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3\EDICION 2\"/>
    </mc:Choice>
  </mc:AlternateContent>
  <bookViews>
    <workbookView xWindow="0" yWindow="0" windowWidth="19200" windowHeight="8955" tabRatio="513"/>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D18" i="2"/>
  <c r="D7" i="2"/>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C10" i="1"/>
  <c r="C11" i="1"/>
  <c r="C12" i="1"/>
  <c r="C13" i="1"/>
  <c r="C14" i="1"/>
  <c r="C15" i="1"/>
  <c r="F5" i="1"/>
  <c r="I21" i="2"/>
  <c r="K45" i="2"/>
  <c r="H21" i="2"/>
  <c r="J21" i="2"/>
  <c r="D17" i="2"/>
  <c r="D5" i="2"/>
</calcChain>
</file>

<file path=xl/sharedStrings.xml><?xml version="1.0" encoding="utf-8"?>
<sst xmlns="http://schemas.openxmlformats.org/spreadsheetml/2006/main" count="262" uniqueCount="171">
  <si>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</si>
  <si>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</si>
  <si>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</si>
  <si>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</si>
  <si>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</si>
  <si>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</si>
  <si>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</si>
  <si>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</si>
  <si>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</si>
  <si>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</si>
  <si>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</si>
  <si>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</si>
  <si>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</si>
  <si>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</si>
  <si>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</si>
  <si>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</si>
  <si>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</si>
  <si>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</si>
  <si>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</si>
  <si>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</si>
  <si>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</si>
  <si>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</si>
  <si>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</si>
  <si>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</si>
  <si>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</si>
  <si>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</si>
  <si>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</si>
  <si>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</si>
  <si>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</si>
  <si>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</si>
  <si>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</si>
  <si>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</si>
  <si>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</si>
  <si>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</si>
  <si>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</si>
  <si>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</si>
  <si>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</si>
  <si>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</si>
  <si>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</si>
  <si>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</si>
  <si>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</si>
  <si>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</si>
  <si>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</si>
  <si>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</si>
  <si>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</si>
  <si>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</si>
  <si>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</si>
  <si>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</si>
  <si>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</si>
  <si>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</si>
  <si>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</si>
  <si>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</si>
  <si>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</si>
  <si>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</si>
  <si>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</si>
  <si>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</si>
  <si>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</si>
  <si>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</si>
  <si>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</si>
  <si>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</si>
  <si>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</si>
  <si>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</si>
  <si>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</si>
  <si>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</si>
  <si>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</si>
  <si>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</si>
  <si>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</si>
  <si>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</si>
  <si>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</si>
  <si>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</si>
  <si>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</si>
  <si>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</si>
  <si>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</si>
  <si>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</si>
  <si>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</si>
  <si>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</si>
  <si>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</si>
  <si>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</si>
  <si>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</si>
  <si>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</si>
  <si>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</si>
  <si>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</si>
  <si>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</si>
  <si>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</si>
  <si>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</si>
  <si>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</si>
  <si>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</si>
  <si>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</si>
  <si>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</si>
  <si>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</si>
  <si>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</si>
  <si>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</si>
  <si>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</si>
  <si>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</si>
  <si>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</si>
  <si>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</si>
  <si>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</si>
  <si>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</si>
  <si>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</si>
  <si>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</si>
  <si>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</si>
  <si>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</si>
  <si>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</si>
  <si>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</si>
  <si>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</si>
  <si>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</si>
  <si>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</si>
  <si>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</si>
  <si>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</si>
  <si>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</si>
  <si>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</si>
  <si>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</si>
  <si>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</si>
  <si>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</si>
  <si>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</si>
  <si>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</si>
  <si>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</si>
  <si>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</si>
  <si>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</si>
  <si>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</si>
  <si>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</si>
  <si>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</si>
  <si>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</si>
  <si>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</si>
  <si>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</si>
  <si>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</si>
  <si>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</si>
  <si>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</si>
  <si>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</si>
  <si>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</si>
  <si>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</si>
  <si>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</si>
  <si>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</si>
  <si>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</si>
  <si>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</si>
  <si>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</si>
  <si>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</si>
  <si>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</si>
  <si>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</si>
  <si>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</si>
  <si>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</si>
  <si>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</si>
  <si>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</si>
  <si>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</si>
  <si>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</si>
  <si>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Las operaciones con números naturales</t>
  </si>
  <si>
    <t>Diana Margarita Gonzalez Martinez</t>
  </si>
  <si>
    <t>Cuaderno de Estudio</t>
  </si>
  <si>
    <t>IMG02</t>
  </si>
  <si>
    <t>IMG03</t>
  </si>
  <si>
    <t>IMG04</t>
  </si>
  <si>
    <t>IMG05</t>
  </si>
  <si>
    <t>IMG06</t>
  </si>
  <si>
    <t>Fotografía</t>
  </si>
  <si>
    <t>Horizontal</t>
  </si>
  <si>
    <t>Multiplicación de números naturales</t>
  </si>
  <si>
    <t>Ilustración</t>
  </si>
  <si>
    <t>Términos de la División</t>
  </si>
  <si>
    <t>Ver observaciones</t>
  </si>
  <si>
    <t>Propiedades de la adición.</t>
  </si>
  <si>
    <t>Propiedades de la sustracción.</t>
  </si>
  <si>
    <t>MA_06_03_CO</t>
  </si>
  <si>
    <t>Ejemplo de los elementos de la división</t>
  </si>
  <si>
    <t>Boletería de una función de teatro</t>
  </si>
  <si>
    <t>Quitar descripción.</t>
  </si>
  <si>
    <t>IMG07</t>
  </si>
  <si>
    <t>Intervalo abierto</t>
  </si>
  <si>
    <t>IMG08</t>
  </si>
  <si>
    <t>Intervalo cerrado</t>
  </si>
  <si>
    <t>Cambiar Resto por Residuo</t>
  </si>
  <si>
    <t>Cambiar la palabra Resto por Residuo. 
Es necesario cambiar el punto del número 1054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</si>
</sst>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5" xfId="0" applyFont="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wrapText="1"/>
    </xf>
    <xf numFmtId="0" fontId="14" fillId="0" borderId="5" xfId="0" applyFont="1" applyBorder="1" applyAlignment="1">
      <alignment vertical="center" wrapText="1"/>
    </xf>
    <xf numFmtId="0" fontId="9" fillId="0" borderId="5" xfId="0" applyFon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150813</xdr:colOff>
      <xdr:row>9</xdr:row>
      <xdr:rowOff>47625</xdr:rowOff>
    </xdr:from>
    <xdr:to>
      <xdr:col>10</xdr:col>
      <xdr:colOff>2000251</xdr:colOff>
      <xdr:row>9</xdr:row>
      <xdr:rowOff>1135062</xdr:rowOff>
    </xdr:to>
    <xdr:pic>
      <xdr:nvPicPr>
        <xdr:cNvPr id="7" name="Imagen 6"/>
        <xdr:cNvPicPr/>
      </xdr:nvPicPr>
      <xdr:blipFill rotWithShape="1">
        <a:blip xmlns:r="http://schemas.openxmlformats.org/officeDocument/2006/relationships" r:embed="rId1"/>
        <a:srcRect l="27005" t="35326" r="26457" b="24456"/>
        <a:stretch/>
      </xdr:blipFill>
      <xdr:spPr bwMode="auto">
        <a:xfrm>
          <a:off x="17478376" y="2000250"/>
          <a:ext cx="1849438" cy="1087437"/>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111126</xdr:colOff>
      <xdr:row>10</xdr:row>
      <xdr:rowOff>166688</xdr:rowOff>
    </xdr:from>
    <xdr:to>
      <xdr:col>10</xdr:col>
      <xdr:colOff>2135188</xdr:colOff>
      <xdr:row>10</xdr:row>
      <xdr:rowOff>741998</xdr:rowOff>
    </xdr:to>
    <xdr:pic>
      <xdr:nvPicPr>
        <xdr:cNvPr id="11" name="Imagen 10"/>
        <xdr:cNvPicPr/>
      </xdr:nvPicPr>
      <xdr:blipFill rotWithShape="1">
        <a:blip xmlns:r="http://schemas.openxmlformats.org/officeDocument/2006/relationships" r:embed="rId2"/>
        <a:srcRect l="27175" t="34783" r="31383" b="54891"/>
        <a:stretch/>
      </xdr:blipFill>
      <xdr:spPr bwMode="auto">
        <a:xfrm>
          <a:off x="17438689" y="3294063"/>
          <a:ext cx="2024062" cy="57531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103187</xdr:colOff>
      <xdr:row>12</xdr:row>
      <xdr:rowOff>55562</xdr:rowOff>
    </xdr:from>
    <xdr:to>
      <xdr:col>10</xdr:col>
      <xdr:colOff>2222501</xdr:colOff>
      <xdr:row>12</xdr:row>
      <xdr:rowOff>960437</xdr:rowOff>
    </xdr:to>
    <xdr:pic>
      <xdr:nvPicPr>
        <xdr:cNvPr id="14" name="Imagen 13"/>
        <xdr:cNvPicPr/>
      </xdr:nvPicPr>
      <xdr:blipFill rotWithShape="1">
        <a:blip xmlns:r="http://schemas.openxmlformats.org/officeDocument/2006/relationships" r:embed="rId3"/>
        <a:srcRect l="42461" t="50815" r="15587" b="29892"/>
        <a:stretch/>
      </xdr:blipFill>
      <xdr:spPr bwMode="auto">
        <a:xfrm>
          <a:off x="17430750" y="4238625"/>
          <a:ext cx="2119314" cy="9048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127001</xdr:colOff>
      <xdr:row>13</xdr:row>
      <xdr:rowOff>55563</xdr:rowOff>
    </xdr:from>
    <xdr:to>
      <xdr:col>10</xdr:col>
      <xdr:colOff>2166939</xdr:colOff>
      <xdr:row>13</xdr:row>
      <xdr:rowOff>928687</xdr:rowOff>
    </xdr:to>
    <xdr:pic>
      <xdr:nvPicPr>
        <xdr:cNvPr id="17" name="Imagen 16"/>
        <xdr:cNvPicPr/>
      </xdr:nvPicPr>
      <xdr:blipFill rotWithShape="1">
        <a:blip xmlns:r="http://schemas.openxmlformats.org/officeDocument/2006/relationships" r:embed="rId4"/>
        <a:srcRect l="41782" t="34511" r="15417" b="40529"/>
        <a:stretch/>
      </xdr:blipFill>
      <xdr:spPr bwMode="auto">
        <a:xfrm>
          <a:off x="17454564" y="5349876"/>
          <a:ext cx="2039938" cy="87312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103187</xdr:colOff>
      <xdr:row>14</xdr:row>
      <xdr:rowOff>7937</xdr:rowOff>
    </xdr:from>
    <xdr:to>
      <xdr:col>10</xdr:col>
      <xdr:colOff>1904999</xdr:colOff>
      <xdr:row>14</xdr:row>
      <xdr:rowOff>881062</xdr:rowOff>
    </xdr:to>
    <xdr:pic>
      <xdr:nvPicPr>
        <xdr:cNvPr id="19" name="Imagen 18"/>
        <xdr:cNvPicPr/>
      </xdr:nvPicPr>
      <xdr:blipFill rotWithShape="1">
        <a:blip xmlns:r="http://schemas.openxmlformats.org/officeDocument/2006/relationships" r:embed="rId5"/>
        <a:srcRect l="41442" t="37228" r="15078" b="33968"/>
        <a:stretch/>
      </xdr:blipFill>
      <xdr:spPr bwMode="auto">
        <a:xfrm>
          <a:off x="17430750" y="6357937"/>
          <a:ext cx="1801812" cy="8731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134937</xdr:colOff>
      <xdr:row>15</xdr:row>
      <xdr:rowOff>71438</xdr:rowOff>
    </xdr:from>
    <xdr:to>
      <xdr:col>10</xdr:col>
      <xdr:colOff>2159000</xdr:colOff>
      <xdr:row>15</xdr:row>
      <xdr:rowOff>428626</xdr:rowOff>
    </xdr:to>
    <xdr:pic>
      <xdr:nvPicPr>
        <xdr:cNvPr id="21" name="Imagen 20"/>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8035" t="33561" r="2143" b="26028"/>
        <a:stretch/>
      </xdr:blipFill>
      <xdr:spPr bwMode="auto">
        <a:xfrm>
          <a:off x="17462500" y="7485063"/>
          <a:ext cx="2024063" cy="357188"/>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10</xdr:col>
      <xdr:colOff>63500</xdr:colOff>
      <xdr:row>16</xdr:row>
      <xdr:rowOff>47625</xdr:rowOff>
    </xdr:from>
    <xdr:to>
      <xdr:col>10</xdr:col>
      <xdr:colOff>2182812</xdr:colOff>
      <xdr:row>16</xdr:row>
      <xdr:rowOff>428625</xdr:rowOff>
    </xdr:to>
    <xdr:pic>
      <xdr:nvPicPr>
        <xdr:cNvPr id="23" name="Imagen 22"/>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8149" t="35174" r="5264" b="29652"/>
        <a:stretch/>
      </xdr:blipFill>
      <xdr:spPr bwMode="auto">
        <a:xfrm>
          <a:off x="17391063" y="7977188"/>
          <a:ext cx="2119312" cy="38100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1"/>
  <sheetViews>
    <sheetView showGridLines="0" tabSelected="1" zoomScale="120" zoomScaleNormal="120" zoomScalePageLayoutView="140" workbookViewId="0">
      <pane ySplit="9" topLeftCell="A16" activePane="bottomLeft" state="frozen"/>
      <selection pane="bottomLeft" activeCell="A17" sqref="A17"/>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8"/>
      <c r="I1" s="48"/>
      <c r="J1" s="16"/>
      <c r="K1" s="16"/>
    </row>
    <row r="2" spans="1:16" ht="15.75" x14ac:dyDescent="0.25">
      <c r="A2" s="1"/>
      <c r="B2" s="3" t="s">
        <v>129</v>
      </c>
      <c r="C2" s="84" t="s">
        <v>21</v>
      </c>
      <c r="D2" s="85"/>
      <c r="F2" s="77" t="s">
        <v>0</v>
      </c>
      <c r="G2" s="78"/>
      <c r="H2" s="48"/>
      <c r="I2" s="48"/>
      <c r="J2" s="16"/>
    </row>
    <row r="3" spans="1:16" ht="15.75" x14ac:dyDescent="0.25">
      <c r="A3" s="1"/>
      <c r="B3" s="4" t="s">
        <v>8</v>
      </c>
      <c r="C3" s="86">
        <v>6</v>
      </c>
      <c r="D3" s="87"/>
      <c r="F3" s="79"/>
      <c r="G3" s="80"/>
      <c r="H3" s="48"/>
      <c r="I3" s="48"/>
      <c r="J3" s="16"/>
    </row>
    <row r="4" spans="1:16" ht="16.5" x14ac:dyDescent="0.3">
      <c r="A4" s="1"/>
      <c r="B4" s="4" t="s">
        <v>54</v>
      </c>
      <c r="C4" s="88" t="s">
        <v>145</v>
      </c>
      <c r="D4" s="89"/>
      <c r="E4" s="5"/>
      <c r="F4" s="47" t="s">
        <v>55</v>
      </c>
      <c r="G4" s="46" t="s">
        <v>147</v>
      </c>
      <c r="H4" s="48"/>
      <c r="I4" s="48"/>
      <c r="J4" s="16"/>
      <c r="K4" s="16"/>
    </row>
    <row r="5" spans="1:16" ht="16.5" thickBot="1" x14ac:dyDescent="0.3">
      <c r="A5" s="1"/>
      <c r="B5" s="6" t="s">
        <v>1</v>
      </c>
      <c r="C5" s="90" t="s">
        <v>146</v>
      </c>
      <c r="D5" s="91"/>
      <c r="E5" s="5"/>
      <c r="F5" s="45" t="str">
        <f>IF(G4="Recurso","Motor del recurso","")</f>
        <v/>
      </c>
      <c r="G5" s="45"/>
      <c r="H5" s="48"/>
      <c r="I5" s="69"/>
      <c r="J5" s="16"/>
      <c r="K5" s="16"/>
    </row>
    <row r="6" spans="1:16" ht="16.5" thickBot="1" x14ac:dyDescent="0.3">
      <c r="A6" s="1"/>
      <c r="B6" s="1"/>
      <c r="C6" s="1"/>
      <c r="D6" s="1"/>
      <c r="E6" s="7"/>
      <c r="F6" s="1"/>
      <c r="G6" s="1"/>
      <c r="H6" s="48"/>
      <c r="I6" s="48"/>
      <c r="J6" s="16"/>
      <c r="K6" s="16"/>
    </row>
    <row r="7" spans="1:16" ht="15" customHeight="1" x14ac:dyDescent="0.25">
      <c r="A7" s="1"/>
      <c r="B7" s="32" t="s">
        <v>40</v>
      </c>
      <c r="C7" s="8" t="s">
        <v>161</v>
      </c>
      <c r="D7" s="31" t="s">
        <v>39</v>
      </c>
      <c r="F7" s="1"/>
      <c r="G7" s="1"/>
      <c r="H7" s="1"/>
      <c r="I7" s="1"/>
      <c r="J7" s="16"/>
      <c r="K7" s="16"/>
    </row>
    <row r="8" spans="1:16" s="9" customFormat="1" ht="16.5" thickBot="1" x14ac:dyDescent="0.3">
      <c r="A8" s="10"/>
      <c r="B8" s="10"/>
      <c r="C8" s="10"/>
      <c r="D8" s="11"/>
      <c r="E8" s="11"/>
      <c r="F8" s="81" t="s">
        <v>62</v>
      </c>
      <c r="G8" s="82"/>
      <c r="H8" s="82"/>
      <c r="I8" s="83"/>
      <c r="J8" s="18"/>
      <c r="K8" s="12"/>
      <c r="L8" s="2"/>
      <c r="M8" s="2"/>
      <c r="N8" s="2"/>
      <c r="O8" s="2"/>
      <c r="P8" s="2"/>
    </row>
    <row r="9" spans="1:16" ht="26.25" thickBot="1" x14ac:dyDescent="0.3">
      <c r="A9" s="28" t="s">
        <v>2</v>
      </c>
      <c r="B9" s="24" t="s">
        <v>9</v>
      </c>
      <c r="C9" s="23" t="s">
        <v>3</v>
      </c>
      <c r="D9" s="23" t="s">
        <v>4</v>
      </c>
      <c r="E9" s="23" t="s">
        <v>5</v>
      </c>
      <c r="F9" s="68" t="s">
        <v>61</v>
      </c>
      <c r="G9" s="68" t="s">
        <v>59</v>
      </c>
      <c r="H9" s="68" t="s">
        <v>60</v>
      </c>
      <c r="I9" s="68" t="s">
        <v>121</v>
      </c>
      <c r="J9" s="24" t="s">
        <v>6</v>
      </c>
      <c r="K9" s="25" t="s">
        <v>7</v>
      </c>
    </row>
    <row r="10" spans="1:16" s="12" customFormat="1" ht="92.25" customHeight="1" x14ac:dyDescent="0.3">
      <c r="A10" s="13" t="s">
        <v>142</v>
      </c>
      <c r="B10" s="13" t="s">
        <v>158</v>
      </c>
      <c r="C10" s="26" t="str">
        <f t="shared" ref="C10:C67" si="0">IF(OR(B10&lt;&gt;"",J10&lt;&gt;""),IF($G$4="Recurso",CONCATENATE($G$4," ",$G$5),$G$4),"")</f>
        <v>Cuaderno de Estudio</v>
      </c>
      <c r="D10" s="14" t="s">
        <v>156</v>
      </c>
      <c r="E10" s="14" t="s">
        <v>154</v>
      </c>
      <c r="F10" s="14" t="str">
        <f t="shared" ref="F10:F67" si="1">IF(OR(B10&lt;&gt;"",J10&lt;&gt;""),CONCATENATE($C$7,"_",$A10,IF($G$4="Cuaderno de Estudio","_small",CONCATENATE(IF(I10="","","n"),IF(LEFT($G$5,1)="F",".jpg",".png")))),"")</f>
        <v>MA_06_03_CO_IMG01_small</v>
      </c>
      <c r="G10" s="14" t="str">
        <f>IF(F10&lt;&gt;"",IF($G$4="Recurso",IF(LEFT($G$5,1)="M",VLOOKUP($G$5,'Definición técnica de imagenes'!$A$3:$G$17,5,FALSE),IF($G$5="F1",'Definición técnica de imagenes'!$E$15,'Definición técnica de imagenes'!$F$13)),'Definición técnica de imagenes'!$E$16),"")</f>
        <v>526 x 370 px</v>
      </c>
      <c r="H10" s="14" t="str">
        <f t="shared" ref="H10:H67" si="2">IF(AND(I10&lt;&gt;"",I10&lt;&gt;0),IF(OR(B10&lt;&gt;"",J10&lt;&gt;""),CONCATENATE($C$7,"_",$A10,IF($G$4="Cuaderno de Estudio","_zoom",CONCATENATE("a",IF(LEFT($G$5,1)="F",".jpg",".png")))),""),"")</f>
        <v>MA_06_03_CO_IMG01_zoom</v>
      </c>
      <c r="I10" s="14" t="str">
        <f>IF(OR(B10&lt;&gt;"",J10&lt;&gt;""),IF($G$4="Recurso",IF(LEFT($G$5,1)="M",IF(VLOOKUP($G$5,'Definición técnica de imagenes'!$A$3:$G$17,6,FALSE)=0,"",VLOOKUP($G$5,'Definición técnica de imagenes'!$A$3:$G$17,6,FALSE)),IF($G$5="F1","","")),'Definición técnica de imagenes'!$F$16),"")</f>
        <v>800 x 600 px</v>
      </c>
      <c r="J10" s="27" t="s">
        <v>159</v>
      </c>
      <c r="K10" s="29"/>
    </row>
    <row r="11" spans="1:16" s="12" customFormat="1" ht="69" customHeight="1" x14ac:dyDescent="0.25">
      <c r="A11" s="13" t="s">
        <v>148</v>
      </c>
      <c r="B11" s="13" t="s">
        <v>158</v>
      </c>
      <c r="C11" s="26" t="str">
        <f t="shared" si="0"/>
        <v>Cuaderno de Estudio</v>
      </c>
      <c r="D11" s="14" t="s">
        <v>156</v>
      </c>
      <c r="E11" s="14" t="s">
        <v>154</v>
      </c>
      <c r="F11" s="14" t="str">
        <f t="shared" si="1"/>
        <v>MA_06_03_CO_IMG02_small</v>
      </c>
      <c r="G11" s="14" t="str">
        <f>IF(F11&lt;&gt;"",IF($G$4="Recurso",IF(LEFT($G$5,1)="M",VLOOKUP($G$5,'Definición técnica de imagenes'!$A$3:$G$17,5,FALSE),IF($G$5="F1",'Definición técnica de imagenes'!$E$15,'Definición técnica de imagenes'!$F$13)),'Definición técnica de imagenes'!$E$16),"")</f>
        <v>526 x 370 px</v>
      </c>
      <c r="H11" s="14" t="str">
        <f t="shared" si="2"/>
        <v>MA_06_03_CO_IMG02_zoom</v>
      </c>
      <c r="I11" s="14" t="str">
        <f>IF(OR(B11&lt;&gt;"",J11&lt;&gt;""),IF($G$4="Recurso",IF(LEFT($G$5,1)="M",IF(VLOOKUP($G$5,'Definición técnica de imagenes'!$A$3:$G$17,6,FALSE)=0,"",VLOOKUP($G$5,'Definición técnica de imagenes'!$A$3:$G$17,6,FALSE)),IF($G$5="F1","","")),'Definición técnica de imagenes'!$F$16),"")</f>
        <v>800 x 600 px</v>
      </c>
      <c r="J11" s="27" t="s">
        <v>160</v>
      </c>
      <c r="K11" s="20"/>
    </row>
    <row r="12" spans="1:16" s="12" customFormat="1" ht="14.25" x14ac:dyDescent="0.3">
      <c r="A12" s="13" t="s">
        <v>149</v>
      </c>
      <c r="B12" s="13">
        <v>152345408</v>
      </c>
      <c r="C12" s="26" t="str">
        <f t="shared" si="0"/>
        <v>Cuaderno de Estudio</v>
      </c>
      <c r="D12" s="14" t="s">
        <v>153</v>
      </c>
      <c r="E12" s="14" t="s">
        <v>154</v>
      </c>
      <c r="F12" s="14" t="str">
        <f t="shared" si="1"/>
        <v>MA_06_03_CO_IMG03_small</v>
      </c>
      <c r="G12" s="14" t="str">
        <f>IF(F12&lt;&gt;"",IF($G$4="Recurso",IF(LEFT($G$5,1)="M",VLOOKUP($G$5,'Definición técnica de imagenes'!$A$3:$G$17,5,FALSE),IF($G$5="F1",'Definición técnica de imagenes'!$E$15,'Definición técnica de imagenes'!$F$13)),'Definición técnica de imagenes'!$E$16),"")</f>
        <v>526 x 370 px</v>
      </c>
      <c r="H12" s="14" t="str">
        <f t="shared" si="2"/>
        <v>MA_06_03_CO_IMG03_zoom</v>
      </c>
      <c r="I12" s="14" t="str">
        <f>IF(OR(B12&lt;&gt;"",J12&lt;&gt;""),IF($G$4="Recurso",IF(LEFT($G$5,1)="M",IF(VLOOKUP($G$5,'Definición técnica de imagenes'!$A$3:$G$17,6,FALSE)=0,"",VLOOKUP($G$5,'Definición técnica de imagenes'!$A$3:$G$17,6,FALSE)),IF($G$5="F1","","")),'Definición técnica de imagenes'!$F$16),"")</f>
        <v>800 x 600 px</v>
      </c>
      <c r="J12" s="72" t="s">
        <v>155</v>
      </c>
      <c r="K12" s="29"/>
    </row>
    <row r="13" spans="1:16" s="12" customFormat="1" ht="87.75" customHeight="1" x14ac:dyDescent="0.25">
      <c r="A13" s="13" t="s">
        <v>150</v>
      </c>
      <c r="B13" s="73" t="s">
        <v>158</v>
      </c>
      <c r="C13" s="26" t="str">
        <f t="shared" si="0"/>
        <v>Cuaderno de Estudio</v>
      </c>
      <c r="D13" s="14" t="s">
        <v>156</v>
      </c>
      <c r="E13" s="14" t="s">
        <v>154</v>
      </c>
      <c r="F13" s="14" t="str">
        <f t="shared" si="1"/>
        <v>MA_06_03_CO_IMG04_small</v>
      </c>
      <c r="G13" s="14" t="str">
        <f>IF(F13&lt;&gt;"",IF($G$4="Recurso",IF(LEFT($G$5,1)="M",VLOOKUP($G$5,'Definición técnica de imagenes'!$A$3:$G$17,5,FALSE),IF($G$5="F1",'Definición técnica de imagenes'!$E$15,'Definición técnica de imagenes'!$F$13)),'Definición técnica de imagenes'!$E$16),"")</f>
        <v>526 x 370 px</v>
      </c>
      <c r="H13" s="14" t="str">
        <f t="shared" si="2"/>
        <v>MA_06_03_CO_IMG04_zoom</v>
      </c>
      <c r="I13" s="14" t="str">
        <f>IF(OR(B13&lt;&gt;"",J13&lt;&gt;""),IF($G$4="Recurso",IF(LEFT($G$5,1)="M",IF(VLOOKUP($G$5,'Definición técnica de imagenes'!$A$3:$G$17,6,FALSE)=0,"",VLOOKUP($G$5,'Definición técnica de imagenes'!$A$3:$G$17,6,FALSE)),IF($G$5="F1","","")),'Definición técnica de imagenes'!$F$16),"")</f>
        <v>800 x 600 px</v>
      </c>
      <c r="J13" s="75" t="s">
        <v>157</v>
      </c>
      <c r="K13" s="20" t="s">
        <v>169</v>
      </c>
    </row>
    <row r="14" spans="1:16" s="12" customFormat="1" ht="128.25" customHeight="1" x14ac:dyDescent="0.25">
      <c r="A14" s="13" t="s">
        <v>151</v>
      </c>
      <c r="B14" s="73" t="s">
        <v>158</v>
      </c>
      <c r="C14" s="26" t="str">
        <f t="shared" si="0"/>
        <v>Cuaderno de Estudio</v>
      </c>
      <c r="D14" s="14" t="s">
        <v>156</v>
      </c>
      <c r="E14" s="14" t="s">
        <v>154</v>
      </c>
      <c r="F14" s="14" t="str">
        <f t="shared" si="1"/>
        <v>MA_06_03_CO_IMG05_small</v>
      </c>
      <c r="G14" s="14" t="str">
        <f>IF(F14&lt;&gt;"",IF($G$4="Recurso",IF(LEFT($G$5,1)="M",VLOOKUP($G$5,'Definición técnica de imagenes'!$A$3:$G$17,5,FALSE),IF($G$5="F1",'Definición técnica de imagenes'!$E$15,'Definición técnica de imagenes'!$F$13)),'Definición técnica de imagenes'!$E$16),"")</f>
        <v>526 x 370 px</v>
      </c>
      <c r="H14" s="14" t="str">
        <f t="shared" si="2"/>
        <v>MA_06_03_CO_IMG05_zoom</v>
      </c>
      <c r="I14" s="14" t="str">
        <f>IF(OR(B14&lt;&gt;"",J14&lt;&gt;""),IF($G$4="Recurso",IF(LEFT($G$5,1)="M",IF(VLOOKUP($G$5,'Definición técnica de imagenes'!$A$3:$G$17,6,FALSE)=0,"",VLOOKUP($G$5,'Definición técnica de imagenes'!$A$3:$G$17,6,FALSE)),IF($G$5="F1","","")),'Definición técnica de imagenes'!$F$16),"")</f>
        <v>800 x 600 px</v>
      </c>
      <c r="J14" s="72" t="s">
        <v>162</v>
      </c>
      <c r="K14" s="20" t="s">
        <v>170</v>
      </c>
    </row>
    <row r="15" spans="1:16" s="12" customFormat="1" ht="84" customHeight="1" x14ac:dyDescent="0.25">
      <c r="A15" s="13" t="s">
        <v>152</v>
      </c>
      <c r="B15" s="73" t="s">
        <v>158</v>
      </c>
      <c r="C15" s="26" t="str">
        <f t="shared" si="0"/>
        <v>Cuaderno de Estudio</v>
      </c>
      <c r="D15" s="76" t="s">
        <v>156</v>
      </c>
      <c r="E15" s="14" t="s">
        <v>154</v>
      </c>
      <c r="F15" s="14" t="str">
        <f t="shared" si="1"/>
        <v>MA_06_03_CO_IMG06_small</v>
      </c>
      <c r="G15" s="14" t="str">
        <f>IF(F15&lt;&gt;"",IF($G$4="Recurso",IF(LEFT($G$5,1)="M",VLOOKUP($G$5,'Definición técnica de imagenes'!$A$3:$G$17,5,FALSE),IF($G$5="F1",'Definición técnica de imagenes'!$E$15,'Definición técnica de imagenes'!$F$13)),'Definición técnica de imagenes'!$E$16),"")</f>
        <v>526 x 370 px</v>
      </c>
      <c r="H15" s="14" t="str">
        <f t="shared" si="2"/>
        <v>MA_06_03_CO_IMG06_zoom</v>
      </c>
      <c r="I15" s="14" t="str">
        <f>IF(OR(B15&lt;&gt;"",J15&lt;&gt;""),IF($G$4="Recurso",IF(LEFT($G$5,1)="M",IF(VLOOKUP($G$5,'Definición técnica de imagenes'!$A$3:$G$17,6,FALSE)=0,"",VLOOKUP($G$5,'Definición técnica de imagenes'!$A$3:$G$17,6,FALSE)),IF($G$5="F1","","")),'Definición técnica de imagenes'!$F$16),"")</f>
        <v>800 x 600 px</v>
      </c>
      <c r="J15" s="76" t="s">
        <v>163</v>
      </c>
      <c r="K15" s="74" t="s">
        <v>164</v>
      </c>
    </row>
    <row r="16" spans="1:16" s="12" customFormat="1" ht="40.5" customHeight="1" x14ac:dyDescent="0.25">
      <c r="A16" s="13" t="s">
        <v>165</v>
      </c>
      <c r="B16" s="73" t="s">
        <v>158</v>
      </c>
      <c r="C16" s="26" t="str">
        <f t="shared" si="0"/>
        <v>Cuaderno de Estudio</v>
      </c>
      <c r="D16" s="14" t="s">
        <v>156</v>
      </c>
      <c r="E16" s="14" t="s">
        <v>154</v>
      </c>
      <c r="F16" s="14" t="str">
        <f t="shared" si="1"/>
        <v>MA_06_03_CO_IMG07_small</v>
      </c>
      <c r="G16" s="14" t="str">
        <f>IF(F16&lt;&gt;"",IF($G$4="Recurso",IF(LEFT($G$5,1)="M",VLOOKUP($G$5,'Definición técnica de imagenes'!$A$3:$G$17,5,FALSE),IF($G$5="F1",'Definición técnica de imagenes'!$E$15,'Definición técnica de imagenes'!$F$13)),'Definición técnica de imagenes'!$E$16),"")</f>
        <v>526 x 370 px</v>
      </c>
      <c r="H16" s="14" t="str">
        <f t="shared" si="2"/>
        <v>MA_06_03_CO_IMG07_zoom</v>
      </c>
      <c r="I16" s="14" t="str">
        <f>IF(OR(B16&lt;&gt;"",J16&lt;&gt;""),IF($G$4="Recurso",IF(LEFT($G$5,1)="M",IF(VLOOKUP($G$5,'Definición técnica de imagenes'!$A$3:$G$17,6,FALSE)=0,"",VLOOKUP($G$5,'Definición técnica de imagenes'!$A$3:$G$17,6,FALSE)),IF($G$5="F1","","")),'Definición técnica de imagenes'!$F$16),"")</f>
        <v>800 x 600 px</v>
      </c>
      <c r="J16" s="76" t="s">
        <v>166</v>
      </c>
      <c r="K16" s="19"/>
    </row>
    <row r="17" spans="1:11" s="12" customFormat="1" ht="42.75" customHeight="1" x14ac:dyDescent="0.25">
      <c r="A17" s="13" t="s">
        <v>167</v>
      </c>
      <c r="B17" s="73" t="s">
        <v>158</v>
      </c>
      <c r="C17" s="26" t="str">
        <f t="shared" si="0"/>
        <v>Cuaderno de Estudio</v>
      </c>
      <c r="D17" s="14" t="s">
        <v>156</v>
      </c>
      <c r="E17" s="14" t="s">
        <v>154</v>
      </c>
      <c r="F17" s="14" t="str">
        <f t="shared" si="1"/>
        <v>MA_06_03_CO_IMG08_small</v>
      </c>
      <c r="G17" s="14" t="str">
        <f>IF(F17&lt;&gt;"",IF($G$4="Recurso",IF(LEFT($G$5,1)="M",VLOOKUP($G$5,'Definición técnica de imagenes'!$A$3:$G$17,5,FALSE),IF($G$5="F1",'Definición técnica de imagenes'!$E$15,'Definición técnica de imagenes'!$F$13)),'Definición técnica de imagenes'!$E$16),"")</f>
        <v>526 x 370 px</v>
      </c>
      <c r="H17" s="14" t="str">
        <f t="shared" si="2"/>
        <v>MA_06_03_CO_IMG08_zoom</v>
      </c>
      <c r="I17" s="14" t="str">
        <f>IF(OR(B17&lt;&gt;"",J17&lt;&gt;""),IF($G$4="Recurso",IF(LEFT($G$5,1)="M",IF(VLOOKUP($G$5,'Definición técnica de imagenes'!$A$3:$G$17,6,FALSE)=0,"",VLOOKUP($G$5,'Definición técnica de imagenes'!$A$3:$G$17,6,FALSE)),IF($G$5="F1","","")),'Definición técnica de imagenes'!$F$16),"")</f>
        <v>800 x 600 px</v>
      </c>
      <c r="J17" s="76" t="s">
        <v>168</v>
      </c>
      <c r="K17" s="15"/>
    </row>
    <row r="18" spans="1:11" s="12" customFormat="1" x14ac:dyDescent="0.25">
      <c r="A18" s="13" t="str">
        <f t="shared" ref="A18:A76" si="3">IF(OR(B18&lt;&gt;"",J18&lt;&gt;""),CONCATENATE(LEFT(A17,3),IF(MID(A17,4,2)+1&lt;10,CONCATENATE("0",MID(A17,4,2)+1),MID(A17,4,2)+1)),"")</f>
        <v/>
      </c>
      <c r="B18" s="13"/>
      <c r="C18" s="26"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14"/>
      <c r="K18" s="19"/>
    </row>
    <row r="19" spans="1:11" s="12" customFormat="1" x14ac:dyDescent="0.25">
      <c r="A19" s="13" t="str">
        <f t="shared" si="3"/>
        <v/>
      </c>
      <c r="B19" s="13"/>
      <c r="C19" s="26"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14"/>
      <c r="K19" s="19"/>
    </row>
    <row r="20" spans="1:11" s="12" customFormat="1" x14ac:dyDescent="0.25">
      <c r="A20" s="13" t="str">
        <f t="shared" si="3"/>
        <v/>
      </c>
      <c r="B20" s="13"/>
      <c r="C20" s="26"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19"/>
    </row>
    <row r="21" spans="1:11" s="12" customFormat="1" x14ac:dyDescent="0.25">
      <c r="A21" s="13" t="str">
        <f t="shared" si="3"/>
        <v/>
      </c>
      <c r="B21" s="13"/>
      <c r="C21" s="26"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19"/>
      <c r="K21" s="19"/>
    </row>
    <row r="22" spans="1:11" s="12" customFormat="1" x14ac:dyDescent="0.25">
      <c r="A22" s="13" t="str">
        <f t="shared" si="3"/>
        <v/>
      </c>
      <c r="B22" s="13"/>
      <c r="C22" s="26"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9"/>
      <c r="K22" s="19"/>
    </row>
    <row r="23" spans="1:11" s="12" customFormat="1" x14ac:dyDescent="0.25">
      <c r="A23" s="13" t="str">
        <f t="shared" si="3"/>
        <v/>
      </c>
      <c r="B23" s="13"/>
      <c r="C23" s="26"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13"/>
      <c r="C24" s="26"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9"/>
      <c r="K24" s="19"/>
    </row>
    <row r="25" spans="1:11" s="12" customFormat="1" x14ac:dyDescent="0.25">
      <c r="A25" s="13" t="str">
        <f t="shared" si="3"/>
        <v/>
      </c>
      <c r="B25" s="13"/>
      <c r="C25" s="26"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9"/>
      <c r="K25" s="19"/>
    </row>
    <row r="26" spans="1:11" s="12" customFormat="1" x14ac:dyDescent="0.25">
      <c r="A26" s="13" t="str">
        <f t="shared" si="3"/>
        <v/>
      </c>
      <c r="B26" s="13"/>
      <c r="C26" s="26"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9"/>
      <c r="K26" s="19"/>
    </row>
    <row r="27" spans="1:11" s="12" customFormat="1" x14ac:dyDescent="0.25">
      <c r="A27" s="13" t="str">
        <f t="shared" si="3"/>
        <v/>
      </c>
      <c r="B27" s="13"/>
      <c r="C27" s="26"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13"/>
      <c r="C28" s="26"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t="str">
        <f t="shared" si="3"/>
        <v/>
      </c>
      <c r="B29" s="13"/>
      <c r="C29" s="26"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t="str">
        <f t="shared" si="3"/>
        <v/>
      </c>
      <c r="B30" s="13"/>
      <c r="C30" s="26"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21"/>
      <c r="K30" s="15"/>
    </row>
    <row r="31" spans="1:11" s="12" customFormat="1" x14ac:dyDescent="0.25">
      <c r="A31" s="13" t="str">
        <f t="shared" si="3"/>
        <v/>
      </c>
      <c r="B31" s="13"/>
      <c r="C31" s="26"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22"/>
      <c r="K31" s="15"/>
    </row>
    <row r="32" spans="1:11" s="12" customFormat="1" x14ac:dyDescent="0.25">
      <c r="A32" s="13" t="str">
        <f t="shared" si="3"/>
        <v/>
      </c>
      <c r="B32" s="13"/>
      <c r="C32" s="26"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t="str">
        <f t="shared" si="3"/>
        <v/>
      </c>
      <c r="B33" s="13"/>
      <c r="C33" s="26"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t="str">
        <f t="shared" si="3"/>
        <v/>
      </c>
      <c r="B34" s="13"/>
      <c r="C34" s="26"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t="str">
        <f t="shared" si="3"/>
        <v/>
      </c>
      <c r="B35" s="13"/>
      <c r="C35" s="26"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6"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3"/>
        <v/>
      </c>
      <c r="B37" s="13"/>
      <c r="C37" s="26"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t="str">
        <f t="shared" si="3"/>
        <v/>
      </c>
      <c r="B38" s="13"/>
      <c r="C38" s="26"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t="str">
        <f t="shared" si="3"/>
        <v/>
      </c>
      <c r="B39" s="13"/>
      <c r="C39" s="26"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6"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6"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6"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6"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6"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6"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6"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6"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6"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6"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6"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6"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6"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6"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6"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6"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6"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6"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6"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6"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6"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6"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6"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6"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6"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6"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6"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6"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6" t="str">
        <f t="shared" ref="C68:C101" si="4">IF(OR(B68&lt;&gt;"",J68&lt;&gt;""),IF($G$4="Recurso",CONCATENATE($G$4," ",$G$5),$G$4),"")</f>
        <v/>
      </c>
      <c r="D68" s="14"/>
      <c r="E68" s="14"/>
      <c r="F68" s="14" t="str">
        <f t="shared" ref="F68:F101" si="5">IF(OR(B68&lt;&gt;"",J68&lt;&gt;""),CONCATENATE($C$7,"_",$A68,IF($G$4="Cuaderno de Estudio","_small",CONCATENATE(IF(I68="","","n"),IF(LEFT($G$5,1)="F",".jpg",".png")))),"")</f>
        <v/>
      </c>
      <c r="G68" s="14" t="str">
        <f>IF(F68&lt;&gt;"",IF($G$4="Recurso",IF(LEFT($G$5,1)="M",VLOOKUP($G$5,'Definición técnica de imagenes'!$A$3:$G$17,5,FALSE),IF($G$5="F1",'Definición técnica de imagenes'!$E$15,'Definición técnica de imagenes'!$F$13)),'Definición técnica de imagenes'!$E$16),"")</f>
        <v/>
      </c>
      <c r="H68" s="14" t="str">
        <f t="shared" ref="H68:H101" si="6">IF(AND(I68&lt;&gt;"",I68&lt;&gt;0),IF(OR(B68&lt;&gt;"",J68&lt;&gt;""),CONCATENATE($C$7,"_",$A68,IF($G$4="Cuaderno de Estudio","_zoom",CONCATENATE("a",IF(LEFT($G$5,1)="F",".jpg",".png")))),""),"")</f>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6" t="str">
        <f t="shared" si="4"/>
        <v/>
      </c>
      <c r="D69" s="14"/>
      <c r="E69" s="14"/>
      <c r="F69" s="14" t="str">
        <f t="shared" si="5"/>
        <v/>
      </c>
      <c r="G69" s="14" t="str">
        <f>IF(F69&lt;&gt;"",IF($G$4="Recurso",IF(LEFT($G$5,1)="M",VLOOKUP($G$5,'Definición técnica de imagenes'!$A$3:$G$17,5,FALSE),IF($G$5="F1",'Definición técnica de imagenes'!$E$15,'Definición técnica de imagenes'!$F$13)),'Definición técnica de imagenes'!$E$16),"")</f>
        <v/>
      </c>
      <c r="H69" s="14" t="str">
        <f t="shared" si="6"/>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6" t="str">
        <f t="shared" si="4"/>
        <v/>
      </c>
      <c r="D70" s="14"/>
      <c r="E70" s="14"/>
      <c r="F70" s="14" t="str">
        <f t="shared" si="5"/>
        <v/>
      </c>
      <c r="G70" s="14" t="str">
        <f>IF(F70&lt;&gt;"",IF($G$4="Recurso",IF(LEFT($G$5,1)="M",VLOOKUP($G$5,'Definición técnica de imagenes'!$A$3:$G$17,5,FALSE),IF($G$5="F1",'Definición técnica de imagenes'!$E$15,'Definición técnica de imagenes'!$F$13)),'Definición técnica de imagenes'!$E$16),"")</f>
        <v/>
      </c>
      <c r="H70" s="14" t="str">
        <f t="shared" si="6"/>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6" t="str">
        <f t="shared" si="4"/>
        <v/>
      </c>
      <c r="D71" s="14"/>
      <c r="E71" s="14"/>
      <c r="F71" s="14" t="str">
        <f t="shared" si="5"/>
        <v/>
      </c>
      <c r="G71" s="14" t="str">
        <f>IF(F71&lt;&gt;"",IF($G$4="Recurso",IF(LEFT($G$5,1)="M",VLOOKUP($G$5,'Definición técnica de imagenes'!$A$3:$G$17,5,FALSE),IF($G$5="F1",'Definición técnica de imagenes'!$E$15,'Definición técnica de imagenes'!$F$13)),'Definición técnica de imagenes'!$E$16),"")</f>
        <v/>
      </c>
      <c r="H71" s="14" t="str">
        <f t="shared" si="6"/>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6" t="str">
        <f t="shared" si="4"/>
        <v/>
      </c>
      <c r="D72" s="14"/>
      <c r="E72" s="14"/>
      <c r="F72" s="14" t="str">
        <f t="shared" si="5"/>
        <v/>
      </c>
      <c r="G72" s="14" t="str">
        <f>IF(F72&lt;&gt;"",IF($G$4="Recurso",IF(LEFT($G$5,1)="M",VLOOKUP($G$5,'Definición técnica de imagenes'!$A$3:$G$17,5,FALSE),IF($G$5="F1",'Definición técnica de imagenes'!$E$15,'Definición técnica de imagenes'!$F$13)),'Definición técnica de imagenes'!$E$16),"")</f>
        <v/>
      </c>
      <c r="H72" s="14" t="str">
        <f t="shared" si="6"/>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6" t="str">
        <f t="shared" si="4"/>
        <v/>
      </c>
      <c r="D73" s="14"/>
      <c r="E73" s="14"/>
      <c r="F73" s="14" t="str">
        <f t="shared" si="5"/>
        <v/>
      </c>
      <c r="G73" s="14" t="str">
        <f>IF(F73&lt;&gt;"",IF($G$4="Recurso",IF(LEFT($G$5,1)="M",VLOOKUP($G$5,'Definición técnica de imagenes'!$A$3:$G$17,5,FALSE),IF($G$5="F1",'Definición técnica de imagenes'!$E$15,'Definición técnica de imagenes'!$F$13)),'Definición técnica de imagenes'!$E$16),"")</f>
        <v/>
      </c>
      <c r="H73" s="14" t="str">
        <f t="shared" si="6"/>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6" t="str">
        <f t="shared" si="4"/>
        <v/>
      </c>
      <c r="D74" s="14"/>
      <c r="E74" s="14"/>
      <c r="F74" s="14" t="str">
        <f t="shared" si="5"/>
        <v/>
      </c>
      <c r="G74" s="14" t="str">
        <f>IF(F74&lt;&gt;"",IF($G$4="Recurso",IF(LEFT($G$5,1)="M",VLOOKUP($G$5,'Definición técnica de imagenes'!$A$3:$G$17,5,FALSE),IF($G$5="F1",'Definición técnica de imagenes'!$E$15,'Definición técnica de imagenes'!$F$13)),'Definición técnica de imagenes'!$E$16),"")</f>
        <v/>
      </c>
      <c r="H74" s="14" t="str">
        <f t="shared" si="6"/>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6" t="str">
        <f t="shared" si="4"/>
        <v/>
      </c>
      <c r="D75" s="14"/>
      <c r="E75" s="14"/>
      <c r="F75" s="14" t="str">
        <f t="shared" si="5"/>
        <v/>
      </c>
      <c r="G75" s="14" t="str">
        <f>IF(F75&lt;&gt;"",IF($G$4="Recurso",IF(LEFT($G$5,1)="M",VLOOKUP($G$5,'Definición técnica de imagenes'!$A$3:$G$17,5,FALSE),IF($G$5="F1",'Definición técnica de imagenes'!$E$15,'Definición técnica de imagenes'!$F$13)),'Definición técnica de imagenes'!$E$16),"")</f>
        <v/>
      </c>
      <c r="H75" s="14" t="str">
        <f t="shared" si="6"/>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6"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ref="A77:A101" si="7">IF(OR(B77&lt;&gt;"",J77&lt;&gt;""),CONCATENATE(LEFT(A76,3),IF(MID(A76,4,2)+1&lt;10,CONCATENATE("0",MID(A76,4,2)+1),MID(A76,4,2)+1)),"")</f>
        <v/>
      </c>
      <c r="B77" s="13"/>
      <c r="C77" s="26"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7"/>
        <v/>
      </c>
      <c r="B78" s="13"/>
      <c r="C78" s="26"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7"/>
        <v/>
      </c>
      <c r="B79" s="13"/>
      <c r="C79" s="26"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7"/>
        <v/>
      </c>
      <c r="B80" s="13"/>
      <c r="C80" s="26"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7"/>
        <v/>
      </c>
      <c r="B81" s="13"/>
      <c r="C81" s="26"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7"/>
        <v/>
      </c>
      <c r="B82" s="13"/>
      <c r="C82" s="26"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7"/>
        <v/>
      </c>
      <c r="B83" s="13"/>
      <c r="C83" s="26"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si="7"/>
        <v/>
      </c>
      <c r="B84" s="13"/>
      <c r="C84" s="26"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6"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6"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6"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6"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6"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6"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6"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6"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6"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6"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6"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6"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6"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6"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6"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6"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6"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1">
      <formula1>"Vertical,Horizontal"</formula1>
    </dataValidation>
    <dataValidation type="list" allowBlank="1" showInputMessage="1" showErrorMessage="1" sqref="D10:D101">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94" t="s">
        <v>38</v>
      </c>
      <c r="B1" s="95"/>
      <c r="C1" s="95"/>
      <c r="D1" s="95"/>
      <c r="E1" s="95"/>
      <c r="F1" s="96"/>
    </row>
    <row r="2" spans="1:11" x14ac:dyDescent="0.25">
      <c r="A2" s="38" t="s">
        <v>42</v>
      </c>
      <c r="B2" s="39"/>
      <c r="C2" s="97" t="s">
        <v>13</v>
      </c>
      <c r="D2" s="98"/>
      <c r="E2" s="99"/>
      <c r="F2" s="40"/>
    </row>
    <row r="3" spans="1:11" ht="63" x14ac:dyDescent="0.25">
      <c r="A3" s="41" t="s">
        <v>43</v>
      </c>
      <c r="B3" s="39"/>
      <c r="C3" s="103" t="s">
        <v>14</v>
      </c>
      <c r="D3" s="104"/>
      <c r="E3" s="105"/>
      <c r="F3" s="40"/>
      <c r="H3" s="30" t="s">
        <v>18</v>
      </c>
      <c r="I3" s="30" t="s">
        <v>19</v>
      </c>
      <c r="J3" s="30" t="s">
        <v>20</v>
      </c>
      <c r="K3" s="30" t="s">
        <v>52</v>
      </c>
    </row>
    <row r="4" spans="1:11" ht="31.5" x14ac:dyDescent="0.25">
      <c r="A4" s="38" t="s">
        <v>44</v>
      </c>
      <c r="B4" s="39"/>
      <c r="C4" s="34" t="s">
        <v>15</v>
      </c>
      <c r="D4" s="33" t="s">
        <v>16</v>
      </c>
      <c r="E4" s="37" t="s">
        <v>17</v>
      </c>
      <c r="F4" s="40"/>
      <c r="H4" s="30" t="s">
        <v>21</v>
      </c>
      <c r="I4" s="30" t="s">
        <v>25</v>
      </c>
      <c r="J4" s="30">
        <v>1</v>
      </c>
      <c r="K4" s="30">
        <v>1</v>
      </c>
    </row>
    <row r="5" spans="1:11" ht="79.5" thickBot="1" x14ac:dyDescent="0.3">
      <c r="A5" s="41" t="s">
        <v>45</v>
      </c>
      <c r="B5" s="39"/>
      <c r="C5" s="36" t="s">
        <v>35</v>
      </c>
      <c r="D5" s="106" t="str">
        <f>CONCATENATE(H21,"_",I21,"_",J21,"_CO")</f>
        <v>LE_07_04_CO</v>
      </c>
      <c r="E5" s="107"/>
      <c r="F5" s="40"/>
      <c r="H5" s="30" t="s">
        <v>22</v>
      </c>
      <c r="I5" s="30" t="s">
        <v>26</v>
      </c>
      <c r="J5" s="30">
        <v>2</v>
      </c>
      <c r="K5" s="30">
        <v>2</v>
      </c>
    </row>
    <row r="6" spans="1:11" ht="32.25" thickBot="1" x14ac:dyDescent="0.3">
      <c r="A6" s="38" t="s">
        <v>10</v>
      </c>
      <c r="B6" s="39"/>
      <c r="C6" s="39"/>
      <c r="D6" s="39"/>
      <c r="E6" s="39"/>
      <c r="F6" s="40"/>
      <c r="H6" s="30" t="s">
        <v>23</v>
      </c>
      <c r="I6" s="30" t="s">
        <v>27</v>
      </c>
      <c r="J6" s="30">
        <v>3</v>
      </c>
      <c r="K6" s="30">
        <v>3</v>
      </c>
    </row>
    <row r="7" spans="1:11" ht="48" thickBot="1" x14ac:dyDescent="0.3">
      <c r="A7" s="41" t="s">
        <v>11</v>
      </c>
      <c r="B7" s="39"/>
      <c r="C7" s="70" t="s">
        <v>127</v>
      </c>
      <c r="D7" s="92" t="str">
        <f>CONCATENATE("SolicitudGrafica_",D5,".xls")</f>
        <v>SolicitudGrafica_LE_07_04_CO.xls</v>
      </c>
      <c r="E7" s="92"/>
      <c r="F7" s="93"/>
      <c r="H7" s="30" t="s">
        <v>24</v>
      </c>
      <c r="I7" s="30" t="s">
        <v>28</v>
      </c>
      <c r="J7" s="30">
        <v>4</v>
      </c>
      <c r="K7" s="30">
        <v>4</v>
      </c>
    </row>
    <row r="8" spans="1:11" ht="47.25" x14ac:dyDescent="0.25">
      <c r="A8" s="41" t="s">
        <v>53</v>
      </c>
      <c r="B8" s="39"/>
      <c r="C8" s="39"/>
      <c r="D8" s="39"/>
      <c r="E8" s="39"/>
      <c r="F8" s="40"/>
      <c r="I8" s="30" t="s">
        <v>29</v>
      </c>
      <c r="J8" s="30">
        <v>5</v>
      </c>
      <c r="K8" s="30">
        <v>5</v>
      </c>
    </row>
    <row r="9" spans="1:11" ht="47.25" x14ac:dyDescent="0.25">
      <c r="A9" s="41" t="s">
        <v>12</v>
      </c>
      <c r="B9" s="39"/>
      <c r="C9" s="39"/>
      <c r="D9" s="39"/>
      <c r="E9" s="39"/>
      <c r="F9" s="40"/>
      <c r="I9" s="30" t="s">
        <v>30</v>
      </c>
      <c r="J9" s="30">
        <v>6</v>
      </c>
      <c r="K9" s="30">
        <v>6</v>
      </c>
    </row>
    <row r="10" spans="1:11" ht="32.25" thickBot="1" x14ac:dyDescent="0.3">
      <c r="A10" s="42" t="s">
        <v>36</v>
      </c>
      <c r="B10" s="43"/>
      <c r="C10" s="43"/>
      <c r="D10" s="43"/>
      <c r="E10" s="43"/>
      <c r="F10" s="44"/>
      <c r="I10" s="30" t="s">
        <v>31</v>
      </c>
      <c r="J10" s="30">
        <v>7</v>
      </c>
      <c r="K10" s="30">
        <v>7</v>
      </c>
    </row>
    <row r="11" spans="1:11" x14ac:dyDescent="0.25">
      <c r="I11" s="30" t="s">
        <v>32</v>
      </c>
      <c r="J11" s="30">
        <v>8</v>
      </c>
      <c r="K11" s="30">
        <v>8</v>
      </c>
    </row>
    <row r="12" spans="1:11" ht="16.5" thickBot="1" x14ac:dyDescent="0.3">
      <c r="I12" s="30" t="s">
        <v>37</v>
      </c>
      <c r="J12" s="30">
        <v>9</v>
      </c>
      <c r="K12" s="30">
        <v>9</v>
      </c>
    </row>
    <row r="13" spans="1:11" x14ac:dyDescent="0.25">
      <c r="A13" s="94" t="s">
        <v>41</v>
      </c>
      <c r="B13" s="95"/>
      <c r="C13" s="95"/>
      <c r="D13" s="95"/>
      <c r="E13" s="95"/>
      <c r="F13" s="96"/>
      <c r="I13" s="30" t="s">
        <v>33</v>
      </c>
      <c r="J13" s="30">
        <v>10</v>
      </c>
      <c r="K13" s="30">
        <v>10</v>
      </c>
    </row>
    <row r="14" spans="1:11" ht="16.5" thickBot="1" x14ac:dyDescent="0.3">
      <c r="A14" s="41"/>
      <c r="B14" s="39"/>
      <c r="C14" s="39"/>
      <c r="D14" s="39"/>
      <c r="E14" s="39"/>
      <c r="F14" s="40"/>
      <c r="I14" s="30" t="s">
        <v>34</v>
      </c>
      <c r="J14" s="30">
        <v>11</v>
      </c>
      <c r="K14" s="30">
        <v>11</v>
      </c>
    </row>
    <row r="15" spans="1:11" x14ac:dyDescent="0.25">
      <c r="A15" s="38" t="s">
        <v>46</v>
      </c>
      <c r="B15" s="39"/>
      <c r="C15" s="97" t="s">
        <v>49</v>
      </c>
      <c r="D15" s="98"/>
      <c r="E15" s="98"/>
      <c r="F15" s="99"/>
      <c r="J15" s="30">
        <v>12</v>
      </c>
      <c r="K15" s="30">
        <v>12</v>
      </c>
    </row>
    <row r="16" spans="1:11" ht="67.150000000000006" customHeight="1" x14ac:dyDescent="0.25">
      <c r="A16" s="41" t="s">
        <v>47</v>
      </c>
      <c r="B16" s="39"/>
      <c r="C16" s="34" t="s">
        <v>15</v>
      </c>
      <c r="D16" s="33" t="s">
        <v>16</v>
      </c>
      <c r="E16" s="33" t="s">
        <v>17</v>
      </c>
      <c r="F16" s="35" t="s">
        <v>50</v>
      </c>
      <c r="J16" s="30">
        <v>13</v>
      </c>
      <c r="K16" s="30">
        <v>13</v>
      </c>
    </row>
    <row r="17" spans="1:11" ht="32.1" customHeight="1" thickBot="1" x14ac:dyDescent="0.3">
      <c r="A17" s="38" t="s">
        <v>44</v>
      </c>
      <c r="B17" s="39"/>
      <c r="C17" s="36" t="s">
        <v>35</v>
      </c>
      <c r="D17" s="100" t="str">
        <f>CONCATENATE(H21,"_",I21,"_",J21,"_",K45)</f>
        <v>LE_07_04_REC10</v>
      </c>
      <c r="E17" s="101"/>
      <c r="F17" s="102"/>
      <c r="J17" s="30">
        <v>14</v>
      </c>
      <c r="K17" s="30">
        <v>14</v>
      </c>
    </row>
    <row r="18" spans="1:11" ht="79.5" thickBot="1" x14ac:dyDescent="0.3">
      <c r="A18" s="41" t="s">
        <v>48</v>
      </c>
      <c r="B18" s="39"/>
      <c r="C18" s="70" t="s">
        <v>128</v>
      </c>
      <c r="D18" s="92" t="str">
        <f>CONCATENATE("SolicitudGrafica_",D17,".xls")</f>
        <v>SolicitudGrafica_LE_07_04_REC10.xls</v>
      </c>
      <c r="E18" s="92"/>
      <c r="F18" s="93"/>
      <c r="J18" s="30">
        <v>15</v>
      </c>
      <c r="K18" s="30">
        <v>15</v>
      </c>
    </row>
    <row r="19" spans="1:11" x14ac:dyDescent="0.25">
      <c r="A19" s="38" t="s">
        <v>10</v>
      </c>
      <c r="B19" s="39"/>
      <c r="C19" s="39"/>
      <c r="D19" s="39"/>
      <c r="E19" s="39"/>
      <c r="F19" s="40"/>
      <c r="H19" s="30">
        <v>3</v>
      </c>
      <c r="J19" s="30">
        <v>16</v>
      </c>
      <c r="K19" s="30">
        <v>16</v>
      </c>
    </row>
    <row r="20" spans="1:11" ht="63.75" thickBot="1" x14ac:dyDescent="0.3">
      <c r="A20" s="42" t="s">
        <v>51</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8" width="24.5" style="30" customWidth="1"/>
    <col min="9" max="9" width="22.25" style="30" customWidth="1"/>
    <col min="10" max="10" width="20.75" style="30" customWidth="1"/>
    <col min="11" max="11" width="44.5" style="30" customWidth="1"/>
    <col min="12" max="16384" width="10.875" style="30"/>
  </cols>
  <sheetData>
    <row r="1" spans="1:11" x14ac:dyDescent="0.25">
      <c r="A1" s="108" t="s">
        <v>56</v>
      </c>
      <c r="B1" s="108" t="s">
        <v>63</v>
      </c>
      <c r="C1" s="108" t="s">
        <v>64</v>
      </c>
      <c r="D1" s="108" t="s">
        <v>5</v>
      </c>
      <c r="E1" s="108" t="s">
        <v>65</v>
      </c>
      <c r="F1" s="108" t="s">
        <v>66</v>
      </c>
      <c r="G1" s="108" t="s">
        <v>67</v>
      </c>
      <c r="H1" s="109" t="s">
        <v>68</v>
      </c>
      <c r="I1" s="109"/>
      <c r="J1" s="109"/>
    </row>
    <row r="2" spans="1:11" x14ac:dyDescent="0.25">
      <c r="A2" s="108"/>
      <c r="B2" s="108"/>
      <c r="C2" s="108"/>
      <c r="D2" s="108"/>
      <c r="E2" s="108"/>
      <c r="F2" s="108"/>
      <c r="G2" s="108"/>
      <c r="H2" s="49" t="s">
        <v>65</v>
      </c>
      <c r="I2" s="49" t="s">
        <v>66</v>
      </c>
      <c r="J2" s="49" t="s">
        <v>67</v>
      </c>
    </row>
    <row r="3" spans="1:11" s="51" customFormat="1" x14ac:dyDescent="0.25">
      <c r="A3" s="50" t="s">
        <v>69</v>
      </c>
      <c r="B3" s="50" t="s">
        <v>70</v>
      </c>
      <c r="C3" s="50" t="s">
        <v>71</v>
      </c>
      <c r="D3" s="50" t="s">
        <v>72</v>
      </c>
      <c r="E3" s="50" t="s">
        <v>73</v>
      </c>
      <c r="F3" s="50"/>
      <c r="G3" s="50"/>
      <c r="H3" s="50" t="s">
        <v>130</v>
      </c>
      <c r="I3" s="50"/>
      <c r="J3" s="50"/>
    </row>
    <row r="4" spans="1:11" s="51" customFormat="1" x14ac:dyDescent="0.25">
      <c r="A4" s="52" t="s">
        <v>57</v>
      </c>
      <c r="B4" s="52" t="s">
        <v>74</v>
      </c>
      <c r="C4" s="52" t="s">
        <v>71</v>
      </c>
      <c r="D4" s="52" t="s">
        <v>72</v>
      </c>
      <c r="E4" s="52" t="s">
        <v>75</v>
      </c>
      <c r="F4" s="52" t="s">
        <v>76</v>
      </c>
      <c r="G4" s="52"/>
      <c r="H4" s="52" t="s">
        <v>131</v>
      </c>
      <c r="I4" s="52" t="s">
        <v>133</v>
      </c>
      <c r="J4" s="52"/>
    </row>
    <row r="5" spans="1:11" s="51" customFormat="1" x14ac:dyDescent="0.25">
      <c r="A5" s="53" t="s">
        <v>77</v>
      </c>
      <c r="B5" s="52" t="s">
        <v>78</v>
      </c>
      <c r="C5" s="52" t="s">
        <v>71</v>
      </c>
      <c r="D5" s="52" t="s">
        <v>72</v>
      </c>
      <c r="E5" s="52" t="s">
        <v>75</v>
      </c>
      <c r="F5" s="52" t="s">
        <v>76</v>
      </c>
      <c r="G5" s="54"/>
      <c r="H5" s="52" t="s">
        <v>131</v>
      </c>
      <c r="I5" s="52" t="s">
        <v>133</v>
      </c>
      <c r="J5" s="54"/>
    </row>
    <row r="6" spans="1:11" s="51" customFormat="1" x14ac:dyDescent="0.25">
      <c r="A6" s="52" t="s">
        <v>58</v>
      </c>
      <c r="B6" s="52" t="s">
        <v>79</v>
      </c>
      <c r="C6" s="52" t="s">
        <v>71</v>
      </c>
      <c r="D6" s="52" t="s">
        <v>72</v>
      </c>
      <c r="E6" s="52" t="s">
        <v>75</v>
      </c>
      <c r="F6" s="52" t="s">
        <v>76</v>
      </c>
      <c r="G6" s="52" t="s">
        <v>73</v>
      </c>
      <c r="H6" s="52" t="s">
        <v>131</v>
      </c>
      <c r="I6" s="52" t="s">
        <v>133</v>
      </c>
      <c r="J6" s="52" t="s">
        <v>134</v>
      </c>
    </row>
    <row r="7" spans="1:11" s="51" customFormat="1" ht="25.5" x14ac:dyDescent="0.25">
      <c r="A7" s="52" t="s">
        <v>80</v>
      </c>
      <c r="B7" s="52" t="s">
        <v>81</v>
      </c>
      <c r="C7" s="52" t="s">
        <v>71</v>
      </c>
      <c r="D7" s="52" t="s">
        <v>72</v>
      </c>
      <c r="E7" s="52" t="s">
        <v>75</v>
      </c>
      <c r="F7" s="52" t="s">
        <v>76</v>
      </c>
      <c r="G7" s="52"/>
      <c r="H7" s="52" t="s">
        <v>131</v>
      </c>
      <c r="I7" s="52" t="s">
        <v>133</v>
      </c>
      <c r="J7" s="52"/>
    </row>
    <row r="8" spans="1:11" s="51" customFormat="1" ht="25.5" x14ac:dyDescent="0.25">
      <c r="A8" s="52" t="s">
        <v>82</v>
      </c>
      <c r="B8" s="52" t="s">
        <v>83</v>
      </c>
      <c r="C8" s="52" t="s">
        <v>71</v>
      </c>
      <c r="D8" s="52" t="s">
        <v>72</v>
      </c>
      <c r="E8" s="52" t="s">
        <v>75</v>
      </c>
      <c r="F8" s="52" t="s">
        <v>76</v>
      </c>
      <c r="G8" s="52"/>
      <c r="H8" s="52" t="s">
        <v>131</v>
      </c>
      <c r="I8" s="52" t="s">
        <v>133</v>
      </c>
      <c r="J8" s="52"/>
    </row>
    <row r="9" spans="1:11" s="51" customFormat="1" x14ac:dyDescent="0.25">
      <c r="A9" s="52" t="s">
        <v>84</v>
      </c>
      <c r="B9" s="52" t="s">
        <v>85</v>
      </c>
      <c r="C9" s="52" t="s">
        <v>71</v>
      </c>
      <c r="D9" s="52" t="s">
        <v>72</v>
      </c>
      <c r="E9" s="52" t="s">
        <v>75</v>
      </c>
      <c r="F9" s="52" t="s">
        <v>76</v>
      </c>
      <c r="G9" s="52"/>
      <c r="H9" s="52" t="s">
        <v>131</v>
      </c>
      <c r="I9" s="52" t="s">
        <v>133</v>
      </c>
      <c r="J9" s="52"/>
    </row>
    <row r="10" spans="1:11" s="51" customFormat="1" x14ac:dyDescent="0.25">
      <c r="A10" s="52" t="s">
        <v>86</v>
      </c>
      <c r="B10" s="52" t="s">
        <v>87</v>
      </c>
      <c r="C10" s="52" t="s">
        <v>71</v>
      </c>
      <c r="D10" s="52" t="s">
        <v>72</v>
      </c>
      <c r="E10" s="52" t="s">
        <v>88</v>
      </c>
      <c r="F10" s="52"/>
      <c r="G10" s="52"/>
      <c r="H10" s="52" t="s">
        <v>130</v>
      </c>
      <c r="I10" s="52" t="s">
        <v>133</v>
      </c>
      <c r="J10" s="52"/>
    </row>
    <row r="11" spans="1:11" s="51" customFormat="1" ht="25.5" x14ac:dyDescent="0.25">
      <c r="A11" s="52" t="s">
        <v>89</v>
      </c>
      <c r="B11" s="52" t="s">
        <v>90</v>
      </c>
      <c r="C11" s="52" t="s">
        <v>71</v>
      </c>
      <c r="D11" s="52" t="s">
        <v>72</v>
      </c>
      <c r="E11" s="52" t="s">
        <v>75</v>
      </c>
      <c r="F11" s="52" t="s">
        <v>76</v>
      </c>
      <c r="G11" s="52"/>
      <c r="H11" s="52" t="s">
        <v>131</v>
      </c>
      <c r="I11" s="52" t="s">
        <v>133</v>
      </c>
      <c r="J11" s="52"/>
    </row>
    <row r="12" spans="1:11" s="51" customFormat="1" x14ac:dyDescent="0.25">
      <c r="A12" s="52" t="s">
        <v>91</v>
      </c>
      <c r="B12" s="52" t="s">
        <v>92</v>
      </c>
      <c r="C12" s="52" t="s">
        <v>71</v>
      </c>
      <c r="D12" s="52" t="s">
        <v>72</v>
      </c>
      <c r="E12" s="52" t="s">
        <v>75</v>
      </c>
      <c r="F12" s="52" t="s">
        <v>76</v>
      </c>
      <c r="G12" s="52"/>
      <c r="H12" s="52" t="s">
        <v>131</v>
      </c>
      <c r="I12" s="52" t="s">
        <v>133</v>
      </c>
      <c r="J12" s="52"/>
    </row>
    <row r="13" spans="1:11" ht="63" x14ac:dyDescent="0.25">
      <c r="A13" s="55" t="s">
        <v>93</v>
      </c>
      <c r="B13" s="55" t="s">
        <v>94</v>
      </c>
      <c r="C13" s="52" t="s">
        <v>71</v>
      </c>
      <c r="D13" s="56" t="s">
        <v>95</v>
      </c>
      <c r="E13" s="56"/>
      <c r="F13" s="57" t="s">
        <v>125</v>
      </c>
      <c r="G13" s="55"/>
      <c r="H13" s="52"/>
      <c r="I13" s="52" t="s">
        <v>130</v>
      </c>
      <c r="J13" s="55"/>
      <c r="K13" s="30" t="s">
        <v>96</v>
      </c>
    </row>
    <row r="14" spans="1:11" x14ac:dyDescent="0.25">
      <c r="A14" s="55" t="s">
        <v>97</v>
      </c>
      <c r="B14" s="55" t="s">
        <v>98</v>
      </c>
      <c r="C14" s="52" t="s">
        <v>71</v>
      </c>
      <c r="D14" s="56" t="s">
        <v>72</v>
      </c>
      <c r="E14" s="56"/>
      <c r="F14" s="57" t="s">
        <v>126</v>
      </c>
      <c r="G14" s="55"/>
      <c r="H14" s="52"/>
      <c r="I14" s="52" t="s">
        <v>130</v>
      </c>
      <c r="J14" s="55"/>
    </row>
    <row r="15" spans="1:11" ht="31.5" x14ac:dyDescent="0.25">
      <c r="A15" s="55" t="s">
        <v>99</v>
      </c>
      <c r="B15" s="55" t="s">
        <v>100</v>
      </c>
      <c r="C15" s="52" t="s">
        <v>101</v>
      </c>
      <c r="D15" s="55" t="s">
        <v>95</v>
      </c>
      <c r="E15" s="55" t="s">
        <v>124</v>
      </c>
      <c r="F15" s="55"/>
      <c r="G15" s="55"/>
      <c r="H15" s="52" t="s">
        <v>130</v>
      </c>
      <c r="I15" s="55"/>
      <c r="J15" s="55"/>
      <c r="K15" s="30" t="s">
        <v>102</v>
      </c>
    </row>
    <row r="16" spans="1:11" ht="94.5" x14ac:dyDescent="0.25">
      <c r="A16" s="57" t="s">
        <v>103</v>
      </c>
      <c r="B16" s="57"/>
      <c r="C16" s="53" t="s">
        <v>101</v>
      </c>
      <c r="D16" s="57" t="s">
        <v>104</v>
      </c>
      <c r="E16" s="56" t="s">
        <v>122</v>
      </c>
      <c r="F16" s="56" t="s">
        <v>123</v>
      </c>
      <c r="G16" s="56"/>
      <c r="H16" s="57" t="s">
        <v>132</v>
      </c>
      <c r="I16" s="57" t="s">
        <v>135</v>
      </c>
      <c r="J16" s="56"/>
      <c r="K16" s="58" t="s">
        <v>105</v>
      </c>
    </row>
    <row r="17" spans="1:11" ht="25.5" x14ac:dyDescent="0.25">
      <c r="A17" s="52" t="s">
        <v>106</v>
      </c>
      <c r="B17" s="52"/>
      <c r="C17" s="52" t="s">
        <v>71</v>
      </c>
      <c r="D17" s="52" t="s">
        <v>72</v>
      </c>
      <c r="E17" s="52" t="s">
        <v>107</v>
      </c>
      <c r="F17" s="52" t="s">
        <v>108</v>
      </c>
      <c r="G17" s="52"/>
      <c r="H17" s="59" t="s">
        <v>109</v>
      </c>
      <c r="I17" s="59" t="s">
        <v>110</v>
      </c>
      <c r="J17" s="52"/>
      <c r="K17" s="60" t="s">
        <v>111</v>
      </c>
    </row>
    <row r="20" spans="1:11" x14ac:dyDescent="0.25">
      <c r="A20" s="61" t="s">
        <v>112</v>
      </c>
    </row>
    <row r="21" spans="1:11" x14ac:dyDescent="0.25">
      <c r="A21" s="62" t="s">
        <v>113</v>
      </c>
      <c r="B21" s="63" t="s">
        <v>136</v>
      </c>
      <c r="C21" s="64" t="s">
        <v>22</v>
      </c>
      <c r="D21" s="63"/>
      <c r="E21" s="63"/>
    </row>
    <row r="22" spans="1:11" x14ac:dyDescent="0.25">
      <c r="A22" s="65" t="s">
        <v>114</v>
      </c>
      <c r="B22" s="71" t="s">
        <v>137</v>
      </c>
      <c r="C22" s="67" t="s">
        <v>138</v>
      </c>
      <c r="D22" s="66"/>
      <c r="E22" s="66"/>
    </row>
    <row r="23" spans="1:11" x14ac:dyDescent="0.25">
      <c r="A23" s="65" t="s">
        <v>115</v>
      </c>
      <c r="B23" s="71" t="s">
        <v>139</v>
      </c>
      <c r="C23" s="67" t="s">
        <v>140</v>
      </c>
      <c r="D23" s="66"/>
      <c r="E23" s="66"/>
    </row>
    <row r="24" spans="1:11" ht="31.5" x14ac:dyDescent="0.25">
      <c r="A24" s="65" t="s">
        <v>116</v>
      </c>
      <c r="B24" s="66" t="s">
        <v>141</v>
      </c>
      <c r="C24" s="67" t="s">
        <v>144</v>
      </c>
      <c r="D24" s="66"/>
      <c r="E24" s="66"/>
    </row>
    <row r="25" spans="1:11" x14ac:dyDescent="0.25">
      <c r="A25" s="65" t="s">
        <v>117</v>
      </c>
      <c r="B25" s="66" t="s">
        <v>142</v>
      </c>
      <c r="C25" s="67" t="s">
        <v>143</v>
      </c>
      <c r="D25" s="66"/>
      <c r="E25" s="66"/>
    </row>
    <row r="26" spans="1:11" ht="63" x14ac:dyDescent="0.25">
      <c r="A26" s="65" t="s">
        <v>118</v>
      </c>
      <c r="B26" s="66" t="s">
        <v>119</v>
      </c>
      <c r="C26" s="67" t="s">
        <v>120</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2015-04-23T01:25:31Z</dcterms:modified>
</cp:coreProperties>
</file>