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TEMA 3\EDICION 2\"/>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<sst xmlns="http://schemas.openxmlformats.org/spreadsheetml/2006/main" count="227" uniqueCount="151">
  <si>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</si>
  <si>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</si>
  <si>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</si>
  <si>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</si>
  <si>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</si>
  <si>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</si>
  <si>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</si>
  <si>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</si>
  <si>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</si>
  <si>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</si>
  <si>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</si>
  <si>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</si>
  <si>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</si>
  <si>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</si>
  <si>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</si>
  <si>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</si>
  <si>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</si>
  <si>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</si>
  <si>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</si>
  <si>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</si>
  <si>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</si>
  <si>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</si>
  <si>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</si>
  <si>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</si>
  <si>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</si>
  <si>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</si>
  <si>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</si>
  <si>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</si>
  <si>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</si>
  <si>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</si>
  <si>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</si>
  <si>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</si>
  <si>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</si>
  <si>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</si>
  <si>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</si>
  <si>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</si>
  <si>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</si>
  <si>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</si>
  <si>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</si>
  <si>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</si>
  <si>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</si>
  <si>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</si>
  <si>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</si>
  <si>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</si>
  <si>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</si>
  <si>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</si>
  <si>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</si>
  <si>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</si>
  <si>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</si>
  <si>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</si>
  <si>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</si>
  <si>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</si>
  <si>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</si>
  <si>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</si>
  <si>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</si>
  <si>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</si>
  <si>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</si>
  <si>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</si>
  <si>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</si>
  <si>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</si>
  <si>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</si>
  <si>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</si>
  <si>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</si>
  <si>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</si>
  <si>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</si>
  <si>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</si>
  <si>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</si>
  <si>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</si>
  <si>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</si>
  <si>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</si>
  <si>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</si>
  <si>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</si>
  <si>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</si>
  <si>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</si>
  <si>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</si>
  <si>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</si>
  <si>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</si>
  <si>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</si>
  <si>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</si>
  <si>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</si>
  <si>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</si>
  <si>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</si>
  <si>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</si>
  <si>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</si>
  <si>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</si>
  <si>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</si>
  <si>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</si>
  <si>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</si>
  <si>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</si>
  <si>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</si>
  <si>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</si>
  <si>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</si>
  <si>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</si>
  <si>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</si>
  <si>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</si>
  <si>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</si>
  <si>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</si>
  <si>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</si>
  <si>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</si>
  <si>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</si>
  <si>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</si>
  <si>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</si>
  <si>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</si>
  <si>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</si>
  <si>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</si>
  <si>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</si>
  <si>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</si>
  <si>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</si>
  <si>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</si>
  <si>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</si>
  <si>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</si>
  <si>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</si>
  <si>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</si>
  <si>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</si>
  <si>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</si>
  <si>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</si>
  <si>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</si>
  <si>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</si>
  <si>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</si>
  <si>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</si>
  <si>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</si>
  <si>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</si>
  <si>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</si>
  <si>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</si>
  <si>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</si>
  <si>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</si>
  <si>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</si>
  <si>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</si>
  <si>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</si>
  <si>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</si>
  <si>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</si>
  <si>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</si>
  <si>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</si>
  <si>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</si>
  <si>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</si>
  <si>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</si>
  <si>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</si>
  <si>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</si>
  <si>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</si>
  <si>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</si>
  <si>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</si>
  <si>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</si>
  <si>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</si>
  <si>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</si>
  <si>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</si>
  <si>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Las operaciones con números naturales</t>
  </si>
  <si>
    <t>Diana Margarita Gonzalez Martinez</t>
  </si>
  <si>
    <t>MA_06_03_REC110</t>
  </si>
  <si>
    <t>IMG02</t>
  </si>
  <si>
    <t>Fotografía</t>
  </si>
  <si>
    <t>Horizontal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</si>
</sst>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127000</xdr:colOff>
      <xdr:row>9</xdr:row>
      <xdr:rowOff>47626</xdr:rowOff>
    </xdr:from>
    <xdr:to>
      <xdr:col>10</xdr:col>
      <xdr:colOff>1965325</xdr:colOff>
      <xdr:row>9</xdr:row>
      <xdr:rowOff>960438</xdr:rowOff>
    </xdr:to>
    <xdr:pic>
      <xdr:nvPicPr>
        <xdr:cNvPr id="2" name="Imagen 1" descr="http://thumb1.shutterstock.com/display_pic_with_logo/2078930/198738434/stock-photo-young-caucasian-boy-doing-his-elementary-school-homework-while-sitting-at-desk-198738434.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454563" y="2000251"/>
          <a:ext cx="1838325" cy="912812"/>
        </a:xfrm>
        <a:prstGeom prst="rect">
          <a:avLst/>
        </a:prstGeom>
        <a:noFill/>
        <a:ln>
          <a:noFill/>
        </a:ln>
      </xdr:spPr>
    </xdr:pic>
    <xdr:clientData/>
  </xdr:twoCellAnchor>
  <xdr:twoCellAnchor editAs="oneCell">
    <xdr:from>
      <xdr:col>10</xdr:col>
      <xdr:colOff>71438</xdr:colOff>
      <xdr:row>10</xdr:row>
      <xdr:rowOff>31751</xdr:rowOff>
    </xdr:from>
    <xdr:to>
      <xdr:col>10</xdr:col>
      <xdr:colOff>2195513</xdr:colOff>
      <xdr:row>10</xdr:row>
      <xdr:rowOff>928689</xdr:rowOff>
    </xdr:to>
    <xdr:pic>
      <xdr:nvPicPr>
        <xdr:cNvPr id="3" name="Imagen 2" descr="http://thumb101.shutterstock.com/display_pic_with_logo/420274/233098303/stock-photo-zagreb-croatia-november-walt-disney-pictures-company-logo-printed-on-product-233098303.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1" y="3032126"/>
          <a:ext cx="2124075" cy="896938"/>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1" activePane="bottomLeft" state="frozen"/>
      <selection pane="bottomLeft" activeCell="K11" sqref="K11"/>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21</v>
      </c>
      <c r="D2" s="81"/>
      <c r="F2" s="73" t="s">
        <v>0</v>
      </c>
      <c r="G2" s="74"/>
      <c r="H2" s="49"/>
      <c r="I2" s="49"/>
      <c r="J2" s="16"/>
    </row>
    <row r="3" spans="1:16" ht="15.75" x14ac:dyDescent="0.25">
      <c r="A3" s="1"/>
      <c r="B3" s="4" t="s">
        <v>8</v>
      </c>
      <c r="C3" s="82">
        <v>6</v>
      </c>
      <c r="D3" s="83"/>
      <c r="F3" s="75"/>
      <c r="G3" s="76"/>
      <c r="H3" s="49"/>
      <c r="I3" s="49"/>
      <c r="J3" s="16"/>
    </row>
    <row r="4" spans="1:16" ht="16.5" x14ac:dyDescent="0.3">
      <c r="A4" s="1"/>
      <c r="B4" s="4" t="s">
        <v>54</v>
      </c>
      <c r="C4" s="84" t="s">
        <v>145</v>
      </c>
      <c r="D4" s="85"/>
      <c r="E4" s="5"/>
      <c r="F4" s="48" t="s">
        <v>55</v>
      </c>
      <c r="G4" s="47" t="s">
        <v>56</v>
      </c>
      <c r="H4" s="49"/>
      <c r="I4" s="49"/>
      <c r="J4" s="16"/>
      <c r="K4" s="16"/>
    </row>
    <row r="5" spans="1:16" ht="16.5" thickBot="1" x14ac:dyDescent="0.3">
      <c r="A5" s="1"/>
      <c r="B5" s="6" t="s">
        <v>1</v>
      </c>
      <c r="C5" s="86" t="s">
        <v>146</v>
      </c>
      <c r="D5" s="87"/>
      <c r="E5" s="5"/>
      <c r="F5" s="46" t="str">
        <f>IF(G4="Recurso","Motor del recurso","")</f>
        <v>Motor del recurso</v>
      </c>
      <c r="G5" s="46" t="s">
        <v>91</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147</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82.5" customHeight="1" x14ac:dyDescent="0.25">
      <c r="A10" s="13" t="s">
        <v>142</v>
      </c>
      <c r="B10" s="13">
        <v>198738434</v>
      </c>
      <c r="C10" s="27" t="str">
        <f>IF(OR(B10&lt;&gt;"",J10&lt;&gt;""),IF($G$4="Recurso",CONCATENATE($G$4," ",$G$5),$G$4),"")</f>
        <v>Recurso M101</v>
      </c>
      <c r="D10" s="14" t="s">
        <v>149</v>
      </c>
      <c r="E10" s="14" t="s">
        <v>150</v>
      </c>
      <c r="F10" s="14" t="str">
        <f>IF(OR(B10&lt;&gt;"",J10&lt;&gt;""),CONCATENATE($C$7,"_",$A10,IF($G$4="Cuaderno de Estudio","_small",CONCATENATE(IF(I10="","","n"),IF(LEFT($G$5,1)="F",".jpg",".png")))),"")</f>
        <v>MA_06_03_REC110_IMG01n.png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MA_06_03_REC110_IMG01a.png</v>
      </c>
      <c r="I10" s="14" t="str">
        <f>IF(OR(B10&lt;&gt;"",J10&lt;&gt;""),IF($G$4="Recurso",IF(LEFT($G$5,1)="M",IF(VLOOKUP($G$5,'Definición técnica de imagenes'!$A$3:$G$17,6,FALSE)=0,"",VLOOKUP($G$5,'Definición técnica de imagenes'!$A$3:$G$17,6,FALSE)),IF($G$5="F1","","")),'Definición técnica de imagenes'!$F$16),"")</f>
        <v>500 x 500 px</v>
      </c>
      <c r="J10" s="14"/>
      <c r="K10" s="19"/>
    </row>
    <row r="11" spans="1:16" s="12" customFormat="1" ht="73.5" customHeight="1" x14ac:dyDescent="0.25">
      <c r="A11" s="13" t="s">
        <v>148</v>
      </c>
      <c r="B11" s="13">
        <v>233098303</v>
      </c>
      <c r="C11" s="27" t="str">
        <f t="shared" ref="C11:C74" si="0">IF(OR(B11&lt;&gt;"",J11&lt;&gt;""),IF($G$4="Recurso",CONCATENATE($G$4," ",$G$5),$G$4),"")</f>
        <v>Recurso M101</v>
      </c>
      <c r="D11" s="14" t="s">
        <v>149</v>
      </c>
      <c r="E11" s="14" t="s">
        <v>150</v>
      </c>
      <c r="F11" s="14" t="str">
        <f t="shared" ref="F11:F74" si="1">IF(OR(B11&lt;&gt;"",J11&lt;&gt;""),CONCATENATE($C$7,"_",$A11,IF($G$4="Cuaderno de Estudio","_small",CONCATENATE(IF(I11="","","n"),IF(LEFT($G$5,1)="F",".jpg",".png")))),"")</f>
        <v>MA_06_03_REC110_IMG02n.png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MA_06_03_REC110_IMG02a.png</v>
      </c>
      <c r="I11" s="14" t="str">
        <f>IF(OR(B11&lt;&gt;"",J11&lt;&gt;""),IF($G$4="Recurso",IF(LEFT($G$5,1)="M",IF(VLOOKUP($G$5,'Definición técnica de imagenes'!$A$3:$G$17,6,FALSE)=0,"",VLOOKUP($G$5,'Definición técnica de imagenes'!$A$3:$G$17,6,FALSE)),IF($G$5="F1","","")),'Definición técnica de imagenes'!$F$16),"")</f>
        <v>500 x 500 px</v>
      </c>
      <c r="J11" s="19"/>
      <c r="K11" s="15"/>
    </row>
    <row r="12" spans="1:16" s="12" customFormat="1" x14ac:dyDescent="0.25">
      <c r="A12" s="13"/>
      <c r="B12" s="13"/>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x14ac:dyDescent="0.25">
      <c r="A13" s="13"/>
      <c r="B13" s="13"/>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ref="A18" si="3">IF(OR(B18&lt;&gt;"",J18&lt;&gt;""),CONCATENATE(LEFT(A17,3),IF(MID(A17,4,2)+1&lt;10,CONCATENATE("0",MID(A17,4,2)+1))),"")</f>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0" t="s">
        <v>38</v>
      </c>
      <c r="B1" s="91"/>
      <c r="C1" s="91"/>
      <c r="D1" s="91"/>
      <c r="E1" s="91"/>
      <c r="F1" s="92"/>
    </row>
    <row r="2" spans="1:11" x14ac:dyDescent="0.25">
      <c r="A2" s="39" t="s">
        <v>42</v>
      </c>
      <c r="B2" s="40"/>
      <c r="C2" s="93" t="s">
        <v>13</v>
      </c>
      <c r="D2" s="94"/>
      <c r="E2" s="95"/>
      <c r="F2" s="41"/>
    </row>
    <row r="3" spans="1:11" ht="63" x14ac:dyDescent="0.25">
      <c r="A3" s="42" t="s">
        <v>43</v>
      </c>
      <c r="B3" s="40"/>
      <c r="C3" s="99" t="s">
        <v>14</v>
      </c>
      <c r="D3" s="100"/>
      <c r="E3" s="101"/>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2" t="str">
        <f>CONCATENATE(H21,"_",I21,"_",J21,"_CO")</f>
        <v>LE_07_04_CO</v>
      </c>
      <c r="E5" s="103"/>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8" t="str">
        <f>CONCATENATE("SolicitudGrafica_",D5,".xls")</f>
        <v>SolicitudGrafica_LE_07_04_CO.xls</v>
      </c>
      <c r="E7" s="88"/>
      <c r="F7" s="89"/>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90" t="s">
        <v>41</v>
      </c>
      <c r="B13" s="91"/>
      <c r="C13" s="91"/>
      <c r="D13" s="91"/>
      <c r="E13" s="91"/>
      <c r="F13" s="92"/>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3" t="s">
        <v>49</v>
      </c>
      <c r="D15" s="94"/>
      <c r="E15" s="94"/>
      <c r="F15" s="95"/>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6" t="str">
        <f>CONCATENATE(H21,"_",I21,"_",J21,"_",K45)</f>
        <v>LE_07_04_REC10</v>
      </c>
      <c r="E17" s="97"/>
      <c r="F17" s="98"/>
      <c r="J17" s="31">
        <v>14</v>
      </c>
      <c r="K17" s="31">
        <v>14</v>
      </c>
    </row>
    <row r="18" spans="1:11" ht="79.5" thickBot="1" x14ac:dyDescent="0.3">
      <c r="A18" s="42" t="s">
        <v>48</v>
      </c>
      <c r="B18" s="40"/>
      <c r="C18" s="71" t="s">
        <v>128</v>
      </c>
      <c r="D18" s="88" t="str">
        <f>CONCATENATE("SolicitudGrafica_",D17,".xls")</f>
        <v>SolicitudGrafica_LE_07_04_REC10.xls</v>
      </c>
      <c r="E18" s="88"/>
      <c r="F18" s="89"/>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4" t="s">
        <v>56</v>
      </c>
      <c r="B1" s="104" t="s">
        <v>63</v>
      </c>
      <c r="C1" s="104" t="s">
        <v>64</v>
      </c>
      <c r="D1" s="104" t="s">
        <v>5</v>
      </c>
      <c r="E1" s="104" t="s">
        <v>65</v>
      </c>
      <c r="F1" s="104" t="s">
        <v>66</v>
      </c>
      <c r="G1" s="104" t="s">
        <v>67</v>
      </c>
      <c r="H1" s="105" t="s">
        <v>68</v>
      </c>
      <c r="I1" s="105"/>
      <c r="J1" s="105"/>
    </row>
    <row r="2" spans="1:11" x14ac:dyDescent="0.25">
      <c r="A2" s="104"/>
      <c r="B2" s="104"/>
      <c r="C2" s="104"/>
      <c r="D2" s="104"/>
      <c r="E2" s="104"/>
      <c r="F2" s="104"/>
      <c r="G2" s="104"/>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Diana Margarita Gonzalez Martinez</cp:lastModifiedBy>
  <dcterms:created xsi:type="dcterms:W3CDTF">2014-07-01T23:43:25Z</dcterms:created>
  <dcterms:modified xsi:type="dcterms:W3CDTF">2015-04-23T01:23:54Z</dcterms:modified>
</cp:coreProperties>
</file>