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12" r:id="rId7"/>
    <sheet name="Лист 8" sheetId="13" r:id="rId8"/>
    <sheet name="Лист 9" sheetId="14" r:id="rId9"/>
  </sheets>
  <definedNames>
    <definedName name="solver_adj" localSheetId="7" hidden="1">'Лист 8'!$B$12:$D$14</definedName>
    <definedName name="solver_adj" localSheetId="8" hidden="1">'Лист 9'!$B$10:$C$11</definedName>
    <definedName name="solver_adj" localSheetId="0" hidden="1">Лист1!$B$10:$C$10</definedName>
    <definedName name="solver_adj" localSheetId="1" hidden="1">Лист2!$B$13:$F$13</definedName>
    <definedName name="solver_adj" localSheetId="2" hidden="1">Лист3!$C$9:$E$9</definedName>
    <definedName name="solver_adj" localSheetId="3" hidden="1">Лист4!$C$8:$D$8</definedName>
    <definedName name="solver_adj" localSheetId="4" hidden="1">Лист5!$B$8:$D$8</definedName>
    <definedName name="solver_adj" localSheetId="5" hidden="1">Лист6!$C$11:$E$11</definedName>
    <definedName name="solver_adj" localSheetId="6" hidden="1">Лист7!$B$10:$E$13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7" hidden="1">100</definedName>
    <definedName name="solver_itr" localSheetId="8" hidden="1">100</definedName>
    <definedName name="solver_itr" localSheetId="0" hidden="1">100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7" hidden="1">'Лист 8'!$B$12:$D$14</definedName>
    <definedName name="solver_lhs1" localSheetId="8" hidden="1">'Лист 9'!$B$10:$C$11</definedName>
    <definedName name="solver_lhs1" localSheetId="0" hidden="1">Лист1!$A$15</definedName>
    <definedName name="solver_lhs1" localSheetId="1" hidden="1">Лист2!$A$16</definedName>
    <definedName name="solver_lhs1" localSheetId="2" hidden="1">Лист3!$B$16</definedName>
    <definedName name="solver_lhs1" localSheetId="3" hidden="1">Лист4!$B$11</definedName>
    <definedName name="solver_lhs1" localSheetId="4" hidden="1">Лист5!$A$13</definedName>
    <definedName name="solver_lhs1" localSheetId="5" hidden="1">Лист6!$B$16</definedName>
    <definedName name="solver_lhs1" localSheetId="6" hidden="1">Лист7!$A$18</definedName>
    <definedName name="solver_lhs2" localSheetId="7" hidden="1">'Лист 8'!$B$12:$D$14</definedName>
    <definedName name="solver_lhs2" localSheetId="8" hidden="1">'Лист 9'!$B$10:$C$11</definedName>
    <definedName name="solver_lhs2" localSheetId="0" hidden="1">Лист1!$A$16</definedName>
    <definedName name="solver_lhs2" localSheetId="1" hidden="1">Лист2!$A$17</definedName>
    <definedName name="solver_lhs2" localSheetId="2" hidden="1">Лист3!$B$17</definedName>
    <definedName name="solver_lhs2" localSheetId="3" hidden="1">Лист4!$B$12</definedName>
    <definedName name="solver_lhs2" localSheetId="4" hidden="1">Лист5!$A$14</definedName>
    <definedName name="solver_lhs2" localSheetId="5" hidden="1">Лист6!$B$17</definedName>
    <definedName name="solver_lhs2" localSheetId="6" hidden="1">Лист7!$A$19</definedName>
    <definedName name="solver_lhs3" localSheetId="7" hidden="1">'Лист 8'!$B$15:$D$15</definedName>
    <definedName name="solver_lhs3" localSheetId="8" hidden="1">'Лист 9'!$D$10:$D$11</definedName>
    <definedName name="solver_lhs3" localSheetId="0" hidden="1">Лист1!$A$17</definedName>
    <definedName name="solver_lhs3" localSheetId="1" hidden="1">Лист2!$A$18</definedName>
    <definedName name="solver_lhs3" localSheetId="2" hidden="1">Лист3!$C$11</definedName>
    <definedName name="solver_lhs3" localSheetId="3" hidden="1">Лист4!$B$13</definedName>
    <definedName name="solver_lhs3" localSheetId="4" hidden="1">Лист5!$A$15</definedName>
    <definedName name="solver_lhs3" localSheetId="5" hidden="1">Лист6!$B$18</definedName>
    <definedName name="solver_lhs3" localSheetId="6" hidden="1">Лист7!$A$20</definedName>
    <definedName name="solver_lhs4" localSheetId="7" hidden="1">'Лист 8'!$F$12:$F$14</definedName>
    <definedName name="solver_lhs4" localSheetId="8" hidden="1">'Лист 9'!$B$12:$C$12</definedName>
    <definedName name="solver_lhs4" localSheetId="0" hidden="1">Лист1!$B$10:$C$10</definedName>
    <definedName name="solver_lhs4" localSheetId="1" hidden="1">Лист2!$A$19</definedName>
    <definedName name="solver_lhs4" localSheetId="2" hidden="1">Лист3!$C$9:$E$9</definedName>
    <definedName name="solver_lhs4" localSheetId="3" hidden="1">Лист4!$C$8:$D$8</definedName>
    <definedName name="solver_lhs4" localSheetId="4" hidden="1">Лист5!$B$8:$D$8</definedName>
    <definedName name="solver_lhs4" localSheetId="5" hidden="1">Лист6!$B$19</definedName>
    <definedName name="solver_lhs4" localSheetId="6" hidden="1">Лист7!$A$21</definedName>
    <definedName name="solver_lhs5" localSheetId="1" hidden="1">Лист2!$B$13:$F$13</definedName>
    <definedName name="solver_lhs5" localSheetId="2" hidden="1">Лист3!$D$11</definedName>
    <definedName name="solver_lhs5" localSheetId="5" hidden="1">Лист6!$C$11:$E$11</definedName>
    <definedName name="solver_lhs5" localSheetId="6" hidden="1">Лист7!$A$22</definedName>
    <definedName name="solver_lhs6" localSheetId="2" hidden="1">Лист3!$E$11</definedName>
    <definedName name="solver_lhs6" localSheetId="6" hidden="1">Лист7!$A$23</definedName>
    <definedName name="solver_lhs7" localSheetId="6" hidden="1">Лист7!$A$24</definedName>
    <definedName name="solver_lhs8" localSheetId="6" hidden="1">Лист7!$A$25</definedName>
    <definedName name="solver_lhs9" localSheetId="6" hidden="1">Лист7!$B$10:$E$13</definedName>
    <definedName name="solver_lin" localSheetId="7" hidden="1">2</definedName>
    <definedName name="solver_lin" localSheetId="8" hidden="1">2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7" hidden="1">2</definedName>
    <definedName name="solver_neg" localSheetId="8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7" hidden="1">4</definedName>
    <definedName name="solver_num" localSheetId="8" hidden="1">4</definedName>
    <definedName name="solver_num" localSheetId="0" hidden="1">4</definedName>
    <definedName name="solver_num" localSheetId="1" hidden="1">5</definedName>
    <definedName name="solver_num" localSheetId="2" hidden="1">6</definedName>
    <definedName name="solver_num" localSheetId="3" hidden="1">4</definedName>
    <definedName name="solver_num" localSheetId="4" hidden="1">4</definedName>
    <definedName name="solver_num" localSheetId="5" hidden="1">5</definedName>
    <definedName name="solver_num" localSheetId="6" hidden="1">9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7" hidden="1">'Лист 8'!$F$16</definedName>
    <definedName name="solver_opt" localSheetId="8" hidden="1">'Лист 9'!$E$12</definedName>
    <definedName name="solver_opt" localSheetId="0" hidden="1">Лист1!$B$12</definedName>
    <definedName name="solver_opt" localSheetId="1" hidden="1">Лист2!$B$10</definedName>
    <definedName name="solver_opt" localSheetId="2" hidden="1">Лист3!$I$3</definedName>
    <definedName name="solver_opt" localSheetId="3" hidden="1">Лист4!$C$6</definedName>
    <definedName name="solver_opt" localSheetId="4" hidden="1">Лист5!$B$10</definedName>
    <definedName name="solver_opt" localSheetId="5" hidden="1">Лист6!$C$13</definedName>
    <definedName name="solver_opt" localSheetId="6" hidden="1">Лист7!$B$15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7" hidden="1">3</definedName>
    <definedName name="solver_rel1" localSheetId="8" hidden="1">3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2</definedName>
    <definedName name="solver_rel2" localSheetId="7" hidden="1">4</definedName>
    <definedName name="solver_rel2" localSheetId="8" hidden="1">4</definedName>
    <definedName name="solver_rel2" localSheetId="0" hidden="1">1</definedName>
    <definedName name="solver_rel2" localSheetId="1" hidden="1">3</definedName>
    <definedName name="solver_rel2" localSheetId="2" hidden="1">2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2</definedName>
    <definedName name="solver_rel3" localSheetId="7" hidden="1">3</definedName>
    <definedName name="solver_rel3" localSheetId="8" hidden="1">3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2</definedName>
    <definedName name="solver_rel4" localSheetId="7" hidden="1">1</definedName>
    <definedName name="solver_rel4" localSheetId="8" hidden="1">2</definedName>
    <definedName name="solver_rel4" localSheetId="0" hidden="1">4</definedName>
    <definedName name="solver_rel4" localSheetId="1" hidden="1">3</definedName>
    <definedName name="solver_rel4" localSheetId="2" hidden="1">4</definedName>
    <definedName name="solver_rel4" localSheetId="3" hidden="1">4</definedName>
    <definedName name="solver_rel4" localSheetId="4" hidden="1">4</definedName>
    <definedName name="solver_rel4" localSheetId="5" hidden="1">1</definedName>
    <definedName name="solver_rel4" localSheetId="6" hidden="1">2</definedName>
    <definedName name="solver_rel5" localSheetId="1" hidden="1">4</definedName>
    <definedName name="solver_rel5" localSheetId="2" hidden="1">1</definedName>
    <definedName name="solver_rel5" localSheetId="5" hidden="1">4</definedName>
    <definedName name="solver_rel5" localSheetId="6" hidden="1">1</definedName>
    <definedName name="solver_rel6" localSheetId="2" hidden="1">1</definedName>
    <definedName name="solver_rel6" localSheetId="6" hidden="1">1</definedName>
    <definedName name="solver_rel7" localSheetId="6" hidden="1">1</definedName>
    <definedName name="solver_rel8" localSheetId="6" hidden="1">1</definedName>
    <definedName name="solver_rel9" localSheetId="6" hidden="1">4</definedName>
    <definedName name="solver_rhs1" localSheetId="7" hidden="1">0</definedName>
    <definedName name="solver_rhs1" localSheetId="8" hidden="1">0</definedName>
    <definedName name="solver_rhs1" localSheetId="0" hidden="1">Лист1!$C$15</definedName>
    <definedName name="solver_rhs1" localSheetId="1" hidden="1">Лист2!$C$16</definedName>
    <definedName name="solver_rhs1" localSheetId="2" hidden="1">Лист3!$D$16</definedName>
    <definedName name="solver_rhs1" localSheetId="3" hidden="1">Лист4!$D$11</definedName>
    <definedName name="solver_rhs1" localSheetId="4" hidden="1">Лист5!$C$13</definedName>
    <definedName name="solver_rhs1" localSheetId="5" hidden="1">Лист6!$D$16</definedName>
    <definedName name="solver_rhs1" localSheetId="6" hidden="1">Лист7!$C$18</definedName>
    <definedName name="solver_rhs2" localSheetId="7" hidden="1">целое</definedName>
    <definedName name="solver_rhs2" localSheetId="8" hidden="1">целое</definedName>
    <definedName name="solver_rhs2" localSheetId="0" hidden="1">Лист1!$C$16</definedName>
    <definedName name="solver_rhs2" localSheetId="1" hidden="1">Лист2!$C$17</definedName>
    <definedName name="solver_rhs2" localSheetId="2" hidden="1">Лист3!$D$17</definedName>
    <definedName name="solver_rhs2" localSheetId="3" hidden="1">Лист4!$D$12</definedName>
    <definedName name="solver_rhs2" localSheetId="4" hidden="1">Лист5!$C$14</definedName>
    <definedName name="solver_rhs2" localSheetId="5" hidden="1">Лист6!$D$17</definedName>
    <definedName name="solver_rhs2" localSheetId="6" hidden="1">Лист7!$C$19</definedName>
    <definedName name="solver_rhs3" localSheetId="7" hidden="1">'Лист 8'!$B$6:$D$6</definedName>
    <definedName name="solver_rhs3" localSheetId="8" hidden="1">'Лист 9'!$D$3:$D$4</definedName>
    <definedName name="solver_rhs3" localSheetId="0" hidden="1">Лист1!$C$17</definedName>
    <definedName name="solver_rhs3" localSheetId="1" hidden="1">Лист2!$C$18</definedName>
    <definedName name="solver_rhs3" localSheetId="2" hidden="1">Лист3!$C$7</definedName>
    <definedName name="solver_rhs3" localSheetId="3" hidden="1">Лист4!$D$13</definedName>
    <definedName name="solver_rhs3" localSheetId="4" hidden="1">Лист5!$C$15</definedName>
    <definedName name="solver_rhs3" localSheetId="5" hidden="1">Лист6!$D$18</definedName>
    <definedName name="solver_rhs3" localSheetId="6" hidden="1">Лист7!$C$20</definedName>
    <definedName name="solver_rhs4" localSheetId="7" hidden="1">'Лист 8'!$F$3:$F$5</definedName>
    <definedName name="solver_rhs4" localSheetId="8" hidden="1">'Лист 9'!$B$5:$C$5</definedName>
    <definedName name="solver_rhs4" localSheetId="0" hidden="1">"целое"</definedName>
    <definedName name="solver_rhs4" localSheetId="1" hidden="1">Лист2!$C$19</definedName>
    <definedName name="solver_rhs4" localSheetId="2" hidden="1">"целое"</definedName>
    <definedName name="solver_rhs4" localSheetId="3" hidden="1">"целое"</definedName>
    <definedName name="solver_rhs4" localSheetId="4" hidden="1">"целое"</definedName>
    <definedName name="solver_rhs4" localSheetId="5" hidden="1">Лист6!$D$19</definedName>
    <definedName name="solver_rhs4" localSheetId="6" hidden="1">Лист7!$C$21</definedName>
    <definedName name="solver_rhs5" localSheetId="1" hidden="1">"целое"</definedName>
    <definedName name="solver_rhs5" localSheetId="2" hidden="1">Лист3!$D$7</definedName>
    <definedName name="solver_rhs5" localSheetId="5" hidden="1">"целое"</definedName>
    <definedName name="solver_rhs5" localSheetId="6" hidden="1">Лист7!$C$22</definedName>
    <definedName name="solver_rhs6" localSheetId="2" hidden="1">Лист3!$E$7</definedName>
    <definedName name="solver_rhs6" localSheetId="6" hidden="1">Лист7!$C$23</definedName>
    <definedName name="solver_rhs7" localSheetId="6" hidden="1">Лист7!$C$24</definedName>
    <definedName name="solver_rhs8" localSheetId="6" hidden="1">Лист7!$C$25</definedName>
    <definedName name="solver_rhs9" localSheetId="6" hidden="1">целое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7" hidden="1">2</definedName>
    <definedName name="solver_scl" localSheetId="8" hidden="1">2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7" hidden="1">100</definedName>
    <definedName name="solver_tim" localSheetId="8" hidden="1">100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7" hidden="1">0.05</definedName>
    <definedName name="solver_tol" localSheetId="8" hidden="1">0.05</definedName>
    <definedName name="solver_tol" localSheetId="0" hidden="1">0.05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7" hidden="1">1</definedName>
    <definedName name="solver_typ" localSheetId="8" hidden="1">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24519"/>
</workbook>
</file>

<file path=xl/calcChain.xml><?xml version="1.0" encoding="utf-8"?>
<calcChain xmlns="http://schemas.openxmlformats.org/spreadsheetml/2006/main">
  <c r="D10" i="14"/>
  <c r="E10" s="1"/>
  <c r="E12" s="1"/>
  <c r="D11"/>
  <c r="E11" s="1"/>
  <c r="B12"/>
  <c r="C12"/>
  <c r="F12" i="13"/>
  <c r="F13"/>
  <c r="F14"/>
  <c r="B15"/>
  <c r="B16" s="1"/>
  <c r="C15"/>
  <c r="C16" s="1"/>
  <c r="D15"/>
  <c r="D16" s="1"/>
  <c r="F16" l="1"/>
  <c r="B15" i="12"/>
  <c r="A18"/>
  <c r="C18"/>
  <c r="A19"/>
  <c r="C19"/>
  <c r="A20"/>
  <c r="C20"/>
  <c r="A21"/>
  <c r="C21"/>
  <c r="A22"/>
  <c r="C22"/>
  <c r="A23"/>
  <c r="C23"/>
  <c r="A24"/>
  <c r="C24"/>
  <c r="A25"/>
  <c r="C25"/>
  <c r="C13" i="3" l="1"/>
  <c r="I3" s="1"/>
  <c r="C11"/>
  <c r="A16" i="1"/>
  <c r="A15"/>
  <c r="B12"/>
  <c r="B18" i="6" l="1"/>
  <c r="B19"/>
  <c r="B17"/>
  <c r="B16"/>
  <c r="D17"/>
  <c r="D18"/>
  <c r="D19"/>
  <c r="D16"/>
  <c r="C13"/>
  <c r="C14" i="5"/>
  <c r="C15"/>
  <c r="C13"/>
  <c r="A14"/>
  <c r="A15"/>
  <c r="A13"/>
  <c r="B10"/>
  <c r="B13" i="4"/>
  <c r="D13"/>
  <c r="D12"/>
  <c r="B12"/>
  <c r="B11"/>
  <c r="C6"/>
  <c r="B17" i="3"/>
  <c r="B16"/>
  <c r="E11"/>
  <c r="D11"/>
  <c r="A16" i="2"/>
  <c r="B10"/>
  <c r="A17"/>
  <c r="A18"/>
  <c r="A19"/>
  <c r="C16" i="1"/>
  <c r="C17"/>
  <c r="C15"/>
  <c r="A17"/>
</calcChain>
</file>

<file path=xl/sharedStrings.xml><?xml version="1.0" encoding="utf-8"?>
<sst xmlns="http://schemas.openxmlformats.org/spreadsheetml/2006/main" count="158" uniqueCount="90">
  <si>
    <t>Вид корма</t>
  </si>
  <si>
    <t>Общее количество корма</t>
  </si>
  <si>
    <t>лисица</t>
  </si>
  <si>
    <t>песец</t>
  </si>
  <si>
    <t>I</t>
  </si>
  <si>
    <t>II</t>
  </si>
  <si>
    <t>III</t>
  </si>
  <si>
    <t>Количество единиц корма, 
которое ежедневно должны получать</t>
  </si>
  <si>
    <t>Прибыль от 
реализации одной 
шкурки (руб.)</t>
  </si>
  <si>
    <t>Прибыль:</t>
  </si>
  <si>
    <t>Количество личиц и песцов</t>
  </si>
  <si>
    <t>Ограничения</t>
  </si>
  <si>
    <t>&lt;=</t>
  </si>
  <si>
    <t>Состав</t>
  </si>
  <si>
    <t>Продукт</t>
  </si>
  <si>
    <t>Хлеб</t>
  </si>
  <si>
    <t>Соя</t>
  </si>
  <si>
    <t>Сушеная рыба</t>
  </si>
  <si>
    <t>Фрукты</t>
  </si>
  <si>
    <t>Молоко</t>
  </si>
  <si>
    <t>Белки</t>
  </si>
  <si>
    <t>Углеводы</t>
  </si>
  <si>
    <t>Жиры</t>
  </si>
  <si>
    <t>Витамины</t>
  </si>
  <si>
    <t>Цена, ден. ед.</t>
  </si>
  <si>
    <t>Стоимость:</t>
  </si>
  <si>
    <t>Количество 
продуктов</t>
  </si>
  <si>
    <t>&gt;=</t>
  </si>
  <si>
    <t>Цена за 
полуфабрикат</t>
  </si>
  <si>
    <t>Цена за
продукцию</t>
  </si>
  <si>
    <t>Макс. Количество
полуфабрикатов</t>
  </si>
  <si>
    <t>=</t>
  </si>
  <si>
    <t>Полученная 
продукция</t>
  </si>
  <si>
    <t>Купленные
полуфабрикаты</t>
  </si>
  <si>
    <t>Затраты на
полуфабрикаты</t>
  </si>
  <si>
    <t>A</t>
  </si>
  <si>
    <t>B</t>
  </si>
  <si>
    <t>C</t>
  </si>
  <si>
    <t>Стоимость
продукции</t>
  </si>
  <si>
    <t>Прибыль</t>
  </si>
  <si>
    <t>Количество
стали</t>
  </si>
  <si>
    <t>Тип ресурса</t>
  </si>
  <si>
    <t>Нормы затрат сырья на единицу продукции, кг.</t>
  </si>
  <si>
    <t>Запасы сырья, кг</t>
  </si>
  <si>
    <t>I вид</t>
  </si>
  <si>
    <t>II вид</t>
  </si>
  <si>
    <t>III вид</t>
  </si>
  <si>
    <t>Сырьё 1</t>
  </si>
  <si>
    <t>Сырьё 2</t>
  </si>
  <si>
    <t>Сырьё 3</t>
  </si>
  <si>
    <t>Цена изделия, $</t>
  </si>
  <si>
    <t>Кол-во изедлий</t>
  </si>
  <si>
    <t>Стоимость</t>
  </si>
  <si>
    <t>Ресурсы</t>
  </si>
  <si>
    <t>Затраты ресурсов на одно изделие</t>
  </si>
  <si>
    <t>Запас ресурсов</t>
  </si>
  <si>
    <t>А</t>
  </si>
  <si>
    <t>В</t>
  </si>
  <si>
    <t>С</t>
  </si>
  <si>
    <t>Оборудование</t>
  </si>
  <si>
    <t>Труд</t>
  </si>
  <si>
    <t>Прибыль от 
реализации одного
изделия</t>
  </si>
  <si>
    <t>Изделия</t>
  </si>
  <si>
    <t>B1</t>
  </si>
  <si>
    <t>B2</t>
  </si>
  <si>
    <t>B3</t>
  </si>
  <si>
    <t>A1</t>
  </si>
  <si>
    <t>A2</t>
  </si>
  <si>
    <t>A3</t>
  </si>
  <si>
    <t>Поставщики</t>
  </si>
  <si>
    <t>Потребители и их спрос</t>
  </si>
  <si>
    <t>IV</t>
  </si>
  <si>
    <t>Поставки</t>
  </si>
  <si>
    <t>Расходы</t>
  </si>
  <si>
    <t>Возможности
поставщиков</t>
  </si>
  <si>
    <t>Доход</t>
  </si>
  <si>
    <t>Спрос</t>
  </si>
  <si>
    <t>Упаковка</t>
  </si>
  <si>
    <t>Сборка</t>
  </si>
  <si>
    <t>Детали</t>
  </si>
  <si>
    <t>Запасы</t>
  </si>
  <si>
    <t>Модели</t>
  </si>
  <si>
    <t>Время</t>
  </si>
  <si>
    <t>Запас</t>
  </si>
  <si>
    <t>Фанера</t>
  </si>
  <si>
    <t>Пиломатериалы</t>
  </si>
  <si>
    <t>Пихта</t>
  </si>
  <si>
    <t>Ель</t>
  </si>
  <si>
    <t>Деревья</t>
  </si>
  <si>
    <t>Кубы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</si>
</sst>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Fill="1" applyBorder="1"/>
    <xf numFmtId="0" fontId="0" fillId="3" borderId="0" xfId="0" applyFill="1"/>
    <xf numFmtId="0" fontId="0" fillId="4" borderId="8" xfId="0" applyFill="1" applyBorder="1"/>
    <xf numFmtId="0" fontId="0" fillId="4" borderId="8" xfId="0" applyFill="1" applyBorder="1" applyAlignment="1">
      <alignment wrapText="1"/>
    </xf>
    <xf numFmtId="0" fontId="0" fillId="5" borderId="8" xfId="0" applyFill="1" applyBorder="1"/>
    <xf numFmtId="0" fontId="0" fillId="5" borderId="8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0" borderId="9" xfId="0" applyBorder="1"/>
    <xf numFmtId="0" fontId="0" fillId="4" borderId="9" xfId="0" applyFill="1" applyBorder="1"/>
    <xf numFmtId="0" fontId="2" fillId="4" borderId="9" xfId="0" applyFont="1" applyFill="1" applyBorder="1" applyAlignment="1">
      <alignment horizontal="center" vertical="center" wrapText="1"/>
    </xf>
    <xf numFmtId="0" fontId="0" fillId="6" borderId="8" xfId="0" applyFill="1" applyBorder="1"/>
    <xf numFmtId="0" fontId="0" fillId="0" borderId="10" xfId="0" applyBorder="1"/>
    <xf numFmtId="0" fontId="0" fillId="7" borderId="10" xfId="0" applyFill="1" applyBorder="1"/>
    <xf numFmtId="0" fontId="0" fillId="7" borderId="10" xfId="0" applyFill="1" applyBorder="1" applyAlignment="1">
      <alignment wrapText="1"/>
    </xf>
    <xf numFmtId="0" fontId="0" fillId="6" borderId="10" xfId="0" applyFill="1" applyBorder="1"/>
    <xf numFmtId="0" fontId="0" fillId="6" borderId="10" xfId="0" applyFill="1" applyBorder="1" applyAlignment="1">
      <alignment wrapText="1"/>
    </xf>
    <xf numFmtId="0" fontId="0" fillId="5" borderId="10" xfId="0" applyFill="1" applyBorder="1"/>
    <xf numFmtId="0" fontId="0" fillId="6" borderId="8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0" fillId="8" borderId="9" xfId="0" applyFill="1" applyBorder="1"/>
    <xf numFmtId="0" fontId="0" fillId="0" borderId="0" xfId="0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/>
    </xf>
    <xf numFmtId="0" fontId="1" fillId="0" borderId="0" xfId="1"/>
    <xf numFmtId="0" fontId="1" fillId="0" borderId="0" xfId="1" applyBorder="1" applyAlignment="1">
      <alignment horizontal="center" vertical="center"/>
    </xf>
    <xf numFmtId="0" fontId="1" fillId="0" borderId="0" xfId="1" applyAlignment="1"/>
    <xf numFmtId="0" fontId="1" fillId="0" borderId="0" xfId="1" applyBorder="1" applyAlignment="1">
      <alignment vertical="center"/>
    </xf>
    <xf numFmtId="0" fontId="3" fillId="12" borderId="0" xfId="1" applyFont="1" applyFill="1" applyAlignment="1"/>
    <xf numFmtId="0" fontId="1" fillId="0" borderId="0" xfId="1" applyBorder="1"/>
    <xf numFmtId="0" fontId="1" fillId="0" borderId="0" xfId="1" applyFill="1" applyBorder="1" applyAlignment="1">
      <alignment horizontal="center" vertical="center"/>
    </xf>
    <xf numFmtId="0" fontId="4" fillId="0" borderId="0" xfId="1" applyFont="1"/>
    <xf numFmtId="0" fontId="5" fillId="12" borderId="0" xfId="1" applyFont="1" applyFill="1" applyAlignment="1"/>
    <xf numFmtId="0" fontId="4" fillId="0" borderId="0" xfId="1" applyFont="1" applyAlignment="1"/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1" borderId="10" xfId="1" applyFont="1" applyFill="1" applyBorder="1" applyAlignment="1">
      <alignment horizontal="center" vertical="center"/>
    </xf>
    <xf numFmtId="0" fontId="4" fillId="9" borderId="10" xfId="1" applyFont="1" applyFill="1" applyBorder="1" applyAlignment="1">
      <alignment horizontal="center" vertical="center"/>
    </xf>
    <xf numFmtId="0" fontId="4" fillId="9" borderId="10" xfId="1" applyFont="1" applyFill="1" applyBorder="1" applyAlignment="1">
      <alignment horizontal="center" vertical="center"/>
    </xf>
    <xf numFmtId="0" fontId="4" fillId="9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4" fillId="0" borderId="10" xfId="1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DBEEF3"/>
      <color rgb="FFE5E0EC"/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topLeftCell="A4" workbookViewId="0">
      <selection activeCell="A4" sqref="A4"/>
    </sheetView>
  </sheetViews>
  <sheetFormatPr defaultRowHeight="14.5"/>
  <cols>
    <col min="1" max="1" width="26.54296875" customWidth="1"/>
    <col min="2" max="2" width="29.7265625" customWidth="1"/>
    <col min="3" max="3" width="23.453125" customWidth="1"/>
    <col min="4" max="4" width="25.1796875" customWidth="1"/>
  </cols>
  <sheetData>
    <row r="2" spans="1:4" ht="18.75" customHeight="1"/>
    <row r="3" spans="1:4" ht="30.75" customHeight="1">
      <c r="A3" s="14" t="s">
        <v>0</v>
      </c>
      <c r="B3" s="21" t="s">
        <v>7</v>
      </c>
      <c r="C3" s="21"/>
      <c r="D3" s="14" t="s">
        <v>1</v>
      </c>
    </row>
    <row r="4" spans="1:4">
      <c r="A4" s="14"/>
      <c r="B4" s="14" t="s">
        <v>2</v>
      </c>
      <c r="C4" s="14" t="s">
        <v>3</v>
      </c>
      <c r="D4" s="14"/>
    </row>
    <row r="5" spans="1:4">
      <c r="A5" s="8" t="s">
        <v>4</v>
      </c>
      <c r="B5" s="3">
        <v>2</v>
      </c>
      <c r="C5" s="3">
        <v>3</v>
      </c>
      <c r="D5" s="3">
        <v>180</v>
      </c>
    </row>
    <row r="6" spans="1:4">
      <c r="A6" s="8" t="s">
        <v>5</v>
      </c>
      <c r="B6" s="3">
        <v>4</v>
      </c>
      <c r="C6" s="3">
        <v>1</v>
      </c>
      <c r="D6" s="3">
        <v>240</v>
      </c>
    </row>
    <row r="7" spans="1:4">
      <c r="A7" s="8" t="s">
        <v>6</v>
      </c>
      <c r="B7" s="3">
        <v>6</v>
      </c>
      <c r="C7" s="3">
        <v>7</v>
      </c>
      <c r="D7" s="3">
        <v>426</v>
      </c>
    </row>
    <row r="8" spans="1:4" ht="43.5">
      <c r="A8" s="9" t="s">
        <v>8</v>
      </c>
      <c r="B8" s="3">
        <v>16</v>
      </c>
      <c r="C8" s="3">
        <v>12</v>
      </c>
      <c r="D8" s="3"/>
    </row>
    <row r="10" spans="1:4">
      <c r="A10" s="12" t="s">
        <v>10</v>
      </c>
      <c r="B10" s="29">
        <v>57</v>
      </c>
      <c r="C10" s="29">
        <v>11.999999999999991</v>
      </c>
    </row>
    <row r="12" spans="1:4">
      <c r="A12" s="12" t="s">
        <v>9</v>
      </c>
      <c r="B12" s="11">
        <f>$B$10*$B$8+$C$10*$C$8</f>
        <v>1056</v>
      </c>
    </row>
    <row r="14" spans="1:4">
      <c r="A14" s="12" t="s">
        <v>11</v>
      </c>
      <c r="B14" s="11"/>
      <c r="C14" s="11"/>
    </row>
    <row r="15" spans="1:4">
      <c r="A15" s="11">
        <f>SUMPRODUCT($B$10:$C$10,B5:C5)</f>
        <v>149.99999999999997</v>
      </c>
      <c r="B15" s="11" t="s">
        <v>12</v>
      </c>
      <c r="C15" s="11">
        <f>D5</f>
        <v>180</v>
      </c>
    </row>
    <row r="16" spans="1:4">
      <c r="A16" s="11">
        <f>SUMPRODUCT($B$10:$C$10,B6:C6)</f>
        <v>240</v>
      </c>
      <c r="B16" s="11" t="s">
        <v>12</v>
      </c>
      <c r="C16" s="11">
        <f t="shared" ref="C16:C17" si="0">D6</f>
        <v>240</v>
      </c>
    </row>
    <row r="17" spans="1:3">
      <c r="A17" s="11">
        <f>SUMPRODUCT($B$10:$C$10,B7:C7)</f>
        <v>425.99999999999994</v>
      </c>
      <c r="B17" s="11" t="s">
        <v>12</v>
      </c>
      <c r="C17" s="11">
        <f t="shared" si="0"/>
        <v>426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sqref="A1:F1"/>
    </sheetView>
  </sheetViews>
  <sheetFormatPr defaultRowHeight="14.5"/>
  <cols>
    <col min="1" max="1" width="16.1796875" customWidth="1"/>
  </cols>
  <sheetData>
    <row r="1" spans="1:6" ht="16" thickBot="1">
      <c r="A1" s="27"/>
      <c r="B1" s="28"/>
      <c r="C1" s="28"/>
      <c r="D1" s="28"/>
      <c r="E1" s="28"/>
      <c r="F1" s="28"/>
    </row>
    <row r="2" spans="1:6" ht="16" thickBot="1">
      <c r="A2" s="22" t="s">
        <v>13</v>
      </c>
      <c r="B2" s="24" t="s">
        <v>14</v>
      </c>
      <c r="C2" s="25"/>
      <c r="D2" s="25"/>
      <c r="E2" s="25"/>
      <c r="F2" s="26"/>
    </row>
    <row r="3" spans="1:6" ht="31.5" thickBot="1">
      <c r="A3" s="23"/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</row>
    <row r="4" spans="1:6" ht="16" thickBot="1">
      <c r="A4" s="2" t="s">
        <v>20</v>
      </c>
      <c r="B4" s="1">
        <v>2</v>
      </c>
      <c r="C4" s="1">
        <v>12</v>
      </c>
      <c r="D4" s="1">
        <v>10</v>
      </c>
      <c r="E4" s="1">
        <v>1</v>
      </c>
      <c r="F4" s="1">
        <v>2</v>
      </c>
    </row>
    <row r="5" spans="1:6" ht="16" thickBot="1">
      <c r="A5" s="2" t="s">
        <v>21</v>
      </c>
      <c r="B5" s="1">
        <v>12</v>
      </c>
      <c r="C5" s="1">
        <v>0</v>
      </c>
      <c r="D5" s="1">
        <v>0</v>
      </c>
      <c r="E5" s="1">
        <v>4</v>
      </c>
      <c r="F5" s="1">
        <v>3</v>
      </c>
    </row>
    <row r="6" spans="1:6" ht="16" thickBot="1">
      <c r="A6" s="2" t="s">
        <v>22</v>
      </c>
      <c r="B6" s="1">
        <v>1</v>
      </c>
      <c r="C6" s="1">
        <v>8</v>
      </c>
      <c r="D6" s="1">
        <v>3</v>
      </c>
      <c r="E6" s="1">
        <v>0</v>
      </c>
      <c r="F6" s="1">
        <v>4</v>
      </c>
    </row>
    <row r="7" spans="1:6" ht="16" thickBot="1">
      <c r="A7" s="2" t="s">
        <v>23</v>
      </c>
      <c r="B7" s="1">
        <v>2</v>
      </c>
      <c r="C7" s="1">
        <v>2</v>
      </c>
      <c r="D7" s="1">
        <v>4</v>
      </c>
      <c r="E7" s="1">
        <v>6</v>
      </c>
      <c r="F7" s="1">
        <v>2</v>
      </c>
    </row>
    <row r="8" spans="1:6" ht="16" thickBot="1">
      <c r="A8" s="2" t="s">
        <v>24</v>
      </c>
      <c r="B8" s="1">
        <v>12</v>
      </c>
      <c r="C8" s="1">
        <v>36</v>
      </c>
      <c r="D8" s="1">
        <v>32</v>
      </c>
      <c r="E8" s="1">
        <v>18</v>
      </c>
      <c r="F8" s="1">
        <v>10</v>
      </c>
    </row>
    <row r="10" spans="1:6" ht="15.5">
      <c r="A10" s="13" t="s">
        <v>25</v>
      </c>
      <c r="B10" s="11">
        <f>SUMPRODUCT($B$13:$F$13,$B$8:$F$8)</f>
        <v>152</v>
      </c>
    </row>
    <row r="13" spans="1:6" ht="29">
      <c r="A13" s="10" t="s">
        <v>26</v>
      </c>
      <c r="B13" s="29">
        <v>0</v>
      </c>
      <c r="C13" s="29">
        <v>0</v>
      </c>
      <c r="D13" s="29">
        <v>0</v>
      </c>
      <c r="E13" s="29">
        <v>4</v>
      </c>
      <c r="F13" s="29">
        <v>8</v>
      </c>
    </row>
    <row r="15" spans="1:6">
      <c r="A15" s="12" t="s">
        <v>11</v>
      </c>
      <c r="B15" s="11"/>
      <c r="C15" s="11"/>
    </row>
    <row r="16" spans="1:6">
      <c r="A16" s="11">
        <f>SUMPRODUCT($B$13:$F$13,B4:F4)</f>
        <v>20</v>
      </c>
      <c r="B16" s="11" t="s">
        <v>27</v>
      </c>
      <c r="C16" s="11">
        <v>20</v>
      </c>
    </row>
    <row r="17" spans="1:3">
      <c r="A17" s="11">
        <f t="shared" ref="A17:A19" si="0">SUMPRODUCT($B$13:$F$13,B5:F5)</f>
        <v>40</v>
      </c>
      <c r="B17" s="11" t="s">
        <v>27</v>
      </c>
      <c r="C17" s="11">
        <v>30</v>
      </c>
    </row>
    <row r="18" spans="1:3">
      <c r="A18" s="11">
        <f t="shared" si="0"/>
        <v>32</v>
      </c>
      <c r="B18" s="11" t="s">
        <v>27</v>
      </c>
      <c r="C18" s="11">
        <v>10</v>
      </c>
    </row>
    <row r="19" spans="1:3">
      <c r="A19" s="11">
        <f t="shared" si="0"/>
        <v>40</v>
      </c>
      <c r="B19" s="11" t="s">
        <v>27</v>
      </c>
      <c r="C19" s="11">
        <v>40</v>
      </c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17"/>
  <sheetViews>
    <sheetView workbookViewId="0">
      <selection activeCell="I3" sqref="I3"/>
    </sheetView>
  </sheetViews>
  <sheetFormatPr defaultRowHeight="14.5"/>
  <cols>
    <col min="2" max="2" width="16.54296875" customWidth="1"/>
    <col min="6" max="6" width="11.7265625" customWidth="1"/>
    <col min="8" max="8" width="10.54296875" customWidth="1"/>
    <col min="9" max="9" width="12" customWidth="1"/>
  </cols>
  <sheetData>
    <row r="2" spans="2:9" ht="30" customHeight="1">
      <c r="B2" s="6"/>
      <c r="C2" s="6" t="s">
        <v>63</v>
      </c>
      <c r="D2" s="6" t="s">
        <v>64</v>
      </c>
      <c r="E2" s="6" t="s">
        <v>65</v>
      </c>
      <c r="F2" s="7" t="s">
        <v>29</v>
      </c>
    </row>
    <row r="3" spans="2:9">
      <c r="B3" s="8" t="s">
        <v>66</v>
      </c>
      <c r="C3" s="3">
        <v>3</v>
      </c>
      <c r="D3" s="3">
        <v>5</v>
      </c>
      <c r="E3" s="3">
        <v>2</v>
      </c>
      <c r="F3" s="3">
        <v>1200</v>
      </c>
      <c r="H3" s="5" t="s">
        <v>9</v>
      </c>
      <c r="I3" s="5">
        <f>C9*F3+D9*F4+F5*E9-C13</f>
        <v>508525</v>
      </c>
    </row>
    <row r="4" spans="2:9">
      <c r="B4" s="8" t="s">
        <v>67</v>
      </c>
      <c r="C4" s="3">
        <v>1</v>
      </c>
      <c r="D4" s="3">
        <v>2</v>
      </c>
      <c r="E4" s="3">
        <v>1</v>
      </c>
      <c r="F4" s="3">
        <v>1000</v>
      </c>
    </row>
    <row r="5" spans="2:9">
      <c r="B5" s="8" t="s">
        <v>68</v>
      </c>
      <c r="C5" s="3">
        <v>2</v>
      </c>
      <c r="D5" s="3">
        <v>2</v>
      </c>
      <c r="E5" s="3">
        <v>1</v>
      </c>
      <c r="F5" s="3">
        <v>1500</v>
      </c>
    </row>
    <row r="6" spans="2:9" ht="30" customHeight="1">
      <c r="B6" s="9" t="s">
        <v>28</v>
      </c>
      <c r="C6" s="3">
        <v>400</v>
      </c>
      <c r="D6" s="3">
        <v>800</v>
      </c>
      <c r="E6" s="3">
        <v>500</v>
      </c>
      <c r="F6" s="3"/>
    </row>
    <row r="7" spans="2:9" ht="47.25" customHeight="1">
      <c r="B7" s="9" t="s">
        <v>30</v>
      </c>
      <c r="C7" s="4">
        <v>400</v>
      </c>
      <c r="D7" s="4">
        <v>250</v>
      </c>
      <c r="E7" s="4">
        <v>300</v>
      </c>
      <c r="F7" s="3"/>
    </row>
    <row r="9" spans="2:9" ht="29">
      <c r="B9" s="10" t="s">
        <v>32</v>
      </c>
      <c r="C9" s="11">
        <v>25</v>
      </c>
      <c r="D9" s="11">
        <v>52</v>
      </c>
      <c r="E9" s="11">
        <v>520</v>
      </c>
    </row>
    <row r="11" spans="2:9" ht="29">
      <c r="B11" s="10" t="s">
        <v>33</v>
      </c>
      <c r="C11" s="11">
        <f>C9/8*3+D9/4+E9/5*2</f>
        <v>230.375</v>
      </c>
      <c r="D11" s="11">
        <f>C9/8*5+D9/2+E9/5*2</f>
        <v>249.625</v>
      </c>
      <c r="E11" s="11">
        <f>C9/8*2+D9/4+E9/5</f>
        <v>123.25</v>
      </c>
    </row>
    <row r="13" spans="2:9" ht="29">
      <c r="B13" s="10" t="s">
        <v>34</v>
      </c>
      <c r="C13" s="11">
        <f>C11*C6+D11*D6+E11*E6</f>
        <v>353475</v>
      </c>
    </row>
    <row r="15" spans="2:9">
      <c r="B15" s="12" t="s">
        <v>11</v>
      </c>
      <c r="C15" s="11"/>
      <c r="D15" s="11"/>
    </row>
    <row r="16" spans="2:9">
      <c r="B16" s="11">
        <f>C9</f>
        <v>25</v>
      </c>
      <c r="C16" s="11" t="s">
        <v>27</v>
      </c>
      <c r="D16" s="11">
        <v>20</v>
      </c>
    </row>
    <row r="17" spans="2:4">
      <c r="B17" s="11">
        <f>E9/D9</f>
        <v>10</v>
      </c>
      <c r="C17" s="11" t="s">
        <v>31</v>
      </c>
      <c r="D17" s="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B10" sqref="B10:D13"/>
    </sheetView>
  </sheetViews>
  <sheetFormatPr defaultRowHeight="14.5"/>
  <cols>
    <col min="2" max="2" width="13.26953125" customWidth="1"/>
    <col min="6" max="6" width="16.7265625" customWidth="1"/>
  </cols>
  <sheetData>
    <row r="1" spans="2:6" ht="31.5" customHeight="1">
      <c r="B1" s="18"/>
      <c r="C1" s="18" t="s">
        <v>35</v>
      </c>
      <c r="D1" s="18" t="s">
        <v>36</v>
      </c>
      <c r="E1" s="18" t="s">
        <v>37</v>
      </c>
      <c r="F1" s="19" t="s">
        <v>38</v>
      </c>
    </row>
    <row r="2" spans="2:6">
      <c r="B2" s="20" t="s">
        <v>4</v>
      </c>
      <c r="C2" s="15">
        <v>1</v>
      </c>
      <c r="D2" s="15">
        <v>1</v>
      </c>
      <c r="E2" s="15">
        <v>1</v>
      </c>
      <c r="F2" s="15">
        <v>3</v>
      </c>
    </row>
    <row r="3" spans="2:6">
      <c r="B3" s="20" t="s">
        <v>5</v>
      </c>
      <c r="C3" s="15">
        <v>0</v>
      </c>
      <c r="D3" s="15">
        <v>2</v>
      </c>
      <c r="E3" s="15">
        <v>1</v>
      </c>
      <c r="F3" s="15">
        <v>2</v>
      </c>
    </row>
    <row r="4" spans="2:6">
      <c r="B4" s="20"/>
      <c r="C4" s="15">
        <v>10</v>
      </c>
      <c r="D4" s="15">
        <v>12</v>
      </c>
      <c r="E4" s="15">
        <v>16</v>
      </c>
      <c r="F4" s="15"/>
    </row>
    <row r="6" spans="2:6">
      <c r="B6" s="16" t="s">
        <v>39</v>
      </c>
      <c r="C6" s="16">
        <f>C8*F2+D8*F3</f>
        <v>32</v>
      </c>
    </row>
    <row r="8" spans="2:6" ht="30" customHeight="1">
      <c r="B8" s="17" t="s">
        <v>40</v>
      </c>
      <c r="C8" s="16">
        <v>10</v>
      </c>
      <c r="D8" s="16">
        <v>1</v>
      </c>
      <c r="E8" s="16"/>
    </row>
    <row r="10" spans="2:6">
      <c r="B10" s="20" t="s">
        <v>11</v>
      </c>
      <c r="C10" s="15"/>
      <c r="D10" s="15"/>
    </row>
    <row r="11" spans="2:6">
      <c r="B11" s="15">
        <f>C2*C8</f>
        <v>10</v>
      </c>
      <c r="C11" s="15" t="s">
        <v>12</v>
      </c>
      <c r="D11" s="15">
        <v>10</v>
      </c>
    </row>
    <row r="12" spans="2:6">
      <c r="B12" s="15">
        <f>D2*C8+D3*D8</f>
        <v>12</v>
      </c>
      <c r="C12" s="15" t="s">
        <v>12</v>
      </c>
      <c r="D12" s="15">
        <f>D4</f>
        <v>12</v>
      </c>
    </row>
    <row r="13" spans="2:6">
      <c r="B13" s="15">
        <f>E2*C8+E3*D8</f>
        <v>11</v>
      </c>
      <c r="C13" s="15" t="s">
        <v>12</v>
      </c>
      <c r="D13" s="15">
        <f>E4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4.5"/>
  <cols>
    <col min="1" max="1" width="16.54296875" customWidth="1"/>
    <col min="2" max="2" width="15" customWidth="1"/>
    <col min="3" max="3" width="13.54296875" customWidth="1"/>
    <col min="4" max="4" width="12.453125" customWidth="1"/>
    <col min="5" max="5" width="16.26953125" customWidth="1"/>
  </cols>
  <sheetData>
    <row r="1" spans="1:5">
      <c r="A1" s="14" t="s">
        <v>41</v>
      </c>
      <c r="B1" s="14" t="s">
        <v>42</v>
      </c>
      <c r="C1" s="14"/>
      <c r="D1" s="14"/>
      <c r="E1" s="14" t="s">
        <v>43</v>
      </c>
    </row>
    <row r="2" spans="1:5">
      <c r="A2" s="14"/>
      <c r="B2" s="14" t="s">
        <v>44</v>
      </c>
      <c r="C2" s="14" t="s">
        <v>45</v>
      </c>
      <c r="D2" s="14" t="s">
        <v>46</v>
      </c>
      <c r="E2" s="14"/>
    </row>
    <row r="3" spans="1:5">
      <c r="A3" s="8" t="s">
        <v>47</v>
      </c>
      <c r="B3" s="3">
        <v>1</v>
      </c>
      <c r="C3" s="3">
        <v>1</v>
      </c>
      <c r="D3" s="3">
        <v>1</v>
      </c>
      <c r="E3" s="3">
        <v>860</v>
      </c>
    </row>
    <row r="4" spans="1:5">
      <c r="A4" s="8" t="s">
        <v>48</v>
      </c>
      <c r="B4" s="3">
        <v>2</v>
      </c>
      <c r="C4" s="3">
        <v>0</v>
      </c>
      <c r="D4" s="3">
        <v>3</v>
      </c>
      <c r="E4" s="3">
        <v>900</v>
      </c>
    </row>
    <row r="5" spans="1:5">
      <c r="A5" s="8" t="s">
        <v>49</v>
      </c>
      <c r="B5" s="3">
        <v>2</v>
      </c>
      <c r="C5" s="3">
        <v>4</v>
      </c>
      <c r="D5" s="3">
        <v>0</v>
      </c>
      <c r="E5" s="3">
        <v>800</v>
      </c>
    </row>
    <row r="6" spans="1:5">
      <c r="A6" s="8" t="s">
        <v>50</v>
      </c>
      <c r="B6" s="3">
        <v>6</v>
      </c>
      <c r="C6" s="3">
        <v>4</v>
      </c>
      <c r="D6" s="3">
        <v>10</v>
      </c>
      <c r="E6" s="3"/>
    </row>
    <row r="8" spans="1:5">
      <c r="A8" s="15" t="s">
        <v>51</v>
      </c>
      <c r="B8" s="15">
        <v>0</v>
      </c>
      <c r="C8" s="15">
        <v>200</v>
      </c>
      <c r="D8" s="15">
        <v>300</v>
      </c>
    </row>
    <row r="10" spans="1:5">
      <c r="A10" s="16" t="s">
        <v>52</v>
      </c>
      <c r="B10" s="16">
        <f>SUMPRODUCT(B8:D8,B6:D6)</f>
        <v>3800</v>
      </c>
    </row>
    <row r="12" spans="1:5">
      <c r="A12" s="20" t="s">
        <v>11</v>
      </c>
      <c r="B12" s="15"/>
      <c r="C12" s="15"/>
    </row>
    <row r="13" spans="1:5">
      <c r="A13" s="15">
        <f>SUMPRODUCT($B$8:$D$8,B3:D3)</f>
        <v>500</v>
      </c>
      <c r="B13" s="15" t="s">
        <v>12</v>
      </c>
      <c r="C13" s="15">
        <f>E3</f>
        <v>860</v>
      </c>
    </row>
    <row r="14" spans="1:5">
      <c r="A14" s="15">
        <f t="shared" ref="A14:A15" si="0">SUMPRODUCT($B$8:$D$8,B4:D4)</f>
        <v>900</v>
      </c>
      <c r="B14" s="15" t="s">
        <v>12</v>
      </c>
      <c r="C14" s="15">
        <f t="shared" ref="C14:C15" si="1">E4</f>
        <v>900</v>
      </c>
    </row>
    <row r="15" spans="1:5">
      <c r="A15" s="15">
        <f t="shared" si="0"/>
        <v>800</v>
      </c>
      <c r="B15" s="15" t="s">
        <v>12</v>
      </c>
      <c r="C15" s="15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F19"/>
  <sheetViews>
    <sheetView workbookViewId="0"/>
  </sheetViews>
  <sheetFormatPr defaultRowHeight="14.5"/>
  <cols>
    <col min="2" max="2" width="15" customWidth="1"/>
    <col min="4" max="4" width="10.54296875" customWidth="1"/>
    <col min="5" max="5" width="14.54296875" customWidth="1"/>
    <col min="6" max="6" width="15.1796875" customWidth="1"/>
  </cols>
  <sheetData>
    <row r="2" spans="2:6">
      <c r="B2" s="6" t="s">
        <v>53</v>
      </c>
      <c r="C2" s="6" t="s">
        <v>54</v>
      </c>
      <c r="D2" s="6"/>
      <c r="E2" s="6"/>
      <c r="F2" s="6" t="s">
        <v>55</v>
      </c>
    </row>
    <row r="3" spans="2:6">
      <c r="B3" s="6"/>
      <c r="C3" s="6" t="s">
        <v>56</v>
      </c>
      <c r="D3" s="6" t="s">
        <v>57</v>
      </c>
      <c r="E3" s="6" t="s">
        <v>58</v>
      </c>
      <c r="F3" s="6"/>
    </row>
    <row r="4" spans="2:6">
      <c r="B4" s="8" t="s">
        <v>59</v>
      </c>
      <c r="C4" s="3">
        <v>3</v>
      </c>
      <c r="D4" s="3">
        <v>6</v>
      </c>
      <c r="E4" s="3">
        <v>4</v>
      </c>
      <c r="F4" s="3">
        <v>2000</v>
      </c>
    </row>
    <row r="5" spans="2:6">
      <c r="B5" s="8" t="s">
        <v>60</v>
      </c>
      <c r="C5" s="3">
        <v>20</v>
      </c>
      <c r="D5" s="3">
        <v>15</v>
      </c>
      <c r="E5" s="3">
        <v>20</v>
      </c>
      <c r="F5" s="3">
        <v>15000</v>
      </c>
    </row>
    <row r="6" spans="2:6">
      <c r="B6" s="8" t="s">
        <v>47</v>
      </c>
      <c r="C6" s="3">
        <v>10</v>
      </c>
      <c r="D6" s="3">
        <v>15</v>
      </c>
      <c r="E6" s="3">
        <v>20</v>
      </c>
      <c r="F6" s="3">
        <v>7400</v>
      </c>
    </row>
    <row r="7" spans="2:6">
      <c r="B7" s="8" t="s">
        <v>48</v>
      </c>
      <c r="C7" s="3">
        <v>0</v>
      </c>
      <c r="D7" s="3">
        <v>3</v>
      </c>
      <c r="E7" s="3">
        <v>5</v>
      </c>
      <c r="F7" s="3">
        <v>1500</v>
      </c>
    </row>
    <row r="8" spans="2:6" ht="58">
      <c r="B8" s="9" t="s">
        <v>61</v>
      </c>
      <c r="C8" s="3">
        <v>6</v>
      </c>
      <c r="D8" s="3">
        <v>10</v>
      </c>
      <c r="E8" s="3">
        <v>9</v>
      </c>
      <c r="F8" s="3"/>
    </row>
    <row r="11" spans="2:6">
      <c r="B11" s="20" t="s">
        <v>62</v>
      </c>
      <c r="C11" s="15">
        <v>520</v>
      </c>
      <c r="D11" s="15">
        <v>0</v>
      </c>
      <c r="E11" s="15">
        <v>110</v>
      </c>
    </row>
    <row r="13" spans="2:6">
      <c r="B13" s="16" t="s">
        <v>39</v>
      </c>
      <c r="C13" s="16">
        <f>SUMPRODUCT(C11:E11,C8:E8)</f>
        <v>4110</v>
      </c>
    </row>
    <row r="15" spans="2:6">
      <c r="B15" s="20" t="s">
        <v>11</v>
      </c>
      <c r="C15" s="15"/>
      <c r="D15" s="15"/>
    </row>
    <row r="16" spans="2:6">
      <c r="B16" s="15">
        <f>SUMPRODUCT($C$11:$E$11,C4:E4)</f>
        <v>2000</v>
      </c>
      <c r="C16" s="15" t="s">
        <v>12</v>
      </c>
      <c r="D16" s="15">
        <f>F4</f>
        <v>2000</v>
      </c>
    </row>
    <row r="17" spans="2:4">
      <c r="B17" s="15">
        <f t="shared" ref="B17" si="0">SUMPRODUCT($C$11:$E$11,C5:E5)</f>
        <v>12600</v>
      </c>
      <c r="C17" s="15" t="s">
        <v>12</v>
      </c>
      <c r="D17" s="15">
        <f t="shared" ref="D17:D19" si="1">F5</f>
        <v>15000</v>
      </c>
    </row>
    <row r="18" spans="2:4">
      <c r="B18" s="15">
        <f>SUMPRODUCT($C$11:$E$11,C6:E6)</f>
        <v>7400</v>
      </c>
      <c r="C18" s="15" t="s">
        <v>12</v>
      </c>
      <c r="D18" s="15">
        <f t="shared" si="1"/>
        <v>7400</v>
      </c>
    </row>
    <row r="19" spans="2:4">
      <c r="B19" s="15">
        <f>SUMPRODUCT($C$11:$E$11,C7:E7)</f>
        <v>550</v>
      </c>
      <c r="C19" s="15" t="s">
        <v>12</v>
      </c>
      <c r="D19" s="15">
        <f t="shared" si="1"/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10" sqref="A10"/>
    </sheetView>
  </sheetViews>
  <sheetFormatPr defaultRowHeight="14.5"/>
  <cols>
    <col min="1" max="2" width="18.90625" style="30" customWidth="1"/>
    <col min="3" max="16384" width="8.7265625" style="30"/>
  </cols>
  <sheetData>
    <row r="1" spans="1:6" ht="22.5" customHeight="1">
      <c r="A1" s="37" t="s">
        <v>69</v>
      </c>
      <c r="B1" s="38" t="s">
        <v>74</v>
      </c>
      <c r="C1" s="39" t="s">
        <v>70</v>
      </c>
      <c r="D1" s="39"/>
      <c r="E1" s="39"/>
      <c r="F1" s="39"/>
    </row>
    <row r="2" spans="1:6" ht="16.5">
      <c r="A2" s="37"/>
      <c r="B2" s="38"/>
      <c r="C2" s="40" t="s">
        <v>4</v>
      </c>
      <c r="D2" s="40" t="s">
        <v>5</v>
      </c>
      <c r="E2" s="40" t="s">
        <v>6</v>
      </c>
      <c r="F2" s="40" t="s">
        <v>71</v>
      </c>
    </row>
    <row r="3" spans="1:6" ht="16.5">
      <c r="A3" s="37"/>
      <c r="B3" s="38"/>
      <c r="C3" s="41">
        <v>100</v>
      </c>
      <c r="D3" s="41">
        <v>140</v>
      </c>
      <c r="E3" s="41">
        <v>100</v>
      </c>
      <c r="F3" s="41">
        <v>60</v>
      </c>
    </row>
    <row r="4" spans="1:6" ht="16.5">
      <c r="A4" s="31" t="s">
        <v>4</v>
      </c>
      <c r="B4" s="32">
        <v>100</v>
      </c>
      <c r="C4" s="33">
        <v>5</v>
      </c>
      <c r="D4" s="33">
        <v>4</v>
      </c>
      <c r="E4" s="33">
        <v>3</v>
      </c>
      <c r="F4" s="33">
        <v>2</v>
      </c>
    </row>
    <row r="5" spans="1:6" ht="16.5">
      <c r="A5" s="31" t="s">
        <v>5</v>
      </c>
      <c r="B5" s="32">
        <v>60</v>
      </c>
      <c r="C5" s="33">
        <v>2</v>
      </c>
      <c r="D5" s="33">
        <v>3</v>
      </c>
      <c r="E5" s="33">
        <v>5</v>
      </c>
      <c r="F5" s="33">
        <v>6</v>
      </c>
    </row>
    <row r="6" spans="1:6" ht="16.5">
      <c r="A6" s="31" t="s">
        <v>6</v>
      </c>
      <c r="B6" s="32">
        <v>80</v>
      </c>
      <c r="C6" s="33">
        <v>3</v>
      </c>
      <c r="D6" s="33">
        <v>2</v>
      </c>
      <c r="E6" s="33">
        <v>4</v>
      </c>
      <c r="F6" s="33">
        <v>3</v>
      </c>
    </row>
    <row r="7" spans="1:6" ht="16.5">
      <c r="A7" s="31" t="s">
        <v>71</v>
      </c>
      <c r="B7" s="32">
        <v>160</v>
      </c>
      <c r="C7" s="33">
        <v>4</v>
      </c>
      <c r="D7" s="33">
        <v>1</v>
      </c>
      <c r="E7" s="33">
        <v>2</v>
      </c>
      <c r="F7" s="33">
        <v>4</v>
      </c>
    </row>
    <row r="8" spans="1:6" ht="16.5">
      <c r="A8" s="34"/>
      <c r="B8" s="34"/>
      <c r="C8" s="34"/>
      <c r="D8" s="34"/>
      <c r="E8" s="34"/>
      <c r="F8" s="34"/>
    </row>
    <row r="9" spans="1:6" ht="16.5">
      <c r="A9" s="34"/>
      <c r="B9" s="34"/>
      <c r="C9" s="34"/>
      <c r="D9" s="34"/>
      <c r="E9" s="34"/>
      <c r="F9" s="34"/>
    </row>
    <row r="10" spans="1:6" ht="16.5">
      <c r="A10" s="35" t="s">
        <v>72</v>
      </c>
      <c r="B10" s="42">
        <v>0</v>
      </c>
      <c r="C10" s="42">
        <v>0</v>
      </c>
      <c r="D10" s="42">
        <v>40</v>
      </c>
      <c r="E10" s="42">
        <v>60</v>
      </c>
      <c r="F10" s="34"/>
    </row>
    <row r="11" spans="1:6" ht="16.5">
      <c r="A11" s="34"/>
      <c r="B11" s="42">
        <v>60</v>
      </c>
      <c r="C11" s="42">
        <v>0</v>
      </c>
      <c r="D11" s="42">
        <v>0</v>
      </c>
      <c r="E11" s="42">
        <v>0</v>
      </c>
      <c r="F11" s="34"/>
    </row>
    <row r="12" spans="1:6" ht="16.5">
      <c r="A12" s="34"/>
      <c r="B12" s="42">
        <v>40</v>
      </c>
      <c r="C12" s="42">
        <v>40</v>
      </c>
      <c r="D12" s="42">
        <v>0</v>
      </c>
      <c r="E12" s="42">
        <v>0</v>
      </c>
      <c r="F12" s="34"/>
    </row>
    <row r="13" spans="1:6" ht="16.5">
      <c r="A13" s="34"/>
      <c r="B13" s="42">
        <v>0</v>
      </c>
      <c r="C13" s="42">
        <v>100</v>
      </c>
      <c r="D13" s="42">
        <v>60</v>
      </c>
      <c r="E13" s="42">
        <v>0</v>
      </c>
      <c r="F13" s="34"/>
    </row>
    <row r="14" spans="1:6" ht="16.5">
      <c r="A14" s="34"/>
      <c r="B14" s="34"/>
      <c r="C14" s="34"/>
      <c r="D14" s="34"/>
      <c r="E14" s="34"/>
      <c r="F14" s="34"/>
    </row>
    <row r="15" spans="1:6" ht="16.5">
      <c r="A15" s="36" t="s">
        <v>73</v>
      </c>
      <c r="B15" s="34">
        <f>SUMPRODUCT(B10:E13,C4:F7)</f>
        <v>780</v>
      </c>
      <c r="C15" s="34"/>
      <c r="D15" s="34"/>
      <c r="E15" s="34"/>
      <c r="F15" s="34"/>
    </row>
    <row r="16" spans="1:6" ht="16.5">
      <c r="A16" s="34"/>
      <c r="B16" s="34"/>
      <c r="C16" s="34"/>
      <c r="D16" s="34"/>
      <c r="E16" s="34"/>
      <c r="F16" s="34"/>
    </row>
    <row r="17" spans="1:6" ht="16.5">
      <c r="A17" s="36" t="s">
        <v>11</v>
      </c>
      <c r="B17" s="34"/>
      <c r="C17" s="34"/>
      <c r="D17" s="34"/>
      <c r="E17" s="34"/>
      <c r="F17" s="34"/>
    </row>
    <row r="18" spans="1:6" ht="16.5">
      <c r="A18" s="34">
        <f>SUM(B10:B13)</f>
        <v>100</v>
      </c>
      <c r="B18" s="34" t="s">
        <v>31</v>
      </c>
      <c r="C18" s="34">
        <f>C3</f>
        <v>100</v>
      </c>
      <c r="D18" s="34"/>
      <c r="E18" s="34"/>
      <c r="F18" s="34"/>
    </row>
    <row r="19" spans="1:6" ht="16.5">
      <c r="A19" s="34">
        <f>SUM(C10:C13)</f>
        <v>140</v>
      </c>
      <c r="B19" s="34" t="s">
        <v>31</v>
      </c>
      <c r="C19" s="34">
        <f>D3</f>
        <v>140</v>
      </c>
      <c r="D19" s="34"/>
      <c r="E19" s="34"/>
      <c r="F19" s="34"/>
    </row>
    <row r="20" spans="1:6" ht="16.5">
      <c r="A20" s="34">
        <f>SUM(D10:D13)</f>
        <v>100</v>
      </c>
      <c r="B20" s="34" t="s">
        <v>31</v>
      </c>
      <c r="C20" s="34">
        <f>E3</f>
        <v>100</v>
      </c>
      <c r="D20" s="34"/>
      <c r="E20" s="34"/>
      <c r="F20" s="34"/>
    </row>
    <row r="21" spans="1:6" ht="16.5">
      <c r="A21" s="34">
        <f>SUM(E10:E13)</f>
        <v>60</v>
      </c>
      <c r="B21" s="34" t="s">
        <v>31</v>
      </c>
      <c r="C21" s="34">
        <f>F3</f>
        <v>60</v>
      </c>
      <c r="D21" s="34"/>
      <c r="E21" s="34"/>
      <c r="F21" s="34"/>
    </row>
    <row r="22" spans="1:6" ht="16.5">
      <c r="A22" s="34">
        <f>SUM(B10:E10)</f>
        <v>100</v>
      </c>
      <c r="B22" s="34" t="s">
        <v>12</v>
      </c>
      <c r="C22" s="34">
        <f>B4</f>
        <v>100</v>
      </c>
      <c r="D22" s="34"/>
      <c r="E22" s="34"/>
      <c r="F22" s="34"/>
    </row>
    <row r="23" spans="1:6" ht="16.5">
      <c r="A23" s="34">
        <f>SUM(B11:E11)</f>
        <v>60</v>
      </c>
      <c r="B23" s="34" t="s">
        <v>12</v>
      </c>
      <c r="C23" s="34">
        <f>B5</f>
        <v>60</v>
      </c>
      <c r="D23" s="34"/>
      <c r="E23" s="34"/>
      <c r="F23" s="34"/>
    </row>
    <row r="24" spans="1:6" ht="16.5">
      <c r="A24" s="34">
        <f>SUM(B12:E12)</f>
        <v>80</v>
      </c>
      <c r="B24" s="34" t="s">
        <v>12</v>
      </c>
      <c r="C24" s="34">
        <f>B6</f>
        <v>80</v>
      </c>
      <c r="D24" s="34"/>
      <c r="E24" s="34"/>
      <c r="F24" s="34"/>
    </row>
    <row r="25" spans="1:6" ht="16.5">
      <c r="A25" s="34">
        <f>SUM(B13:E13)</f>
        <v>160</v>
      </c>
      <c r="B25" s="34" t="s">
        <v>12</v>
      </c>
      <c r="C25" s="34">
        <f>B7</f>
        <v>160</v>
      </c>
      <c r="D25" s="34"/>
      <c r="E25" s="34"/>
      <c r="F25" s="34"/>
    </row>
    <row r="26" spans="1:6" ht="16.5">
      <c r="A26" s="34"/>
      <c r="B26" s="34"/>
      <c r="C26" s="34"/>
      <c r="D26" s="34"/>
      <c r="E26" s="34"/>
      <c r="F26" s="34"/>
    </row>
  </sheetData>
  <mergeCells count="3">
    <mergeCell ref="A1:A3"/>
    <mergeCell ref="B1:B3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sqref="A1:A2"/>
    </sheetView>
  </sheetViews>
  <sheetFormatPr defaultRowHeight="14.5"/>
  <cols>
    <col min="1" max="1" width="18.453125" style="43" customWidth="1"/>
    <col min="2" max="3" width="8.7265625" style="43"/>
    <col min="4" max="5" width="9.36328125" style="43" customWidth="1"/>
    <col min="6" max="11" width="8.7265625" style="43"/>
    <col min="12" max="12" width="9.54296875" style="43" customWidth="1"/>
    <col min="13" max="16384" width="8.7265625" style="43"/>
  </cols>
  <sheetData>
    <row r="1" spans="1:12" ht="16.5">
      <c r="A1" s="60" t="s">
        <v>82</v>
      </c>
      <c r="B1" s="57" t="s">
        <v>81</v>
      </c>
      <c r="C1" s="57"/>
      <c r="D1" s="57"/>
      <c r="F1" s="59" t="s">
        <v>80</v>
      </c>
      <c r="G1" s="51"/>
      <c r="H1" s="47"/>
      <c r="L1" s="46"/>
    </row>
    <row r="2" spans="1:12" ht="16.5">
      <c r="A2" s="60"/>
      <c r="B2" s="58" t="s">
        <v>56</v>
      </c>
      <c r="C2" s="58" t="s">
        <v>57</v>
      </c>
      <c r="D2" s="58" t="s">
        <v>58</v>
      </c>
      <c r="F2" s="59"/>
      <c r="G2" s="52"/>
      <c r="H2" s="45"/>
      <c r="I2" s="45"/>
      <c r="J2" s="45"/>
      <c r="K2" s="45"/>
      <c r="L2" s="44"/>
    </row>
    <row r="3" spans="1:12" ht="16.5">
      <c r="A3" s="61" t="s">
        <v>79</v>
      </c>
      <c r="B3" s="55">
        <v>6</v>
      </c>
      <c r="C3" s="55">
        <v>7</v>
      </c>
      <c r="D3" s="55">
        <v>10</v>
      </c>
      <c r="F3" s="55">
        <v>300</v>
      </c>
      <c r="G3" s="50"/>
      <c r="L3" s="44"/>
    </row>
    <row r="4" spans="1:12" ht="16.5">
      <c r="A4" s="61" t="s">
        <v>78</v>
      </c>
      <c r="B4" s="55">
        <v>8</v>
      </c>
      <c r="C4" s="55">
        <v>10</v>
      </c>
      <c r="D4" s="55">
        <v>16</v>
      </c>
      <c r="F4" s="55">
        <v>400</v>
      </c>
      <c r="G4" s="50"/>
      <c r="L4" s="44"/>
    </row>
    <row r="5" spans="1:12" ht="16.5">
      <c r="A5" s="61" t="s">
        <v>77</v>
      </c>
      <c r="B5" s="55">
        <v>2</v>
      </c>
      <c r="C5" s="55">
        <v>3</v>
      </c>
      <c r="D5" s="55">
        <v>6</v>
      </c>
      <c r="F5" s="55">
        <v>120</v>
      </c>
      <c r="G5" s="50"/>
      <c r="L5" s="44"/>
    </row>
    <row r="6" spans="1:12" ht="16.5">
      <c r="A6" s="61" t="s">
        <v>76</v>
      </c>
      <c r="B6" s="56">
        <v>100</v>
      </c>
      <c r="C6" s="56">
        <v>150</v>
      </c>
      <c r="D6" s="56">
        <v>75</v>
      </c>
      <c r="F6" s="55"/>
      <c r="G6" s="50"/>
      <c r="L6" s="44"/>
    </row>
    <row r="7" spans="1:12" ht="16.5">
      <c r="A7" s="61" t="s">
        <v>75</v>
      </c>
      <c r="B7" s="55">
        <v>8</v>
      </c>
      <c r="C7" s="55">
        <v>15</v>
      </c>
      <c r="D7" s="55">
        <v>25</v>
      </c>
      <c r="F7" s="55"/>
      <c r="G7" s="50"/>
    </row>
    <row r="8" spans="1:12" ht="16.5">
      <c r="A8" s="62"/>
      <c r="B8" s="54"/>
      <c r="C8" s="54"/>
      <c r="D8" s="54"/>
      <c r="F8" s="54"/>
      <c r="G8" s="50"/>
    </row>
    <row r="9" spans="1:12" ht="16.5">
      <c r="A9" s="54"/>
      <c r="B9" s="54"/>
      <c r="C9" s="54"/>
      <c r="D9" s="54"/>
      <c r="F9" s="54"/>
      <c r="G9" s="50"/>
    </row>
    <row r="10" spans="1:12" ht="16.5">
      <c r="A10" s="60" t="s">
        <v>82</v>
      </c>
      <c r="B10" s="57" t="s">
        <v>81</v>
      </c>
      <c r="C10" s="57"/>
      <c r="D10" s="57"/>
      <c r="F10" s="59" t="s">
        <v>80</v>
      </c>
      <c r="G10" s="50"/>
    </row>
    <row r="11" spans="1:12" ht="16.5">
      <c r="A11" s="60"/>
      <c r="B11" s="58" t="s">
        <v>56</v>
      </c>
      <c r="C11" s="58" t="s">
        <v>57</v>
      </c>
      <c r="D11" s="58" t="s">
        <v>58</v>
      </c>
      <c r="F11" s="59"/>
      <c r="G11" s="50"/>
    </row>
    <row r="12" spans="1:12" ht="16.5">
      <c r="A12" s="61" t="s">
        <v>79</v>
      </c>
      <c r="B12" s="55">
        <v>91</v>
      </c>
      <c r="C12" s="55">
        <v>105</v>
      </c>
      <c r="D12" s="55">
        <v>104</v>
      </c>
      <c r="F12" s="55">
        <f>SUM(B12:D12)</f>
        <v>300</v>
      </c>
      <c r="G12" s="50"/>
    </row>
    <row r="13" spans="1:12" ht="16.5">
      <c r="A13" s="61" t="s">
        <v>78</v>
      </c>
      <c r="B13" s="55">
        <v>86</v>
      </c>
      <c r="C13" s="55">
        <v>151</v>
      </c>
      <c r="D13" s="55">
        <v>161</v>
      </c>
      <c r="F13" s="55">
        <f>SUM(B13:D13)</f>
        <v>398</v>
      </c>
      <c r="G13" s="50"/>
    </row>
    <row r="14" spans="1:12" ht="16.5">
      <c r="A14" s="61" t="s">
        <v>77</v>
      </c>
      <c r="B14" s="55">
        <v>20</v>
      </c>
      <c r="C14" s="55">
        <v>44.999999930542245</v>
      </c>
      <c r="D14" s="55">
        <v>55.000000069457741</v>
      </c>
      <c r="F14" s="55">
        <f>SUM(B14:D14)</f>
        <v>119.99999999999999</v>
      </c>
      <c r="G14" s="50"/>
    </row>
    <row r="15" spans="1:12" ht="16.5">
      <c r="A15" s="61" t="s">
        <v>76</v>
      </c>
      <c r="B15" s="56">
        <f>MIN(B12/B3,B13/B4,B14/B5)*10</f>
        <v>100</v>
      </c>
      <c r="C15" s="56">
        <f>MIN(C12/C3,C13/C4,C14/C5)*10</f>
        <v>149.99999976847414</v>
      </c>
      <c r="D15" s="56">
        <f>ROUNDDOWN(MIN(D12/D3,D13/D4,D14/D5)*10,0)</f>
        <v>91</v>
      </c>
      <c r="F15" s="55"/>
      <c r="G15" s="50"/>
    </row>
    <row r="16" spans="1:12" ht="16.5">
      <c r="A16" s="61" t="s">
        <v>75</v>
      </c>
      <c r="B16" s="55">
        <f>B7*B15</f>
        <v>800</v>
      </c>
      <c r="C16" s="55">
        <f>C7*C15</f>
        <v>2249.9999965271122</v>
      </c>
      <c r="D16" s="55">
        <f>D7*D15</f>
        <v>2275</v>
      </c>
      <c r="F16" s="55">
        <f>SUM(B16:D16)</f>
        <v>5324.9999965271127</v>
      </c>
      <c r="G16" s="50"/>
    </row>
    <row r="17" spans="1:7" ht="16.5">
      <c r="A17" s="50"/>
      <c r="B17" s="50"/>
      <c r="C17" s="50"/>
      <c r="D17" s="50"/>
      <c r="E17" s="50"/>
      <c r="F17" s="50"/>
      <c r="G17" s="50"/>
    </row>
    <row r="18" spans="1:7" ht="16.5">
      <c r="A18" s="50"/>
      <c r="B18" s="50"/>
      <c r="C18" s="50"/>
      <c r="D18" s="50"/>
      <c r="E18" s="50"/>
      <c r="F18" s="50"/>
      <c r="G18" s="50"/>
    </row>
  </sheetData>
  <mergeCells count="6">
    <mergeCell ref="A1:A2"/>
    <mergeCell ref="F1:F2"/>
    <mergeCell ref="B1:D1"/>
    <mergeCell ref="A10:A11"/>
    <mergeCell ref="B10:D10"/>
    <mergeCell ref="F10:F11"/>
  </mergeCells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sqref="A1:A2"/>
    </sheetView>
  </sheetViews>
  <sheetFormatPr defaultRowHeight="14.5"/>
  <cols>
    <col min="1" max="1" width="17" style="43" customWidth="1"/>
    <col min="2" max="9" width="8.7265625" style="43"/>
    <col min="10" max="10" width="8.7265625" style="48"/>
    <col min="11" max="16384" width="8.7265625" style="43"/>
  </cols>
  <sheetData>
    <row r="1" spans="1:10" ht="16.5">
      <c r="A1" s="60" t="s">
        <v>89</v>
      </c>
      <c r="B1" s="57" t="s">
        <v>88</v>
      </c>
      <c r="C1" s="57"/>
      <c r="D1" s="59" t="s">
        <v>76</v>
      </c>
      <c r="E1" s="59" t="s">
        <v>75</v>
      </c>
      <c r="G1" s="63"/>
      <c r="H1" s="63"/>
      <c r="I1" s="63"/>
      <c r="J1" s="46"/>
    </row>
    <row r="2" spans="1:10" ht="16.5">
      <c r="A2" s="60"/>
      <c r="B2" s="58" t="s">
        <v>87</v>
      </c>
      <c r="C2" s="58" t="s">
        <v>86</v>
      </c>
      <c r="D2" s="59"/>
      <c r="E2" s="59"/>
      <c r="J2" s="44"/>
    </row>
    <row r="3" spans="1:10" ht="26" customHeight="1">
      <c r="A3" s="61" t="s">
        <v>85</v>
      </c>
      <c r="B3" s="55">
        <v>1</v>
      </c>
      <c r="C3" s="55">
        <v>3</v>
      </c>
      <c r="D3" s="55">
        <v>10</v>
      </c>
      <c r="E3" s="56">
        <v>16</v>
      </c>
      <c r="J3" s="44"/>
    </row>
    <row r="4" spans="1:10" ht="26" customHeight="1">
      <c r="A4" s="61" t="s">
        <v>84</v>
      </c>
      <c r="B4" s="55">
        <v>5</v>
      </c>
      <c r="C4" s="55">
        <v>10</v>
      </c>
      <c r="D4" s="55">
        <v>12</v>
      </c>
      <c r="E4" s="56">
        <v>60</v>
      </c>
      <c r="J4" s="44"/>
    </row>
    <row r="5" spans="1:10" ht="26" customHeight="1">
      <c r="A5" s="61" t="s">
        <v>83</v>
      </c>
      <c r="B5" s="56">
        <v>80</v>
      </c>
      <c r="C5" s="56">
        <v>180</v>
      </c>
      <c r="D5" s="65"/>
      <c r="E5" s="65"/>
    </row>
    <row r="6" spans="1:10" ht="16.5">
      <c r="A6" s="64"/>
      <c r="B6" s="53"/>
      <c r="C6" s="53"/>
      <c r="D6" s="53"/>
      <c r="E6" s="50"/>
      <c r="J6" s="49"/>
    </row>
    <row r="7" spans="1:10" ht="16.5">
      <c r="A7" s="50"/>
      <c r="B7" s="50"/>
      <c r="C7" s="50"/>
      <c r="D7" s="53"/>
      <c r="E7" s="50"/>
      <c r="J7" s="44"/>
    </row>
    <row r="8" spans="1:10" ht="16.5">
      <c r="A8" s="60" t="s">
        <v>89</v>
      </c>
      <c r="B8" s="57" t="s">
        <v>88</v>
      </c>
      <c r="C8" s="57"/>
      <c r="D8" s="59" t="s">
        <v>76</v>
      </c>
      <c r="E8" s="59" t="s">
        <v>75</v>
      </c>
    </row>
    <row r="9" spans="1:10" ht="16.5">
      <c r="A9" s="60"/>
      <c r="B9" s="58" t="s">
        <v>87</v>
      </c>
      <c r="C9" s="58" t="s">
        <v>86</v>
      </c>
      <c r="D9" s="59"/>
      <c r="E9" s="59"/>
    </row>
    <row r="10" spans="1:10" ht="25.5" customHeight="1">
      <c r="A10" s="61" t="s">
        <v>85</v>
      </c>
      <c r="B10" s="55">
        <v>40.000000499999999</v>
      </c>
      <c r="C10" s="55">
        <v>30</v>
      </c>
      <c r="D10" s="55">
        <f>MIN(B10,C10/C3)</f>
        <v>10</v>
      </c>
      <c r="E10" s="56">
        <f>E3*D10</f>
        <v>160</v>
      </c>
    </row>
    <row r="11" spans="1:10" s="48" customFormat="1" ht="25.5" customHeight="1">
      <c r="A11" s="61" t="s">
        <v>84</v>
      </c>
      <c r="B11" s="55">
        <v>40.000000499999999</v>
      </c>
      <c r="C11" s="55">
        <v>150.000001</v>
      </c>
      <c r="D11" s="55">
        <f>MIN(B11,C11/C4)</f>
        <v>15.000000099999999</v>
      </c>
      <c r="E11" s="56">
        <f>E4*D11</f>
        <v>900.00000599999998</v>
      </c>
      <c r="J11" s="44"/>
    </row>
    <row r="12" spans="1:10" ht="25.5" customHeight="1">
      <c r="A12" s="61" t="s">
        <v>83</v>
      </c>
      <c r="B12" s="56">
        <f>SUM(B10:B11)</f>
        <v>80.000000999999997</v>
      </c>
      <c r="C12" s="56">
        <f>SUM(C10:C11)</f>
        <v>180.000001</v>
      </c>
      <c r="D12" s="65"/>
      <c r="E12" s="55">
        <f>SUM(E10:E11)</f>
        <v>1060.000006</v>
      </c>
    </row>
    <row r="13" spans="1:10" ht="16.5">
      <c r="A13" s="50"/>
      <c r="B13" s="50"/>
      <c r="C13" s="50"/>
      <c r="D13" s="50"/>
      <c r="E13" s="50"/>
    </row>
    <row r="14" spans="1:10" ht="16.5">
      <c r="A14" s="50"/>
      <c r="B14" s="50"/>
      <c r="C14" s="50"/>
      <c r="D14" s="50"/>
      <c r="E14" s="50"/>
    </row>
    <row r="15" spans="1:10" ht="16.5">
      <c r="A15" s="50"/>
      <c r="B15" s="50"/>
      <c r="C15" s="50"/>
      <c r="D15" s="50"/>
      <c r="E15" s="50"/>
    </row>
  </sheetData>
  <mergeCells count="9">
    <mergeCell ref="A8:A9"/>
    <mergeCell ref="B8:C8"/>
    <mergeCell ref="D8:D9"/>
    <mergeCell ref="E8:E9"/>
    <mergeCell ref="G1:I1"/>
    <mergeCell ref="A1:A2"/>
    <mergeCell ref="D1:D2"/>
    <mergeCell ref="B1:C1"/>
    <mergeCell ref="E1:E2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 8</vt:lpstr>
      <vt:lpstr>Лист 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2022-11-26T09:58:35Z</dcterms:modified>
</cp:coreProperties>
</file>