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20" windowHeight="11020" tabRatio="896" firstSheet="1" activeTab="11"/>
  </bookViews>
  <sheets>
    <sheet name="1(1 вариант)" sheetId="1" r:id="rId1"/>
    <sheet name="1(2 вариант)" sheetId="2" r:id="rId2"/>
    <sheet name="2(1 вариант)" sheetId="3" r:id="rId3"/>
    <sheet name="2(2 вариант)" sheetId="4" r:id="rId4"/>
    <sheet name="3" sheetId="5" r:id="rId5"/>
    <sheet name="4(1 вариант)" sheetId="6" r:id="rId6"/>
    <sheet name="4(2 вариант)" sheetId="7" r:id="rId7"/>
    <sheet name="5(1 вариант)" sheetId="8" r:id="rId8"/>
    <sheet name="5(2 вариант)" sheetId="9" r:id="rId9"/>
    <sheet name="Результаты" sheetId="10" r:id="rId10"/>
    <sheet name="6(1 вариант)" sheetId="11" r:id="rId11"/>
    <sheet name="6(2 вариант)" sheetId="12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/>
  <c r="C183" i="12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E4" s="1"/>
  <c r="B4"/>
  <c r="D4" s="1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D3"/>
  <c r="C3"/>
  <c r="E3" s="1"/>
  <c r="E183" i="11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K1" s="1"/>
  <c r="K2" s="1"/>
  <c r="E5"/>
  <c r="E4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E3"/>
  <c r="D3"/>
  <c r="C3" s="1"/>
  <c r="B4" s="1"/>
  <c r="B5" i="12" l="1"/>
  <c r="D4" i="11"/>
  <c r="C4" s="1"/>
  <c r="B5" s="1"/>
  <c r="D5" i="12" l="1"/>
  <c r="E5" s="1"/>
  <c r="B6"/>
  <c r="D5" i="11"/>
  <c r="C5" s="1"/>
  <c r="B6" s="1"/>
  <c r="D6" i="12" l="1"/>
  <c r="E6" s="1"/>
  <c r="B7"/>
  <c r="B7" i="11"/>
  <c r="D6"/>
  <c r="C6" s="1"/>
  <c r="B8" i="12" l="1"/>
  <c r="D7"/>
  <c r="E7" s="1"/>
  <c r="D7" i="11"/>
  <c r="C7" s="1"/>
  <c r="B8" s="1"/>
  <c r="B9" i="12" l="1"/>
  <c r="D8"/>
  <c r="E8" s="1"/>
  <c r="B9" i="11"/>
  <c r="D8"/>
  <c r="C8" s="1"/>
  <c r="D9" i="12" l="1"/>
  <c r="E9" s="1"/>
  <c r="B10"/>
  <c r="D9" i="11"/>
  <c r="C9" s="1"/>
  <c r="B10" s="1"/>
  <c r="B11" i="12" l="1"/>
  <c r="D10"/>
  <c r="E10" s="1"/>
  <c r="D10" i="11"/>
  <c r="C10" s="1"/>
  <c r="B11" s="1"/>
  <c r="D11" i="12" l="1"/>
  <c r="E11" s="1"/>
  <c r="B12"/>
  <c r="D11" i="11"/>
  <c r="C11" s="1"/>
  <c r="B12" s="1"/>
  <c r="D12" i="12" l="1"/>
  <c r="E12" s="1"/>
  <c r="B13"/>
  <c r="B13" i="11"/>
  <c r="D12"/>
  <c r="C12" s="1"/>
  <c r="B14" i="12" l="1"/>
  <c r="D13"/>
  <c r="E13" s="1"/>
  <c r="B14" i="11"/>
  <c r="D13"/>
  <c r="C13" s="1"/>
  <c r="B15" i="12" l="1"/>
  <c r="D14"/>
  <c r="E14" s="1"/>
  <c r="B15" i="11"/>
  <c r="D14"/>
  <c r="C14" s="1"/>
  <c r="D15" i="12" l="1"/>
  <c r="E15" s="1"/>
  <c r="B16"/>
  <c r="B16" i="11"/>
  <c r="D15"/>
  <c r="C15" s="1"/>
  <c r="B17" i="12" l="1"/>
  <c r="D16"/>
  <c r="E16" s="1"/>
  <c r="D16" i="11"/>
  <c r="C16" s="1"/>
  <c r="B17" s="1"/>
  <c r="D17" i="12" l="1"/>
  <c r="E17" s="1"/>
  <c r="B18"/>
  <c r="D17" i="11"/>
  <c r="C17" s="1"/>
  <c r="B18" s="1"/>
  <c r="D18" i="12" l="1"/>
  <c r="E18" s="1"/>
  <c r="B19"/>
  <c r="B19" i="11"/>
  <c r="D18"/>
  <c r="C18" s="1"/>
  <c r="B20" i="12" l="1"/>
  <c r="D19"/>
  <c r="E19" s="1"/>
  <c r="D19" i="11"/>
  <c r="C19" s="1"/>
  <c r="B20" s="1"/>
  <c r="B21" i="12" l="1"/>
  <c r="D20"/>
  <c r="E20" s="1"/>
  <c r="B21" i="11"/>
  <c r="D20"/>
  <c r="C20" s="1"/>
  <c r="B22" i="12" l="1"/>
  <c r="D21"/>
  <c r="E21" s="1"/>
  <c r="B22" i="11"/>
  <c r="D21"/>
  <c r="C21" s="1"/>
  <c r="B23" i="12" l="1"/>
  <c r="D22"/>
  <c r="E22" s="1"/>
  <c r="D22" i="11"/>
  <c r="C22" s="1"/>
  <c r="B23" s="1"/>
  <c r="D23" i="12" l="1"/>
  <c r="E23" s="1"/>
  <c r="B24"/>
  <c r="D23" i="11"/>
  <c r="C23" s="1"/>
  <c r="B24" s="1"/>
  <c r="D24" i="12" l="1"/>
  <c r="E24" s="1"/>
  <c r="B25"/>
  <c r="D24" i="11"/>
  <c r="C24" s="1"/>
  <c r="B25" s="1"/>
  <c r="B26" i="12" l="1"/>
  <c r="D25"/>
  <c r="E25" s="1"/>
  <c r="D25" i="11"/>
  <c r="C25" s="1"/>
  <c r="B26" s="1"/>
  <c r="B27" i="12" l="1"/>
  <c r="D26"/>
  <c r="E26" s="1"/>
  <c r="B27" i="11"/>
  <c r="D26"/>
  <c r="C26" s="1"/>
  <c r="B28" i="12" l="1"/>
  <c r="D27"/>
  <c r="E27" s="1"/>
  <c r="B28" i="11"/>
  <c r="D27"/>
  <c r="C27" s="1"/>
  <c r="B29" i="12" l="1"/>
  <c r="D28"/>
  <c r="E28" s="1"/>
  <c r="D28" i="11"/>
  <c r="C28" s="1"/>
  <c r="B29" s="1"/>
  <c r="D29" i="12" l="1"/>
  <c r="E29" s="1"/>
  <c r="B30"/>
  <c r="B30" i="11"/>
  <c r="D29"/>
  <c r="C29" s="1"/>
  <c r="D30" i="12" l="1"/>
  <c r="E30" s="1"/>
  <c r="B31"/>
  <c r="B31" i="11"/>
  <c r="D30"/>
  <c r="C30" s="1"/>
  <c r="B32" i="12" l="1"/>
  <c r="D31"/>
  <c r="E31" s="1"/>
  <c r="B32" i="11"/>
  <c r="D31"/>
  <c r="C31" s="1"/>
  <c r="B33" i="12" l="1"/>
  <c r="D32"/>
  <c r="E32" s="1"/>
  <c r="B33" i="11"/>
  <c r="D32"/>
  <c r="C32" s="1"/>
  <c r="D33" i="12" l="1"/>
  <c r="E33" s="1"/>
  <c r="B34"/>
  <c r="B34" i="11"/>
  <c r="D33"/>
  <c r="C33" s="1"/>
  <c r="B35" i="12" l="1"/>
  <c r="D34"/>
  <c r="E34" s="1"/>
  <c r="D34" i="11"/>
  <c r="C34" s="1"/>
  <c r="B35" s="1"/>
  <c r="D35" i="12" l="1"/>
  <c r="E35" s="1"/>
  <c r="B36"/>
  <c r="D35" i="11"/>
  <c r="C35" s="1"/>
  <c r="B36" s="1"/>
  <c r="D36" i="12" l="1"/>
  <c r="E36" s="1"/>
  <c r="B37"/>
  <c r="B37" i="11"/>
  <c r="D36"/>
  <c r="C36" s="1"/>
  <c r="D37" i="12" l="1"/>
  <c r="E37" s="1"/>
  <c r="B38"/>
  <c r="B38" i="11"/>
  <c r="D37"/>
  <c r="C37" s="1"/>
  <c r="B39" i="12" l="1"/>
  <c r="D38"/>
  <c r="E38" s="1"/>
  <c r="D38" i="11"/>
  <c r="C38" s="1"/>
  <c r="B39" s="1"/>
  <c r="D39" i="12" l="1"/>
  <c r="E39" s="1"/>
  <c r="B40"/>
  <c r="B40" i="11"/>
  <c r="D39"/>
  <c r="C39" s="1"/>
  <c r="B41" i="12" l="1"/>
  <c r="D40"/>
  <c r="E40" s="1"/>
  <c r="D40" i="11"/>
  <c r="C40" s="1"/>
  <c r="B41" s="1"/>
  <c r="D41" i="12" l="1"/>
  <c r="E41" s="1"/>
  <c r="B42"/>
  <c r="D41" i="11"/>
  <c r="C41" s="1"/>
  <c r="B42" s="1"/>
  <c r="B43" i="12" l="1"/>
  <c r="D42"/>
  <c r="E42" s="1"/>
  <c r="B43" i="11"/>
  <c r="D42"/>
  <c r="C42" s="1"/>
  <c r="D43" i="12" l="1"/>
  <c r="E43" s="1"/>
  <c r="B44"/>
  <c r="B44" i="11"/>
  <c r="D43"/>
  <c r="C43" s="1"/>
  <c r="B45" i="12" l="1"/>
  <c r="D44"/>
  <c r="E44" s="1"/>
  <c r="B45" i="11"/>
  <c r="D44"/>
  <c r="C44" s="1"/>
  <c r="D45" i="12" l="1"/>
  <c r="E45" s="1"/>
  <c r="B46"/>
  <c r="D45" i="11"/>
  <c r="C45" s="1"/>
  <c r="B46" s="1"/>
  <c r="B47" i="12" l="1"/>
  <c r="D46"/>
  <c r="E46" s="1"/>
  <c r="D46" i="11"/>
  <c r="C46" s="1"/>
  <c r="B47" s="1"/>
  <c r="D47" i="12" l="1"/>
  <c r="E47" s="1"/>
  <c r="B48"/>
  <c r="D47" i="11"/>
  <c r="C47" s="1"/>
  <c r="B48" s="1"/>
  <c r="D48" i="12" l="1"/>
  <c r="E48" s="1"/>
  <c r="B49"/>
  <c r="B49" i="11"/>
  <c r="D48"/>
  <c r="C48" s="1"/>
  <c r="B50" i="12" l="1"/>
  <c r="D49"/>
  <c r="E49" s="1"/>
  <c r="B50" i="11"/>
  <c r="D49"/>
  <c r="C49" s="1"/>
  <c r="B51" i="12" l="1"/>
  <c r="D50"/>
  <c r="E50" s="1"/>
  <c r="B51" i="11"/>
  <c r="D50"/>
  <c r="C50" s="1"/>
  <c r="B52" i="12" l="1"/>
  <c r="D51"/>
  <c r="E51" s="1"/>
  <c r="B52" i="11"/>
  <c r="D51"/>
  <c r="C51" s="1"/>
  <c r="B53" i="12" l="1"/>
  <c r="D52"/>
  <c r="E52" s="1"/>
  <c r="D52" i="11"/>
  <c r="C52" s="1"/>
  <c r="B53" s="1"/>
  <c r="D53" i="12" l="1"/>
  <c r="E53" s="1"/>
  <c r="B54"/>
  <c r="B54" i="11"/>
  <c r="D53"/>
  <c r="C53" s="1"/>
  <c r="D54" i="12" l="1"/>
  <c r="E54" s="1"/>
  <c r="B55"/>
  <c r="B55" i="11"/>
  <c r="D54"/>
  <c r="C54" s="1"/>
  <c r="D55" i="12" l="1"/>
  <c r="E55" s="1"/>
  <c r="B56"/>
  <c r="D55" i="11"/>
  <c r="C55" s="1"/>
  <c r="B56" s="1"/>
  <c r="B57" i="12" l="1"/>
  <c r="D56"/>
  <c r="E56" s="1"/>
  <c r="B57" i="11"/>
  <c r="D56"/>
  <c r="C56" s="1"/>
  <c r="B58" i="12" l="1"/>
  <c r="D57"/>
  <c r="E57" s="1"/>
  <c r="B58" i="11"/>
  <c r="D57"/>
  <c r="C57" s="1"/>
  <c r="B59" i="12" l="1"/>
  <c r="D58"/>
  <c r="E58" s="1"/>
  <c r="B59" i="11"/>
  <c r="D58"/>
  <c r="C58" s="1"/>
  <c r="D59" i="12" l="1"/>
  <c r="E59" s="1"/>
  <c r="B60"/>
  <c r="D59" i="11"/>
  <c r="C59" s="1"/>
  <c r="B60" s="1"/>
  <c r="B61" i="12" l="1"/>
  <c r="D60"/>
  <c r="E60" s="1"/>
  <c r="D60" i="11"/>
  <c r="C60" s="1"/>
  <c r="B61" s="1"/>
  <c r="D61" i="12" l="1"/>
  <c r="E61" s="1"/>
  <c r="B62"/>
  <c r="D61" i="11"/>
  <c r="C61" s="1"/>
  <c r="B62" s="1"/>
  <c r="B63" i="12" l="1"/>
  <c r="D62"/>
  <c r="E62" s="1"/>
  <c r="D62" i="11"/>
  <c r="C62" s="1"/>
  <c r="B63" s="1"/>
  <c r="D63" i="12" l="1"/>
  <c r="E63" s="1"/>
  <c r="B64"/>
  <c r="D63" i="11"/>
  <c r="C63" s="1"/>
  <c r="B64" s="1"/>
  <c r="B65" i="12" l="1"/>
  <c r="D64"/>
  <c r="E64" s="1"/>
  <c r="B65" i="11"/>
  <c r="D64"/>
  <c r="C64" s="1"/>
  <c r="D65" i="12" l="1"/>
  <c r="E65" s="1"/>
  <c r="B66"/>
  <c r="D65" i="11"/>
  <c r="C65" s="1"/>
  <c r="B66" s="1"/>
  <c r="D66" i="12" l="1"/>
  <c r="E66" s="1"/>
  <c r="B67"/>
  <c r="D66" i="11"/>
  <c r="C66" s="1"/>
  <c r="B67" s="1"/>
  <c r="D67" i="12" l="1"/>
  <c r="E67" s="1"/>
  <c r="B68"/>
  <c r="D67" i="11"/>
  <c r="C67" s="1"/>
  <c r="B68" s="1"/>
  <c r="B69" i="12" l="1"/>
  <c r="D68"/>
  <c r="E68" s="1"/>
  <c r="B69" i="11"/>
  <c r="D68"/>
  <c r="C68" s="1"/>
  <c r="D69" i="12" l="1"/>
  <c r="E69" s="1"/>
  <c r="B70"/>
  <c r="B70" i="11"/>
  <c r="D69"/>
  <c r="C69" s="1"/>
  <c r="B71" i="12" l="1"/>
  <c r="D70"/>
  <c r="E70" s="1"/>
  <c r="B71" i="11"/>
  <c r="D70"/>
  <c r="C70" s="1"/>
  <c r="D71" i="12" l="1"/>
  <c r="E71" s="1"/>
  <c r="B72"/>
  <c r="D71" i="11"/>
  <c r="C71" s="1"/>
  <c r="B72" s="1"/>
  <c r="D72" i="12" l="1"/>
  <c r="E72" s="1"/>
  <c r="B73"/>
  <c r="D72" i="11"/>
  <c r="C72" s="1"/>
  <c r="B73" s="1"/>
  <c r="D73" i="12" l="1"/>
  <c r="E73" s="1"/>
  <c r="B74"/>
  <c r="D73" i="11"/>
  <c r="C73" s="1"/>
  <c r="B74" s="1"/>
  <c r="B75" i="12" l="1"/>
  <c r="D74"/>
  <c r="E74" s="1"/>
  <c r="D74" i="11"/>
  <c r="C74" s="1"/>
  <c r="B75" s="1"/>
  <c r="B76" i="12" l="1"/>
  <c r="D75"/>
  <c r="E75" s="1"/>
  <c r="D75" i="11"/>
  <c r="C75" s="1"/>
  <c r="B76" s="1"/>
  <c r="B77" i="12" l="1"/>
  <c r="D76"/>
  <c r="E76" s="1"/>
  <c r="D76" i="11"/>
  <c r="C76" s="1"/>
  <c r="B77" s="1"/>
  <c r="D77" i="12" l="1"/>
  <c r="E77" s="1"/>
  <c r="B78"/>
  <c r="D77" i="11"/>
  <c r="C77" s="1"/>
  <c r="B78" s="1"/>
  <c r="B79" i="12" l="1"/>
  <c r="D78"/>
  <c r="E78" s="1"/>
  <c r="D78" i="11"/>
  <c r="C78" s="1"/>
  <c r="B79" s="1"/>
  <c r="D79" i="12" l="1"/>
  <c r="E79" s="1"/>
  <c r="B80"/>
  <c r="D79" i="11"/>
  <c r="C79" s="1"/>
  <c r="B80" s="1"/>
  <c r="B81" i="12" l="1"/>
  <c r="D80"/>
  <c r="E80" s="1"/>
  <c r="B81" i="11"/>
  <c r="D80"/>
  <c r="C80" s="1"/>
  <c r="B82" i="12" l="1"/>
  <c r="D81"/>
  <c r="E81" s="1"/>
  <c r="D81" i="11"/>
  <c r="C81" s="1"/>
  <c r="B82" s="1"/>
  <c r="B83" i="12" l="1"/>
  <c r="D82"/>
  <c r="E82" s="1"/>
  <c r="B83" i="11"/>
  <c r="D82"/>
  <c r="C82" s="1"/>
  <c r="D83" i="12" l="1"/>
  <c r="E83" s="1"/>
  <c r="B84"/>
  <c r="D83" i="11"/>
  <c r="C83" s="1"/>
  <c r="B84" s="1"/>
  <c r="D84" i="12" l="1"/>
  <c r="E84" s="1"/>
  <c r="B85"/>
  <c r="D84" i="11"/>
  <c r="C84" s="1"/>
  <c r="B85" s="1"/>
  <c r="D85" i="12" l="1"/>
  <c r="E85" s="1"/>
  <c r="B86"/>
  <c r="D85" i="11"/>
  <c r="C85" s="1"/>
  <c r="B86" s="1"/>
  <c r="B87" i="12" l="1"/>
  <c r="D86"/>
  <c r="E86" s="1"/>
  <c r="B87" i="11"/>
  <c r="D86"/>
  <c r="C86" s="1"/>
  <c r="D87" i="12" l="1"/>
  <c r="E87" s="1"/>
  <c r="B88"/>
  <c r="D87" i="11"/>
  <c r="C87" s="1"/>
  <c r="B88" s="1"/>
  <c r="B89" i="12" l="1"/>
  <c r="D88"/>
  <c r="E88" s="1"/>
  <c r="D88" i="11"/>
  <c r="C88" s="1"/>
  <c r="B89" s="1"/>
  <c r="D89" i="12" l="1"/>
  <c r="E89" s="1"/>
  <c r="B90"/>
  <c r="D89" i="11"/>
  <c r="C89" s="1"/>
  <c r="B90" s="1"/>
  <c r="D90" i="12" l="1"/>
  <c r="E90" s="1"/>
  <c r="B91"/>
  <c r="D90" i="11"/>
  <c r="C90" s="1"/>
  <c r="B91" s="1"/>
  <c r="D91" i="12" l="1"/>
  <c r="E91" s="1"/>
  <c r="B92"/>
  <c r="D91" i="11"/>
  <c r="C91" s="1"/>
  <c r="B92" s="1"/>
  <c r="B93" i="12" l="1"/>
  <c r="D92"/>
  <c r="E92" s="1"/>
  <c r="B93" i="11"/>
  <c r="D92"/>
  <c r="C92" s="1"/>
  <c r="B94" i="12" l="1"/>
  <c r="D93"/>
  <c r="E93" s="1"/>
  <c r="B94" i="11"/>
  <c r="D93"/>
  <c r="C93" s="1"/>
  <c r="B95" i="12" l="1"/>
  <c r="D94"/>
  <c r="E94" s="1"/>
  <c r="B95" i="11"/>
  <c r="D94"/>
  <c r="C94" s="1"/>
  <c r="D95" i="12" l="1"/>
  <c r="E95" s="1"/>
  <c r="B96"/>
  <c r="D95" i="11"/>
  <c r="C95" s="1"/>
  <c r="B96" s="1"/>
  <c r="D96" i="12" l="1"/>
  <c r="E96" s="1"/>
  <c r="B97"/>
  <c r="D96" i="11"/>
  <c r="C96" s="1"/>
  <c r="B97" s="1"/>
  <c r="D97" i="12" l="1"/>
  <c r="E97" s="1"/>
  <c r="B98"/>
  <c r="D97" i="11"/>
  <c r="C97" s="1"/>
  <c r="B98" s="1"/>
  <c r="B99" i="12" l="1"/>
  <c r="D98"/>
  <c r="E98" s="1"/>
  <c r="B99" i="11"/>
  <c r="D98"/>
  <c r="C98" s="1"/>
  <c r="B100" i="12" l="1"/>
  <c r="D99"/>
  <c r="E99" s="1"/>
  <c r="D99" i="11"/>
  <c r="C99" s="1"/>
  <c r="B100" s="1"/>
  <c r="B101" i="12" l="1"/>
  <c r="D100"/>
  <c r="E100" s="1"/>
  <c r="B101" i="11"/>
  <c r="D100"/>
  <c r="C100" s="1"/>
  <c r="D101" i="12" l="1"/>
  <c r="E101" s="1"/>
  <c r="B102"/>
  <c r="D101" i="11"/>
  <c r="C101" s="1"/>
  <c r="B102" s="1"/>
  <c r="B103" i="12" l="1"/>
  <c r="D102"/>
  <c r="E102" s="1"/>
  <c r="B103" i="11"/>
  <c r="D102"/>
  <c r="C102" s="1"/>
  <c r="D103" i="12" l="1"/>
  <c r="E103" s="1"/>
  <c r="B104"/>
  <c r="D103" i="11"/>
  <c r="C103" s="1"/>
  <c r="B104" s="1"/>
  <c r="B105" i="12" l="1"/>
  <c r="D104"/>
  <c r="E104" s="1"/>
  <c r="D104" i="11"/>
  <c r="C104" s="1"/>
  <c r="B105" s="1"/>
  <c r="D105" i="12" l="1"/>
  <c r="E105" s="1"/>
  <c r="B106"/>
  <c r="B106" i="11"/>
  <c r="D105"/>
  <c r="C105" s="1"/>
  <c r="B107" i="12" l="1"/>
  <c r="D106"/>
  <c r="E106" s="1"/>
  <c r="B107" i="11"/>
  <c r="D106"/>
  <c r="C106" s="1"/>
  <c r="D107" i="12" l="1"/>
  <c r="E107" s="1"/>
  <c r="B108"/>
  <c r="B108" i="11"/>
  <c r="D107"/>
  <c r="C107" s="1"/>
  <c r="D108" i="12" l="1"/>
  <c r="E108" s="1"/>
  <c r="B109"/>
  <c r="B109" i="11"/>
  <c r="D108"/>
  <c r="C108" s="1"/>
  <c r="D109" i="12" l="1"/>
  <c r="E109" s="1"/>
  <c r="B110"/>
  <c r="D109" i="11"/>
  <c r="C109" s="1"/>
  <c r="B110" s="1"/>
  <c r="B111" i="12" l="1"/>
  <c r="D110"/>
  <c r="E110" s="1"/>
  <c r="D110" i="11"/>
  <c r="C110" s="1"/>
  <c r="B111" s="1"/>
  <c r="B112" i="12" l="1"/>
  <c r="D111"/>
  <c r="E111" s="1"/>
  <c r="B112" i="11"/>
  <c r="D111"/>
  <c r="C111" s="1"/>
  <c r="B113" i="12" l="1"/>
  <c r="D112"/>
  <c r="E112" s="1"/>
  <c r="B113" i="11"/>
  <c r="D112"/>
  <c r="C112" s="1"/>
  <c r="D113" i="12" l="1"/>
  <c r="E113" s="1"/>
  <c r="B114"/>
  <c r="B114" i="11"/>
  <c r="D113"/>
  <c r="C113" s="1"/>
  <c r="D114" i="12" l="1"/>
  <c r="E114" s="1"/>
  <c r="B115"/>
  <c r="D114" i="11"/>
  <c r="C114" s="1"/>
  <c r="B115" s="1"/>
  <c r="D115" i="12" l="1"/>
  <c r="E115" s="1"/>
  <c r="B116"/>
  <c r="D115" i="11"/>
  <c r="C115" s="1"/>
  <c r="B116" s="1"/>
  <c r="B117" i="12" l="1"/>
  <c r="D116"/>
  <c r="E116" s="1"/>
  <c r="D116" i="11"/>
  <c r="C116" s="1"/>
  <c r="B117" s="1"/>
  <c r="B118" i="12" l="1"/>
  <c r="D117"/>
  <c r="E117" s="1"/>
  <c r="D117" i="11"/>
  <c r="C117" s="1"/>
  <c r="B118" s="1"/>
  <c r="B119" i="12" l="1"/>
  <c r="D118"/>
  <c r="E118" s="1"/>
  <c r="B119" i="11"/>
  <c r="D118"/>
  <c r="C118" s="1"/>
  <c r="D119" i="12" l="1"/>
  <c r="E119" s="1"/>
  <c r="B120"/>
  <c r="B120" i="11"/>
  <c r="D119"/>
  <c r="C119" s="1"/>
  <c r="D120" i="12" l="1"/>
  <c r="E120" s="1"/>
  <c r="B121"/>
  <c r="B121" i="11"/>
  <c r="D120"/>
  <c r="C120" s="1"/>
  <c r="D121" i="12" l="1"/>
  <c r="E121" s="1"/>
  <c r="B122"/>
  <c r="D121" i="11"/>
  <c r="C121" s="1"/>
  <c r="B122" s="1"/>
  <c r="B123" i="12" l="1"/>
  <c r="D122"/>
  <c r="E122" s="1"/>
  <c r="B123" i="11"/>
  <c r="D122"/>
  <c r="C122" s="1"/>
  <c r="B124" i="12" l="1"/>
  <c r="D123"/>
  <c r="E123" s="1"/>
  <c r="D123" i="11"/>
  <c r="C123" s="1"/>
  <c r="B124" s="1"/>
  <c r="B125" i="12" l="1"/>
  <c r="D124"/>
  <c r="E124" s="1"/>
  <c r="B125" i="11"/>
  <c r="D124"/>
  <c r="C124" s="1"/>
  <c r="D125" i="12" l="1"/>
  <c r="E125" s="1"/>
  <c r="B126"/>
  <c r="D125" i="11"/>
  <c r="C125" s="1"/>
  <c r="B126" s="1"/>
  <c r="D126" i="12" l="1"/>
  <c r="E126" s="1"/>
  <c r="B127"/>
  <c r="B127" i="11"/>
  <c r="D126"/>
  <c r="C126" s="1"/>
  <c r="D127" i="12" l="1"/>
  <c r="E127" s="1"/>
  <c r="B128"/>
  <c r="D127" i="11"/>
  <c r="C127" s="1"/>
  <c r="B128" s="1"/>
  <c r="B129" i="12" l="1"/>
  <c r="D128"/>
  <c r="E128" s="1"/>
  <c r="D128" i="11"/>
  <c r="C128" s="1"/>
  <c r="B129" s="1"/>
  <c r="B130" i="12" l="1"/>
  <c r="D129"/>
  <c r="E129" s="1"/>
  <c r="B130" i="11"/>
  <c r="D129"/>
  <c r="C129" s="1"/>
  <c r="B131" i="12" l="1"/>
  <c r="D130"/>
  <c r="E130" s="1"/>
  <c r="B131" i="11"/>
  <c r="D130"/>
  <c r="C130" s="1"/>
  <c r="D131" i="12" l="1"/>
  <c r="E131" s="1"/>
  <c r="B132"/>
  <c r="B132" i="11"/>
  <c r="D131"/>
  <c r="C131" s="1"/>
  <c r="D132" i="12" l="1"/>
  <c r="E132" s="1"/>
  <c r="B133"/>
  <c r="B133" i="11"/>
  <c r="D132"/>
  <c r="C132" s="1"/>
  <c r="D133" i="12" l="1"/>
  <c r="E133" s="1"/>
  <c r="B134"/>
  <c r="D133" i="11"/>
  <c r="C133" s="1"/>
  <c r="B134" s="1"/>
  <c r="B135" i="12" l="1"/>
  <c r="D134"/>
  <c r="E134" s="1"/>
  <c r="D134" i="11"/>
  <c r="C134" s="1"/>
  <c r="B135" s="1"/>
  <c r="B136" i="12" l="1"/>
  <c r="D135"/>
  <c r="E135" s="1"/>
  <c r="B136" i="11"/>
  <c r="D135"/>
  <c r="C135" s="1"/>
  <c r="B137" i="12" l="1"/>
  <c r="D136"/>
  <c r="E136" s="1"/>
  <c r="B137" i="11"/>
  <c r="D136"/>
  <c r="C136" s="1"/>
  <c r="D137" i="12" l="1"/>
  <c r="E137" s="1"/>
  <c r="B138"/>
  <c r="B138" i="11"/>
  <c r="D137"/>
  <c r="C137" s="1"/>
  <c r="D138" i="12" l="1"/>
  <c r="E138" s="1"/>
  <c r="B139"/>
  <c r="B139" i="11"/>
  <c r="D138"/>
  <c r="C138" s="1"/>
  <c r="D139" i="12" l="1"/>
  <c r="E139" s="1"/>
  <c r="B140"/>
  <c r="D139" i="11"/>
  <c r="C139" s="1"/>
  <c r="B140" s="1"/>
  <c r="B141" i="12" l="1"/>
  <c r="D140"/>
  <c r="E140" s="1"/>
  <c r="D140" i="11"/>
  <c r="C140" s="1"/>
  <c r="B141" s="1"/>
  <c r="B142" i="12" l="1"/>
  <c r="D141"/>
  <c r="E141" s="1"/>
  <c r="B142" i="11"/>
  <c r="D141"/>
  <c r="C141" s="1"/>
  <c r="B143" i="12" l="1"/>
  <c r="D142"/>
  <c r="E142" s="1"/>
  <c r="B143" i="11"/>
  <c r="D142"/>
  <c r="C142" s="1"/>
  <c r="D143" i="12" l="1"/>
  <c r="E143" s="1"/>
  <c r="B144"/>
  <c r="B144" i="11"/>
  <c r="D143"/>
  <c r="C143" s="1"/>
  <c r="B145" i="12" l="1"/>
  <c r="D144"/>
  <c r="E144" s="1"/>
  <c r="D144" i="11"/>
  <c r="C144" s="1"/>
  <c r="B145" s="1"/>
  <c r="D145" i="12" l="1"/>
  <c r="E145" s="1"/>
  <c r="B146"/>
  <c r="D145" i="11"/>
  <c r="C145" s="1"/>
  <c r="B146" s="1"/>
  <c r="B147" i="12" l="1"/>
  <c r="D146"/>
  <c r="E146" s="1"/>
  <c r="D146" i="11"/>
  <c r="C146" s="1"/>
  <c r="B147" s="1"/>
  <c r="B148" i="12" l="1"/>
  <c r="D147"/>
  <c r="E147" s="1"/>
  <c r="D147" i="11"/>
  <c r="C147" s="1"/>
  <c r="B148" s="1"/>
  <c r="B149" i="12" l="1"/>
  <c r="D148"/>
  <c r="E148" s="1"/>
  <c r="B149" i="11"/>
  <c r="D148"/>
  <c r="C148" s="1"/>
  <c r="D149" i="12" l="1"/>
  <c r="E149" s="1"/>
  <c r="B150"/>
  <c r="B150" i="11"/>
  <c r="D149"/>
  <c r="C149" s="1"/>
  <c r="D150" i="12" l="1"/>
  <c r="E150" s="1"/>
  <c r="B151"/>
  <c r="D150" i="11"/>
  <c r="C150" s="1"/>
  <c r="B151" s="1"/>
  <c r="D151" i="12" l="1"/>
  <c r="E151" s="1"/>
  <c r="B152"/>
  <c r="D151" i="11"/>
  <c r="C151" s="1"/>
  <c r="B152" s="1"/>
  <c r="B153" i="12" l="1"/>
  <c r="D152"/>
  <c r="E152" s="1"/>
  <c r="D152" i="11"/>
  <c r="C152" s="1"/>
  <c r="B153" s="1"/>
  <c r="D153" i="12" l="1"/>
  <c r="E153" s="1"/>
  <c r="B154"/>
  <c r="D153" i="11"/>
  <c r="C153" s="1"/>
  <c r="B154" s="1"/>
  <c r="B155" i="12" l="1"/>
  <c r="D154"/>
  <c r="E154" s="1"/>
  <c r="B155" i="11"/>
  <c r="D154"/>
  <c r="C154" s="1"/>
  <c r="D155" i="12" l="1"/>
  <c r="E155" s="1"/>
  <c r="B156"/>
  <c r="B156" i="11"/>
  <c r="D155"/>
  <c r="C155" s="1"/>
  <c r="D156" i="12" l="1"/>
  <c r="E156" s="1"/>
  <c r="B157"/>
  <c r="B157" i="11"/>
  <c r="D156"/>
  <c r="C156" s="1"/>
  <c r="D157" i="12" l="1"/>
  <c r="E157" s="1"/>
  <c r="B158"/>
  <c r="D157" i="11"/>
  <c r="C157" s="1"/>
  <c r="B158" s="1"/>
  <c r="B159" i="12" l="1"/>
  <c r="D158"/>
  <c r="E158" s="1"/>
  <c r="B159" i="11"/>
  <c r="D158"/>
  <c r="C158" s="1"/>
  <c r="B160" i="12" l="1"/>
  <c r="D159"/>
  <c r="E159" s="1"/>
  <c r="B160" i="11"/>
  <c r="D159"/>
  <c r="C159" s="1"/>
  <c r="B161" i="12" l="1"/>
  <c r="D160"/>
  <c r="E160" s="1"/>
  <c r="B161" i="11"/>
  <c r="D160"/>
  <c r="C160" s="1"/>
  <c r="D161" i="12" l="1"/>
  <c r="E161" s="1"/>
  <c r="B162"/>
  <c r="D161" i="11"/>
  <c r="C161" s="1"/>
  <c r="B162" s="1"/>
  <c r="D162" i="12" l="1"/>
  <c r="E162" s="1"/>
  <c r="B163"/>
  <c r="D162" i="11"/>
  <c r="C162" s="1"/>
  <c r="B163" s="1"/>
  <c r="D163" i="12" l="1"/>
  <c r="E163" s="1"/>
  <c r="B164"/>
  <c r="D163" i="11"/>
  <c r="C163" s="1"/>
  <c r="B164" s="1"/>
  <c r="B165" i="12" l="1"/>
  <c r="D164"/>
  <c r="E164" s="1"/>
  <c r="B165" i="11"/>
  <c r="D164"/>
  <c r="C164" s="1"/>
  <c r="D165" i="12" l="1"/>
  <c r="E165" s="1"/>
  <c r="B166"/>
  <c r="B166" i="11"/>
  <c r="D165"/>
  <c r="C165" s="1"/>
  <c r="B167" i="12" l="1"/>
  <c r="D166"/>
  <c r="E166" s="1"/>
  <c r="B167" i="11"/>
  <c r="D166"/>
  <c r="C166" s="1"/>
  <c r="D167" i="12" l="1"/>
  <c r="E167" s="1"/>
  <c r="B168"/>
  <c r="D167" i="11"/>
  <c r="C167" s="1"/>
  <c r="B168" s="1"/>
  <c r="D168" i="12" l="1"/>
  <c r="E168" s="1"/>
  <c r="B169"/>
  <c r="D168" i="11"/>
  <c r="C168" s="1"/>
  <c r="B169" s="1"/>
  <c r="D169" i="12" l="1"/>
  <c r="E169" s="1"/>
  <c r="B170"/>
  <c r="D169" i="11"/>
  <c r="C169" s="1"/>
  <c r="B170" s="1"/>
  <c r="B171" i="12" l="1"/>
  <c r="D170"/>
  <c r="E170" s="1"/>
  <c r="B171" i="11"/>
  <c r="D170"/>
  <c r="C170" s="1"/>
  <c r="B172" i="12" l="1"/>
  <c r="D171"/>
  <c r="E171" s="1"/>
  <c r="B172" i="11"/>
  <c r="D171"/>
  <c r="C171" s="1"/>
  <c r="B173" i="12" l="1"/>
  <c r="D172"/>
  <c r="E172" s="1"/>
  <c r="B173" i="11"/>
  <c r="D172"/>
  <c r="C172" s="1"/>
  <c r="D173" i="12" l="1"/>
  <c r="E173" s="1"/>
  <c r="B174"/>
  <c r="D173" i="11"/>
  <c r="C173" s="1"/>
  <c r="B174" s="1"/>
  <c r="B175" i="12" l="1"/>
  <c r="D174"/>
  <c r="E174" s="1"/>
  <c r="D174" i="11"/>
  <c r="C174" s="1"/>
  <c r="B175" s="1"/>
  <c r="D175" i="12" l="1"/>
  <c r="E175" s="1"/>
  <c r="B176"/>
  <c r="D175" i="11"/>
  <c r="C175" s="1"/>
  <c r="B176" s="1"/>
  <c r="B177" i="12" l="1"/>
  <c r="D176"/>
  <c r="E176" s="1"/>
  <c r="D176" i="11"/>
  <c r="C176" s="1"/>
  <c r="B177" s="1"/>
  <c r="B178" i="12" l="1"/>
  <c r="D177"/>
  <c r="E177" s="1"/>
  <c r="B178" i="11"/>
  <c r="D177"/>
  <c r="C177" s="1"/>
  <c r="B179" i="12" l="1"/>
  <c r="D178"/>
  <c r="E178" s="1"/>
  <c r="B179" i="11"/>
  <c r="D178"/>
  <c r="C178" s="1"/>
  <c r="D179" i="12" l="1"/>
  <c r="E179" s="1"/>
  <c r="B180"/>
  <c r="D179" i="11"/>
  <c r="C179" s="1"/>
  <c r="B180" s="1"/>
  <c r="D180" i="12" l="1"/>
  <c r="E180" s="1"/>
  <c r="B181"/>
  <c r="D180" i="11"/>
  <c r="C180" s="1"/>
  <c r="B181" s="1"/>
  <c r="D181" i="12" l="1"/>
  <c r="E181" s="1"/>
  <c r="B182"/>
  <c r="D181" i="11"/>
  <c r="C181" s="1"/>
  <c r="B182" s="1"/>
  <c r="B183" i="12" l="1"/>
  <c r="D183" s="1"/>
  <c r="E183" s="1"/>
  <c r="K1" s="1"/>
  <c r="K2" s="1"/>
  <c r="D182"/>
  <c r="E182" s="1"/>
  <c r="B183" i="11"/>
  <c r="D183" s="1"/>
  <c r="C183" s="1"/>
  <c r="D182"/>
  <c r="C182" s="1"/>
  <c r="B9" i="10" l="1"/>
  <c r="J7"/>
  <c r="J6" s="1"/>
  <c r="I7"/>
  <c r="H7"/>
  <c r="G7"/>
  <c r="F7"/>
  <c r="F8" s="1"/>
  <c r="E7"/>
  <c r="E3" s="1"/>
  <c r="D7"/>
  <c r="D3" s="1"/>
  <c r="C7"/>
  <c r="C9" s="1"/>
  <c r="B7"/>
  <c r="I6"/>
  <c r="H5"/>
  <c r="G5"/>
  <c r="B4" i="9" l="1"/>
  <c r="B1" i="4" l="1"/>
  <c r="B5" i="7"/>
  <c r="B5" i="4"/>
  <c r="B1" i="3"/>
  <c r="B5"/>
  <c r="B6" i="2"/>
  <c r="B6" i="5" l="1"/>
  <c r="B5" i="9" l="1"/>
  <c r="B4" i="8"/>
  <c r="B5"/>
  <c r="B3" i="7"/>
  <c r="B3" i="6"/>
  <c r="B5"/>
  <c r="B5" i="5"/>
  <c r="B5" i="2"/>
  <c r="B5" i="1"/>
</calcChain>
</file>

<file path=xl/sharedStrings.xml><?xml version="1.0" encoding="utf-8"?>
<sst xmlns="http://schemas.openxmlformats.org/spreadsheetml/2006/main" count="104" uniqueCount="28">
  <si>
    <t>Сумма первоначального вклада</t>
  </si>
  <si>
    <t>Дата первоначального вклада</t>
  </si>
  <si>
    <t>Дата возврата вклада</t>
  </si>
  <si>
    <t>Процентная ставка (% годовых)</t>
  </si>
  <si>
    <t>Количество периодов</t>
  </si>
  <si>
    <t>Сумма ежемесячного дополнительного вложения</t>
  </si>
  <si>
    <t>Накопленная сумма</t>
  </si>
  <si>
    <t>Общая таблица</t>
  </si>
  <si>
    <t>БС</t>
  </si>
  <si>
    <t>ПС</t>
  </si>
  <si>
    <t>ППлат</t>
  </si>
  <si>
    <t>КПер</t>
  </si>
  <si>
    <t>Ставка</t>
  </si>
  <si>
    <t>1 вар</t>
  </si>
  <si>
    <t>2 вар</t>
  </si>
  <si>
    <t>Погашение займа при аннуитентных платежах</t>
  </si>
  <si>
    <t>Сумма ссуды (в руб.)</t>
  </si>
  <si>
    <t>Денег заплачено</t>
  </si>
  <si>
    <t>Дата</t>
  </si>
  <si>
    <t>Остаток долга</t>
  </si>
  <si>
    <t>Уплата долга</t>
  </si>
  <si>
    <t>Уплата процентов</t>
  </si>
  <si>
    <t>Сумма платежа</t>
  </si>
  <si>
    <t>Процент</t>
  </si>
  <si>
    <t>Переплата</t>
  </si>
  <si>
    <t>Срок займа (лет)</t>
  </si>
  <si>
    <t>Срок займа (в мес.)</t>
  </si>
  <si>
    <t>Погашение займа при дифференциированных платежах</t>
  </si>
</sst>
</file>

<file path=xl/styles.xml><?xml version="1.0" encoding="utf-8"?>
<styleSheet xmlns="http://schemas.openxmlformats.org/spreadsheetml/2006/main">
  <numFmts count="2">
    <numFmt numFmtId="8" formatCode="#,##0.00\ &quot;₽&quot;;[Red]\-#,##0.00\ &quot;₽&quot;"/>
    <numFmt numFmtId="164" formatCode="#,##0.00\ &quot;₽&quot;"/>
  </numFmts>
  <fonts count="3">
    <font>
      <sz val="11"/>
      <color theme="1"/>
      <name val="Calibri"/>
      <family val="2"/>
      <scheme val="minor"/>
    </font>
    <font>
      <sz val="12"/>
      <name val="Calibri"/>
      <family val="2"/>
      <charset val="204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1E1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8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8" fontId="1" fillId="2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/>
    <xf numFmtId="9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8" fontId="2" fillId="0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Fill="1"/>
    <xf numFmtId="0" fontId="2" fillId="3" borderId="1" xfId="0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8" fontId="2" fillId="0" borderId="0" xfId="0" applyNumberFormat="1" applyFont="1" applyFill="1"/>
    <xf numFmtId="0" fontId="2" fillId="4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defaultRowHeight="14.5"/>
  <cols>
    <col min="1" max="1" width="48.36328125" customWidth="1"/>
    <col min="2" max="2" width="23.26953125" customWidth="1"/>
  </cols>
  <sheetData>
    <row r="1" spans="1:2" ht="22.5" customHeight="1">
      <c r="A1" s="10" t="s">
        <v>0</v>
      </c>
      <c r="B1" s="6">
        <v>35000</v>
      </c>
    </row>
    <row r="2" spans="1:2" ht="22.5" customHeight="1">
      <c r="A2" s="10" t="s">
        <v>1</v>
      </c>
      <c r="B2" s="7">
        <v>42917</v>
      </c>
    </row>
    <row r="3" spans="1:2" ht="22.5" customHeight="1">
      <c r="A3" s="10" t="s">
        <v>2</v>
      </c>
      <c r="B3" s="7">
        <v>43709</v>
      </c>
    </row>
    <row r="4" spans="1:2" ht="22.5" customHeight="1">
      <c r="A4" s="10" t="s">
        <v>3</v>
      </c>
      <c r="B4" s="8">
        <v>9.5000000000000001E-2</v>
      </c>
    </row>
    <row r="5" spans="1:2" ht="22.5" customHeight="1">
      <c r="A5" s="10" t="s">
        <v>4</v>
      </c>
      <c r="B5" s="5">
        <f>(DAYS360(B2,B3,1))/30</f>
        <v>26</v>
      </c>
    </row>
    <row r="6" spans="1:2" ht="22.5" customHeight="1">
      <c r="A6" s="10" t="s">
        <v>5</v>
      </c>
      <c r="B6" s="6">
        <v>65</v>
      </c>
    </row>
    <row r="7" spans="1:2" ht="22.5" customHeight="1">
      <c r="A7" s="10" t="s">
        <v>6</v>
      </c>
      <c r="B7" s="11">
        <f>FV(B4/12,B5,-B6,-B1,0)</f>
        <v>44832.68989034163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" sqref="B1"/>
    </sheetView>
  </sheetViews>
  <sheetFormatPr defaultRowHeight="14.5"/>
  <cols>
    <col min="1" max="1" width="35.54296875" customWidth="1"/>
    <col min="2" max="2" width="15.7265625" customWidth="1"/>
  </cols>
  <sheetData>
    <row r="1" spans="1:2" ht="22.5" customHeight="1">
      <c r="A1" s="10" t="s">
        <v>0</v>
      </c>
      <c r="B1" s="6">
        <v>35000</v>
      </c>
    </row>
    <row r="2" spans="1:2" ht="22.5" customHeight="1">
      <c r="A2" s="10" t="s">
        <v>1</v>
      </c>
      <c r="B2" s="7">
        <v>42917</v>
      </c>
    </row>
    <row r="3" spans="1:2" ht="22.5" customHeight="1">
      <c r="A3" s="10" t="s">
        <v>2</v>
      </c>
      <c r="B3" s="7">
        <v>43709</v>
      </c>
    </row>
    <row r="4" spans="1:2" ht="22.5" customHeight="1">
      <c r="A4" s="10" t="s">
        <v>3</v>
      </c>
      <c r="B4" s="8">
        <v>9.5000000000000001E-2</v>
      </c>
    </row>
    <row r="5" spans="1:2" ht="22.5" customHeight="1">
      <c r="A5" s="10" t="s">
        <v>4</v>
      </c>
      <c r="B5" s="5">
        <f>(DAYS360(B2,B3,1))/30</f>
        <v>26</v>
      </c>
    </row>
    <row r="6" spans="1:2" ht="22.5" customHeight="1">
      <c r="A6" s="10" t="s">
        <v>6</v>
      </c>
      <c r="B6" s="11">
        <f>FV(B4/12,B5,0,-B1,0)</f>
        <v>42964.359046379031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5" sqref="B5"/>
    </sheetView>
  </sheetViews>
  <sheetFormatPr defaultRowHeight="14.5"/>
  <cols>
    <col min="1" max="1" width="48.26953125" customWidth="1"/>
    <col min="2" max="2" width="13.453125" customWidth="1"/>
  </cols>
  <sheetData>
    <row r="1" spans="1:2" ht="22.5" customHeight="1">
      <c r="A1" s="10" t="s">
        <v>0</v>
      </c>
      <c r="B1" s="11">
        <f>PV(B4/12,B5,B6,-B7,0)</f>
        <v>38310.84800898184</v>
      </c>
    </row>
    <row r="2" spans="1:2" ht="22.5" customHeight="1">
      <c r="A2" s="10" t="s">
        <v>1</v>
      </c>
      <c r="B2" s="7">
        <v>42979</v>
      </c>
    </row>
    <row r="3" spans="1:2" ht="22.5" customHeight="1">
      <c r="A3" s="10" t="s">
        <v>2</v>
      </c>
      <c r="B3" s="7">
        <v>43862</v>
      </c>
    </row>
    <row r="4" spans="1:2" ht="22.5" customHeight="1">
      <c r="A4" s="10" t="s">
        <v>3</v>
      </c>
      <c r="B4" s="12">
        <v>0.09</v>
      </c>
    </row>
    <row r="5" spans="1:2" ht="22.5" customHeight="1">
      <c r="A5" s="10" t="s">
        <v>4</v>
      </c>
      <c r="B5" s="5">
        <f>(DAYS360(B2,B3,1))/30</f>
        <v>29</v>
      </c>
    </row>
    <row r="6" spans="1:2" ht="22.5" customHeight="1">
      <c r="A6" s="10" t="s">
        <v>5</v>
      </c>
      <c r="B6" s="6">
        <v>75</v>
      </c>
    </row>
    <row r="7" spans="1:2" ht="22.5" customHeight="1">
      <c r="A7" s="10" t="s">
        <v>6</v>
      </c>
      <c r="B7" s="6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" sqref="B3"/>
    </sheetView>
  </sheetViews>
  <sheetFormatPr defaultRowHeight="14.5"/>
  <cols>
    <col min="1" max="1" width="34.81640625" customWidth="1"/>
    <col min="2" max="2" width="12" customWidth="1"/>
    <col min="4" max="4" width="10.7265625" bestFit="1" customWidth="1"/>
  </cols>
  <sheetData>
    <row r="1" spans="1:2" ht="22.5" customHeight="1">
      <c r="A1" s="10" t="s">
        <v>0</v>
      </c>
      <c r="B1" s="11">
        <f>PV(B4/12,B5,0,-B6,0)</f>
        <v>40259.040007484866</v>
      </c>
    </row>
    <row r="2" spans="1:2" ht="22.5" customHeight="1">
      <c r="A2" s="10" t="s">
        <v>1</v>
      </c>
      <c r="B2" s="7">
        <v>42979</v>
      </c>
    </row>
    <row r="3" spans="1:2" ht="22.5" customHeight="1">
      <c r="A3" s="10" t="s">
        <v>2</v>
      </c>
      <c r="B3" s="7">
        <v>43862</v>
      </c>
    </row>
    <row r="4" spans="1:2" ht="22.5" customHeight="1">
      <c r="A4" s="10" t="s">
        <v>3</v>
      </c>
      <c r="B4" s="12">
        <v>0.09</v>
      </c>
    </row>
    <row r="5" spans="1:2" ht="22.5" customHeight="1">
      <c r="A5" s="10" t="s">
        <v>4</v>
      </c>
      <c r="B5" s="5">
        <f>(DAYS360(B2,B3,1))/30</f>
        <v>29</v>
      </c>
    </row>
    <row r="6" spans="1:2" ht="22.5" customHeight="1">
      <c r="A6" s="10" t="s">
        <v>6</v>
      </c>
      <c r="B6" s="6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6" sqref="B6"/>
    </sheetView>
  </sheetViews>
  <sheetFormatPr defaultRowHeight="14.5"/>
  <cols>
    <col min="1" max="1" width="48.453125" customWidth="1"/>
    <col min="2" max="2" width="12.81640625" customWidth="1"/>
    <col min="3" max="3" width="10.453125" bestFit="1" customWidth="1"/>
  </cols>
  <sheetData>
    <row r="1" spans="1:2" ht="22.5" customHeight="1">
      <c r="A1" s="10" t="s">
        <v>0</v>
      </c>
      <c r="B1" s="6">
        <v>36000</v>
      </c>
    </row>
    <row r="2" spans="1:2" ht="22.5" customHeight="1">
      <c r="A2" s="10" t="s">
        <v>1</v>
      </c>
      <c r="B2" s="7">
        <v>42826</v>
      </c>
    </row>
    <row r="3" spans="1:2" ht="22.5" customHeight="1">
      <c r="A3" s="10" t="s">
        <v>2</v>
      </c>
      <c r="B3" s="7">
        <v>44013</v>
      </c>
    </row>
    <row r="4" spans="1:2" ht="22.5" customHeight="1">
      <c r="A4" s="10" t="s">
        <v>3</v>
      </c>
      <c r="B4" s="8">
        <v>8.5000000000000006E-2</v>
      </c>
    </row>
    <row r="5" spans="1:2" ht="22.5" customHeight="1">
      <c r="A5" s="10" t="s">
        <v>4</v>
      </c>
      <c r="B5" s="5">
        <f>(DAYS360(B2,B3,1))/30</f>
        <v>39</v>
      </c>
    </row>
    <row r="6" spans="1:2" ht="22.5" customHeight="1">
      <c r="A6" s="10" t="s">
        <v>5</v>
      </c>
      <c r="B6" s="11">
        <f>PMT(B4/12,B5,B1,-B7)</f>
        <v>102.63757908578097</v>
      </c>
    </row>
    <row r="7" spans="1:2" ht="22.5" customHeight="1">
      <c r="A7" s="10" t="s">
        <v>6</v>
      </c>
      <c r="B7" s="6">
        <v>52000</v>
      </c>
    </row>
    <row r="8" spans="1:2">
      <c r="A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4.5"/>
  <cols>
    <col min="1" max="1" width="49.54296875" customWidth="1"/>
    <col min="2" max="2" width="16.1796875" customWidth="1"/>
  </cols>
  <sheetData>
    <row r="1" spans="1:2" ht="22.5" customHeight="1">
      <c r="A1" s="10" t="s">
        <v>0</v>
      </c>
      <c r="B1" s="6">
        <v>30000</v>
      </c>
    </row>
    <row r="2" spans="1:2" ht="22.5" customHeight="1">
      <c r="A2" s="10" t="s">
        <v>1</v>
      </c>
      <c r="B2" s="7">
        <v>42948</v>
      </c>
    </row>
    <row r="3" spans="1:2" ht="22.5" customHeight="1">
      <c r="A3" s="10" t="s">
        <v>2</v>
      </c>
      <c r="B3" s="7">
        <f>EDATE(B2,B5)</f>
        <v>45627</v>
      </c>
    </row>
    <row r="4" spans="1:2" ht="22.5" customHeight="1">
      <c r="A4" s="10" t="s">
        <v>3</v>
      </c>
      <c r="B4" s="12">
        <v>0.11</v>
      </c>
    </row>
    <row r="5" spans="1:2" ht="22.5" customHeight="1">
      <c r="A5" s="10" t="s">
        <v>4</v>
      </c>
      <c r="B5" s="14">
        <f>ROUNDUP(NPER(B4/12,B6,B1,-B7),0)</f>
        <v>88</v>
      </c>
    </row>
    <row r="6" spans="1:2" ht="22.5" customHeight="1">
      <c r="A6" s="10" t="s">
        <v>5</v>
      </c>
      <c r="B6" s="6">
        <v>100</v>
      </c>
    </row>
    <row r="7" spans="1:2" ht="22.5" customHeight="1">
      <c r="A7" s="10" t="s">
        <v>6</v>
      </c>
      <c r="B7" s="6">
        <v>80000</v>
      </c>
    </row>
    <row r="8" spans="1:2">
      <c r="A8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5" sqref="B5"/>
    </sheetView>
  </sheetViews>
  <sheetFormatPr defaultRowHeight="14.5"/>
  <cols>
    <col min="1" max="1" width="34.1796875" customWidth="1"/>
    <col min="2" max="2" width="12.26953125" customWidth="1"/>
  </cols>
  <sheetData>
    <row r="1" spans="1:2" ht="22.5" customHeight="1">
      <c r="A1" s="10" t="s">
        <v>0</v>
      </c>
      <c r="B1" s="6">
        <v>30000</v>
      </c>
    </row>
    <row r="2" spans="1:2" ht="22.5" customHeight="1">
      <c r="A2" s="10" t="s">
        <v>1</v>
      </c>
      <c r="B2" s="7">
        <v>42948</v>
      </c>
    </row>
    <row r="3" spans="1:2" ht="22.5" customHeight="1">
      <c r="A3" s="10" t="s">
        <v>2</v>
      </c>
      <c r="B3" s="7">
        <f>EDATE(B2,B5)</f>
        <v>46235</v>
      </c>
    </row>
    <row r="4" spans="1:2" ht="22.5" customHeight="1">
      <c r="A4" s="10" t="s">
        <v>3</v>
      </c>
      <c r="B4" s="12">
        <v>0.11</v>
      </c>
    </row>
    <row r="5" spans="1:2" ht="22.5" customHeight="1">
      <c r="A5" s="10" t="s">
        <v>4</v>
      </c>
      <c r="B5" s="14">
        <f>ROUNDUP(NPER(B4/12,0,B1,-B6),0)</f>
        <v>108</v>
      </c>
    </row>
    <row r="6" spans="1:2" ht="22.5" customHeight="1">
      <c r="A6" s="10" t="s">
        <v>6</v>
      </c>
      <c r="B6" s="6">
        <v>80000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defaultRowHeight="14.5"/>
  <cols>
    <col min="1" max="1" width="48.81640625" customWidth="1"/>
    <col min="2" max="2" width="14.81640625" customWidth="1"/>
  </cols>
  <sheetData>
    <row r="1" spans="1:2" ht="22.5" customHeight="1">
      <c r="A1" s="10" t="s">
        <v>0</v>
      </c>
      <c r="B1" s="6">
        <v>40000</v>
      </c>
    </row>
    <row r="2" spans="1:2" ht="22.5" customHeight="1">
      <c r="A2" s="10" t="s">
        <v>1</v>
      </c>
      <c r="B2" s="7">
        <v>36526</v>
      </c>
    </row>
    <row r="3" spans="1:2" ht="22.5" customHeight="1">
      <c r="A3" s="10" t="s">
        <v>2</v>
      </c>
      <c r="B3" s="7">
        <v>37987</v>
      </c>
    </row>
    <row r="4" spans="1:2" ht="22.5" customHeight="1">
      <c r="A4" s="10" t="s">
        <v>3</v>
      </c>
      <c r="B4" s="15">
        <f>RATE(B5,B6,B1,-B7,0)*12</f>
        <v>0.14923516389485017</v>
      </c>
    </row>
    <row r="5" spans="1:2" ht="22.5" customHeight="1">
      <c r="A5" s="10" t="s">
        <v>4</v>
      </c>
      <c r="B5" s="5">
        <f>(DAYS360(B2,B3,1))/30</f>
        <v>48</v>
      </c>
    </row>
    <row r="6" spans="1:2" ht="22.5" customHeight="1">
      <c r="A6" s="10" t="s">
        <v>5</v>
      </c>
      <c r="B6" s="6">
        <v>40</v>
      </c>
    </row>
    <row r="7" spans="1:2" ht="22.5" customHeight="1">
      <c r="A7" s="10" t="s">
        <v>6</v>
      </c>
      <c r="B7" s="6">
        <v>75000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4.5"/>
  <cols>
    <col min="1" max="1" width="36.81640625" customWidth="1"/>
    <col min="2" max="2" width="13.54296875" customWidth="1"/>
  </cols>
  <sheetData>
    <row r="1" spans="1:2" ht="22.5" customHeight="1">
      <c r="A1" s="10" t="s">
        <v>0</v>
      </c>
      <c r="B1" s="6">
        <v>40000</v>
      </c>
    </row>
    <row r="2" spans="1:2" ht="22.5" customHeight="1">
      <c r="A2" s="10" t="s">
        <v>1</v>
      </c>
      <c r="B2" s="7">
        <v>36526</v>
      </c>
    </row>
    <row r="3" spans="1:2" ht="22.5" customHeight="1">
      <c r="A3" s="10" t="s">
        <v>2</v>
      </c>
      <c r="B3" s="7">
        <v>37987</v>
      </c>
    </row>
    <row r="4" spans="1:2" ht="22.5" customHeight="1">
      <c r="A4" s="10" t="s">
        <v>3</v>
      </c>
      <c r="B4" s="15">
        <f>RATE(B5,0,B1,-B6,0)*12</f>
        <v>0.15818570513498384</v>
      </c>
    </row>
    <row r="5" spans="1:2" ht="22.5" customHeight="1">
      <c r="A5" s="10" t="s">
        <v>4</v>
      </c>
      <c r="B5" s="5">
        <f>(DAYS360(B2,B3,1))/30</f>
        <v>48</v>
      </c>
    </row>
    <row r="6" spans="1:2" ht="22.5" customHeight="1">
      <c r="A6" s="10" t="s">
        <v>6</v>
      </c>
      <c r="B6" s="6">
        <v>75000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zoomScale="85" zoomScaleNormal="85" workbookViewId="0">
      <selection sqref="A1:A2"/>
    </sheetView>
  </sheetViews>
  <sheetFormatPr defaultRowHeight="14.5"/>
  <cols>
    <col min="1" max="1" width="25.54296875" customWidth="1"/>
    <col min="2" max="10" width="18.1796875" customWidth="1"/>
  </cols>
  <sheetData>
    <row r="1" spans="1:10" ht="24.75" customHeight="1">
      <c r="A1" s="33" t="s">
        <v>7</v>
      </c>
      <c r="B1" s="33" t="s">
        <v>8</v>
      </c>
      <c r="C1" s="33"/>
      <c r="D1" s="33" t="s">
        <v>9</v>
      </c>
      <c r="E1" s="33"/>
      <c r="F1" s="18" t="s">
        <v>10</v>
      </c>
      <c r="G1" s="33" t="s">
        <v>11</v>
      </c>
      <c r="H1" s="33"/>
      <c r="I1" s="33" t="s">
        <v>12</v>
      </c>
      <c r="J1" s="33"/>
    </row>
    <row r="2" spans="1:10" ht="24.75" customHeight="1">
      <c r="A2" s="33"/>
      <c r="B2" s="19" t="s">
        <v>13</v>
      </c>
      <c r="C2" s="19" t="s">
        <v>14</v>
      </c>
      <c r="D2" s="19" t="s">
        <v>13</v>
      </c>
      <c r="E2" s="19" t="s">
        <v>14</v>
      </c>
      <c r="F2" s="19"/>
      <c r="G2" s="19" t="s">
        <v>13</v>
      </c>
      <c r="H2" s="19" t="s">
        <v>14</v>
      </c>
      <c r="I2" s="19" t="s">
        <v>13</v>
      </c>
      <c r="J2" s="19" t="s">
        <v>14</v>
      </c>
    </row>
    <row r="3" spans="1:10" ht="37.5" customHeight="1">
      <c r="A3" s="17" t="s">
        <v>0</v>
      </c>
      <c r="B3" s="6">
        <v>35000</v>
      </c>
      <c r="C3" s="6">
        <v>35000</v>
      </c>
      <c r="D3" s="9">
        <f>PV(D6/12,D7,D8,-D9,0)</f>
        <v>38310.84800898184</v>
      </c>
      <c r="E3" s="9">
        <f>PV(E6/12,E7,E8,-E9,0)</f>
        <v>40259.040007484866</v>
      </c>
      <c r="F3" s="6">
        <v>36000</v>
      </c>
      <c r="G3" s="6">
        <v>30000</v>
      </c>
      <c r="H3" s="6">
        <v>30000</v>
      </c>
      <c r="I3" s="6">
        <v>40000</v>
      </c>
      <c r="J3" s="6">
        <v>40000</v>
      </c>
    </row>
    <row r="4" spans="1:10" ht="37.5" customHeight="1">
      <c r="A4" s="17" t="s">
        <v>1</v>
      </c>
      <c r="B4" s="7">
        <v>42917</v>
      </c>
      <c r="C4" s="7">
        <v>42917</v>
      </c>
      <c r="D4" s="7">
        <v>42979</v>
      </c>
      <c r="E4" s="7">
        <v>42979</v>
      </c>
      <c r="F4" s="7">
        <v>42826</v>
      </c>
      <c r="G4" s="7">
        <v>42948</v>
      </c>
      <c r="H4" s="7">
        <v>42948</v>
      </c>
      <c r="I4" s="7">
        <v>36526</v>
      </c>
      <c r="J4" s="7">
        <v>36526</v>
      </c>
    </row>
    <row r="5" spans="1:10" ht="37.5" customHeight="1">
      <c r="A5" s="17" t="s">
        <v>2</v>
      </c>
      <c r="B5" s="7">
        <v>43709</v>
      </c>
      <c r="C5" s="7">
        <v>43709</v>
      </c>
      <c r="D5" s="7">
        <v>43862</v>
      </c>
      <c r="E5" s="7">
        <v>43862</v>
      </c>
      <c r="F5" s="7">
        <v>44013</v>
      </c>
      <c r="G5" s="7">
        <f>EDATE(G4,G7)</f>
        <v>45627</v>
      </c>
      <c r="H5" s="7">
        <f>EDATE(H4,H7)</f>
        <v>46235</v>
      </c>
      <c r="I5" s="7">
        <v>37987</v>
      </c>
      <c r="J5" s="7">
        <v>37987</v>
      </c>
    </row>
    <row r="6" spans="1:10" ht="37.5" customHeight="1">
      <c r="A6" s="17" t="s">
        <v>3</v>
      </c>
      <c r="B6" s="8">
        <v>9.5000000000000001E-2</v>
      </c>
      <c r="C6" s="8">
        <v>9.5000000000000001E-2</v>
      </c>
      <c r="D6" s="12">
        <v>0.09</v>
      </c>
      <c r="E6" s="12">
        <v>0.09</v>
      </c>
      <c r="F6" s="8">
        <v>8.5000000000000006E-2</v>
      </c>
      <c r="G6" s="12">
        <v>0.11</v>
      </c>
      <c r="H6" s="12">
        <v>0.11</v>
      </c>
      <c r="I6" s="12">
        <f>RATE(I7,I8,I3,-I9,0)*12</f>
        <v>0.14923516389485017</v>
      </c>
      <c r="J6" s="12">
        <f>RATE(J7,J8,J3,-J9,0)*12</f>
        <v>0.15818570513498384</v>
      </c>
    </row>
    <row r="7" spans="1:10" ht="37.5" customHeight="1">
      <c r="A7" s="17" t="s">
        <v>4</v>
      </c>
      <c r="B7" s="5">
        <f>(DAYS360(B4,B5,1))/30</f>
        <v>26</v>
      </c>
      <c r="C7" s="5">
        <f>(DAYS360(C4,C5,1))/30</f>
        <v>26</v>
      </c>
      <c r="D7" s="5">
        <f>(DAYS360(D4,D5,1))/30</f>
        <v>29</v>
      </c>
      <c r="E7" s="5">
        <f>(DAYS360(E4,E5,1))/30</f>
        <v>29</v>
      </c>
      <c r="F7" s="5">
        <f>(DAYS360(F4,F5,1))/30</f>
        <v>39</v>
      </c>
      <c r="G7" s="5">
        <f>ROUNDUP(NPER(G6/12,G8,G3,-G9),0)</f>
        <v>88</v>
      </c>
      <c r="H7" s="5">
        <f>ROUNDUP(NPER(H6/12,H8,H3,-H9),0)</f>
        <v>108</v>
      </c>
      <c r="I7" s="5">
        <f>(DAYS360(I4,I5,1))/30</f>
        <v>48</v>
      </c>
      <c r="J7" s="5">
        <f>(DAYS360(J4,J5,1))/30</f>
        <v>48</v>
      </c>
    </row>
    <row r="8" spans="1:10" ht="37.5" customHeight="1">
      <c r="A8" s="17" t="s">
        <v>5</v>
      </c>
      <c r="B8" s="6">
        <v>65</v>
      </c>
      <c r="C8" s="6">
        <v>0</v>
      </c>
      <c r="D8" s="6">
        <v>75</v>
      </c>
      <c r="E8" s="6">
        <v>0</v>
      </c>
      <c r="F8" s="9">
        <f>PMT(F6/12,F7,F3,-F9,0)</f>
        <v>102.63757908578005</v>
      </c>
      <c r="G8" s="6">
        <v>100</v>
      </c>
      <c r="H8" s="6">
        <v>0</v>
      </c>
      <c r="I8" s="6">
        <v>40</v>
      </c>
      <c r="J8" s="6">
        <v>0</v>
      </c>
    </row>
    <row r="9" spans="1:10" ht="37.5" customHeight="1">
      <c r="A9" s="17" t="s">
        <v>6</v>
      </c>
      <c r="B9" s="9">
        <f>FV(B6/12,B7,-B8,-B3,0)</f>
        <v>44832.68989034163</v>
      </c>
      <c r="C9" s="9">
        <f>FV(C6/12,C7,-C8,-C3,0)</f>
        <v>42964.359046379031</v>
      </c>
      <c r="D9" s="6">
        <v>50000</v>
      </c>
      <c r="E9" s="6">
        <v>50000</v>
      </c>
      <c r="F9" s="6">
        <v>52000</v>
      </c>
      <c r="G9" s="6">
        <v>80000</v>
      </c>
      <c r="H9" s="6">
        <v>80000</v>
      </c>
      <c r="I9" s="6">
        <v>75000</v>
      </c>
      <c r="J9" s="6">
        <v>75000</v>
      </c>
    </row>
    <row r="10" spans="1:10">
      <c r="A10" s="16"/>
    </row>
    <row r="11" spans="1:10">
      <c r="A11" s="16"/>
    </row>
    <row r="12" spans="1:10">
      <c r="A12" s="16"/>
    </row>
    <row r="15" spans="1:10">
      <c r="G15" s="4"/>
    </row>
  </sheetData>
  <mergeCells count="5">
    <mergeCell ref="A1:A2"/>
    <mergeCell ref="B1:C1"/>
    <mergeCell ref="D1:E1"/>
    <mergeCell ref="G1:H1"/>
    <mergeCell ref="I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89"/>
  <sheetViews>
    <sheetView zoomScale="85" zoomScaleNormal="85" workbookViewId="0">
      <selection activeCell="K1" sqref="K1"/>
    </sheetView>
  </sheetViews>
  <sheetFormatPr defaultRowHeight="14.5"/>
  <cols>
    <col min="1" max="5" width="19.81640625" customWidth="1"/>
    <col min="6" max="6" width="6.36328125" customWidth="1"/>
    <col min="7" max="7" width="22.08984375" customWidth="1"/>
    <col min="8" max="8" width="19.81640625" customWidth="1"/>
    <col min="9" max="9" width="4.81640625" customWidth="1"/>
    <col min="10" max="11" width="19.81640625" customWidth="1"/>
  </cols>
  <sheetData>
    <row r="1" spans="1:45" ht="15.5">
      <c r="A1" s="34" t="s">
        <v>15</v>
      </c>
      <c r="B1" s="34"/>
      <c r="C1" s="34"/>
      <c r="D1" s="34"/>
      <c r="E1" s="34"/>
      <c r="F1" s="20"/>
      <c r="G1" s="31" t="s">
        <v>16</v>
      </c>
      <c r="H1" s="21">
        <v>2800000</v>
      </c>
      <c r="I1" s="20"/>
      <c r="J1" s="32" t="s">
        <v>17</v>
      </c>
      <c r="K1" s="22">
        <f>SUM(E3:E183)</f>
        <v>5446098.7365447273</v>
      </c>
      <c r="L1" s="23"/>
    </row>
    <row r="2" spans="1:45" ht="15.5">
      <c r="A2" s="28" t="s">
        <v>18</v>
      </c>
      <c r="B2" s="28" t="s">
        <v>19</v>
      </c>
      <c r="C2" s="28" t="s">
        <v>20</v>
      </c>
      <c r="D2" s="28" t="s">
        <v>21</v>
      </c>
      <c r="E2" s="28" t="s">
        <v>22</v>
      </c>
      <c r="F2" s="20"/>
      <c r="G2" s="31" t="s">
        <v>23</v>
      </c>
      <c r="H2" s="24">
        <v>0.1</v>
      </c>
      <c r="I2" s="20"/>
      <c r="J2" s="32" t="s">
        <v>24</v>
      </c>
      <c r="K2" s="22">
        <f>K1-B3</f>
        <v>2646098.7365447273</v>
      </c>
      <c r="L2" s="23"/>
    </row>
    <row r="3" spans="1:45" ht="15.5">
      <c r="A3" s="25">
        <v>42795</v>
      </c>
      <c r="B3" s="22">
        <v>2800000</v>
      </c>
      <c r="C3" s="26">
        <f>E3-D3</f>
        <v>6755.6099624939816</v>
      </c>
      <c r="D3" s="22">
        <f t="shared" ref="D3:D34" si="0">B3*$H$2/12</f>
        <v>23333.333333333332</v>
      </c>
      <c r="E3" s="26">
        <f t="shared" ref="E3:E34" si="1">PMT($H$2/12,$H$4,-$H$1,0,0)</f>
        <v>30088.943295827314</v>
      </c>
      <c r="F3" s="20"/>
      <c r="G3" s="31" t="s">
        <v>25</v>
      </c>
      <c r="H3" s="21">
        <v>15</v>
      </c>
      <c r="I3" s="20"/>
      <c r="J3" s="20"/>
      <c r="K3" s="20"/>
      <c r="L3" s="23"/>
    </row>
    <row r="4" spans="1:45" ht="15.5">
      <c r="A4" s="25">
        <f>EDATE(A3,1)</f>
        <v>42826</v>
      </c>
      <c r="B4" s="22">
        <f>B3-C3</f>
        <v>2793244.3900375059</v>
      </c>
      <c r="C4" s="26">
        <f t="shared" ref="C4:C67" si="2">E4-D4</f>
        <v>6811.9067121814296</v>
      </c>
      <c r="D4" s="22">
        <f t="shared" si="0"/>
        <v>23277.036583645884</v>
      </c>
      <c r="E4" s="26">
        <f t="shared" si="1"/>
        <v>30088.943295827314</v>
      </c>
      <c r="F4" s="20"/>
      <c r="G4" s="31" t="s">
        <v>26</v>
      </c>
      <c r="H4" s="21">
        <v>180</v>
      </c>
      <c r="I4" s="20"/>
      <c r="J4" s="20"/>
      <c r="K4" s="20"/>
      <c r="L4" s="23"/>
    </row>
    <row r="5" spans="1:45" ht="15.5">
      <c r="A5" s="25">
        <f>EDATE(A4,1)</f>
        <v>42856</v>
      </c>
      <c r="B5" s="22">
        <f t="shared" ref="B5:B68" si="3">B4-C4</f>
        <v>2786432.4833253245</v>
      </c>
      <c r="C5" s="26">
        <f t="shared" si="2"/>
        <v>6868.6726014496089</v>
      </c>
      <c r="D5" s="22">
        <f t="shared" si="0"/>
        <v>23220.270694377705</v>
      </c>
      <c r="E5" s="26">
        <f t="shared" si="1"/>
        <v>30088.943295827314</v>
      </c>
      <c r="F5" s="20"/>
      <c r="G5" s="20"/>
      <c r="H5" s="20"/>
      <c r="I5" s="20"/>
      <c r="J5" s="20"/>
      <c r="K5" s="20"/>
      <c r="L5" s="23"/>
    </row>
    <row r="6" spans="1:45" ht="15.5">
      <c r="A6" s="25">
        <f t="shared" ref="A6:A69" si="4">EDATE(A5,1)</f>
        <v>42887</v>
      </c>
      <c r="B6" s="22">
        <f t="shared" si="3"/>
        <v>2779563.8107238747</v>
      </c>
      <c r="C6" s="26">
        <f t="shared" si="2"/>
        <v>6925.9115397950227</v>
      </c>
      <c r="D6" s="22">
        <f t="shared" si="0"/>
        <v>23163.031756032291</v>
      </c>
      <c r="E6" s="26">
        <f t="shared" si="1"/>
        <v>30088.943295827314</v>
      </c>
      <c r="F6" s="20"/>
      <c r="G6" s="20"/>
      <c r="H6" s="20"/>
      <c r="I6" s="20"/>
      <c r="J6" s="20"/>
      <c r="K6" s="20"/>
      <c r="L6" s="23"/>
    </row>
    <row r="7" spans="1:45" ht="15.5">
      <c r="A7" s="25">
        <f t="shared" si="4"/>
        <v>42917</v>
      </c>
      <c r="B7" s="22">
        <f t="shared" si="3"/>
        <v>2772637.8991840798</v>
      </c>
      <c r="C7" s="26">
        <f t="shared" si="2"/>
        <v>6983.6274692933148</v>
      </c>
      <c r="D7" s="22">
        <f t="shared" si="0"/>
        <v>23105.315826533999</v>
      </c>
      <c r="E7" s="26">
        <f t="shared" si="1"/>
        <v>30088.943295827314</v>
      </c>
      <c r="F7" s="20"/>
      <c r="G7" s="20"/>
      <c r="H7" s="20"/>
      <c r="I7" s="20"/>
      <c r="J7" s="20"/>
      <c r="K7" s="20"/>
      <c r="L7" s="23"/>
    </row>
    <row r="8" spans="1:45" ht="15.5">
      <c r="A8" s="25">
        <f t="shared" si="4"/>
        <v>42948</v>
      </c>
      <c r="B8" s="22">
        <f t="shared" si="3"/>
        <v>2765654.2717147865</v>
      </c>
      <c r="C8" s="26">
        <f t="shared" si="2"/>
        <v>7041.8243648707576</v>
      </c>
      <c r="D8" s="22">
        <f t="shared" si="0"/>
        <v>23047.118930956556</v>
      </c>
      <c r="E8" s="26">
        <f t="shared" si="1"/>
        <v>30088.943295827314</v>
      </c>
      <c r="F8" s="20"/>
      <c r="G8" s="20"/>
      <c r="H8" s="20"/>
      <c r="I8" s="20"/>
      <c r="J8" s="20"/>
      <c r="K8" s="20"/>
      <c r="L8" s="23"/>
    </row>
    <row r="9" spans="1:45" ht="15.5">
      <c r="A9" s="25">
        <f t="shared" si="4"/>
        <v>42979</v>
      </c>
      <c r="B9" s="22">
        <f t="shared" si="3"/>
        <v>2758612.4473499157</v>
      </c>
      <c r="C9" s="26">
        <f t="shared" si="2"/>
        <v>7100.506234578017</v>
      </c>
      <c r="D9" s="22">
        <f t="shared" si="0"/>
        <v>22988.437061249297</v>
      </c>
      <c r="E9" s="26">
        <f t="shared" si="1"/>
        <v>30088.943295827314</v>
      </c>
      <c r="F9" s="20"/>
      <c r="G9" s="20"/>
      <c r="H9" s="20"/>
      <c r="I9" s="20"/>
      <c r="J9" s="20"/>
      <c r="K9" s="20"/>
      <c r="L9" s="23"/>
    </row>
    <row r="10" spans="1:45" ht="15.5">
      <c r="A10" s="25">
        <f t="shared" si="4"/>
        <v>43009</v>
      </c>
      <c r="B10" s="22">
        <f t="shared" si="3"/>
        <v>2751511.9411153379</v>
      </c>
      <c r="C10" s="26">
        <f t="shared" si="2"/>
        <v>7159.6771198661627</v>
      </c>
      <c r="D10" s="22">
        <f t="shared" si="0"/>
        <v>22929.266175961151</v>
      </c>
      <c r="E10" s="26">
        <f t="shared" si="1"/>
        <v>30088.943295827314</v>
      </c>
      <c r="F10" s="20"/>
      <c r="G10" s="20"/>
      <c r="H10" s="20"/>
      <c r="I10" s="20"/>
      <c r="J10" s="20"/>
      <c r="K10" s="20"/>
      <c r="L10" s="23"/>
    </row>
    <row r="11" spans="1:45" ht="15.5">
      <c r="A11" s="25">
        <f t="shared" si="4"/>
        <v>43040</v>
      </c>
      <c r="B11" s="22">
        <f t="shared" si="3"/>
        <v>2744352.2639954719</v>
      </c>
      <c r="C11" s="26">
        <f t="shared" si="2"/>
        <v>7219.3410958650493</v>
      </c>
      <c r="D11" s="22">
        <f t="shared" si="0"/>
        <v>22869.602199962264</v>
      </c>
      <c r="E11" s="26">
        <f t="shared" si="1"/>
        <v>30088.943295827314</v>
      </c>
      <c r="F11" s="20"/>
      <c r="G11" s="20"/>
      <c r="H11" s="20"/>
      <c r="I11" s="20"/>
      <c r="J11" s="20"/>
      <c r="K11" s="20"/>
      <c r="L11" s="23"/>
    </row>
    <row r="12" spans="1:45" ht="15.5">
      <c r="A12" s="25">
        <f t="shared" si="4"/>
        <v>43070</v>
      </c>
      <c r="B12" s="22">
        <f t="shared" si="3"/>
        <v>2737132.9228996066</v>
      </c>
      <c r="C12" s="26">
        <f t="shared" si="2"/>
        <v>7279.5022716639251</v>
      </c>
      <c r="D12" s="22">
        <f t="shared" si="0"/>
        <v>22809.441024163389</v>
      </c>
      <c r="E12" s="26">
        <f t="shared" si="1"/>
        <v>30088.943295827314</v>
      </c>
      <c r="F12" s="20"/>
      <c r="G12" s="20"/>
      <c r="H12" s="20"/>
      <c r="I12" s="20"/>
      <c r="J12" s="20"/>
      <c r="K12" s="20"/>
      <c r="L12" s="23"/>
    </row>
    <row r="13" spans="1:45" ht="15.5">
      <c r="A13" s="25">
        <f t="shared" si="4"/>
        <v>43101</v>
      </c>
      <c r="B13" s="22">
        <f t="shared" si="3"/>
        <v>2729853.4206279428</v>
      </c>
      <c r="C13" s="26">
        <f t="shared" si="2"/>
        <v>7340.1647905944556</v>
      </c>
      <c r="D13" s="22">
        <f t="shared" si="0"/>
        <v>22748.778505232858</v>
      </c>
      <c r="E13" s="26">
        <f t="shared" si="1"/>
        <v>30088.943295827314</v>
      </c>
      <c r="F13" s="20"/>
      <c r="G13" s="20"/>
      <c r="H13" s="20"/>
      <c r="I13" s="20"/>
      <c r="J13" s="20"/>
      <c r="K13" s="20"/>
      <c r="L13" s="23"/>
    </row>
    <row r="14" spans="1:45" ht="15.5">
      <c r="A14" s="25">
        <f t="shared" si="4"/>
        <v>43132</v>
      </c>
      <c r="B14" s="22">
        <f t="shared" si="3"/>
        <v>2722513.2558373483</v>
      </c>
      <c r="C14" s="26">
        <f t="shared" si="2"/>
        <v>7401.3328305160758</v>
      </c>
      <c r="D14" s="22">
        <f t="shared" si="0"/>
        <v>22687.610465311238</v>
      </c>
      <c r="E14" s="26">
        <f t="shared" si="1"/>
        <v>30088.943295827314</v>
      </c>
      <c r="F14" s="20"/>
      <c r="G14" s="20"/>
      <c r="H14" s="20"/>
      <c r="I14" s="20"/>
      <c r="J14" s="20"/>
      <c r="K14" s="20"/>
      <c r="L14" s="23"/>
    </row>
    <row r="15" spans="1:45" ht="16" thickBot="1">
      <c r="A15" s="25">
        <f t="shared" si="4"/>
        <v>43160</v>
      </c>
      <c r="B15" s="22">
        <f t="shared" si="3"/>
        <v>2715111.9230068321</v>
      </c>
      <c r="C15" s="26">
        <f t="shared" si="2"/>
        <v>7463.0106041037106</v>
      </c>
      <c r="D15" s="22">
        <f t="shared" si="0"/>
        <v>22625.932691723603</v>
      </c>
      <c r="E15" s="26">
        <f t="shared" si="1"/>
        <v>30088.943295827314</v>
      </c>
      <c r="F15" s="20"/>
      <c r="G15" s="20"/>
      <c r="H15" s="20"/>
      <c r="I15" s="20"/>
      <c r="J15" s="20"/>
      <c r="K15" s="20"/>
      <c r="L15" s="23"/>
    </row>
    <row r="16" spans="1:45" ht="16.5" thickTop="1" thickBot="1">
      <c r="A16" s="25">
        <f t="shared" si="4"/>
        <v>43191</v>
      </c>
      <c r="B16" s="22">
        <f t="shared" si="3"/>
        <v>2707648.9124027286</v>
      </c>
      <c r="C16" s="26">
        <f t="shared" si="2"/>
        <v>7525.2023591379111</v>
      </c>
      <c r="D16" s="22">
        <f t="shared" si="0"/>
        <v>22563.740936689403</v>
      </c>
      <c r="E16" s="26">
        <f t="shared" si="1"/>
        <v>30088.943295827314</v>
      </c>
      <c r="F16" s="20"/>
      <c r="G16" s="20"/>
      <c r="H16" s="20"/>
      <c r="I16" s="20"/>
      <c r="J16" s="20"/>
      <c r="K16" s="20"/>
      <c r="L16" s="23"/>
      <c r="AR16" s="1"/>
      <c r="AS16" s="2"/>
    </row>
    <row r="17" spans="1:12" ht="16" thickTop="1">
      <c r="A17" s="25">
        <f t="shared" si="4"/>
        <v>43221</v>
      </c>
      <c r="B17" s="22">
        <f t="shared" si="3"/>
        <v>2700123.7100435905</v>
      </c>
      <c r="C17" s="26">
        <f t="shared" si="2"/>
        <v>7587.9123787973949</v>
      </c>
      <c r="D17" s="22">
        <f t="shared" si="0"/>
        <v>22501.030917029919</v>
      </c>
      <c r="E17" s="26">
        <f t="shared" si="1"/>
        <v>30088.943295827314</v>
      </c>
      <c r="F17" s="20"/>
      <c r="G17" s="20"/>
      <c r="H17" s="20"/>
      <c r="I17" s="20"/>
      <c r="J17" s="20"/>
      <c r="K17" s="20"/>
      <c r="L17" s="23"/>
    </row>
    <row r="18" spans="1:12" ht="15.5">
      <c r="A18" s="25">
        <f t="shared" si="4"/>
        <v>43252</v>
      </c>
      <c r="B18" s="22">
        <f t="shared" si="3"/>
        <v>2692535.7976647932</v>
      </c>
      <c r="C18" s="26">
        <f t="shared" si="2"/>
        <v>7651.1449819540358</v>
      </c>
      <c r="D18" s="22">
        <f t="shared" si="0"/>
        <v>22437.798313873278</v>
      </c>
      <c r="E18" s="26">
        <f t="shared" si="1"/>
        <v>30088.943295827314</v>
      </c>
      <c r="F18" s="20"/>
      <c r="G18" s="20"/>
      <c r="H18" s="20"/>
      <c r="I18" s="20"/>
      <c r="J18" s="20"/>
      <c r="K18" s="20"/>
      <c r="L18" s="23"/>
    </row>
    <row r="19" spans="1:12" ht="15.5">
      <c r="A19" s="25">
        <f t="shared" si="4"/>
        <v>43282</v>
      </c>
      <c r="B19" s="22">
        <f t="shared" si="3"/>
        <v>2684884.652682839</v>
      </c>
      <c r="C19" s="26">
        <f t="shared" si="2"/>
        <v>7714.9045234703226</v>
      </c>
      <c r="D19" s="22">
        <f t="shared" si="0"/>
        <v>22374.038772356991</v>
      </c>
      <c r="E19" s="26">
        <f t="shared" si="1"/>
        <v>30088.943295827314</v>
      </c>
      <c r="F19" s="20"/>
      <c r="G19" s="20"/>
      <c r="H19" s="20"/>
      <c r="I19" s="20"/>
      <c r="J19" s="20"/>
      <c r="K19" s="20"/>
      <c r="L19" s="23"/>
    </row>
    <row r="20" spans="1:12" ht="15.5">
      <c r="A20" s="25">
        <f t="shared" si="4"/>
        <v>43313</v>
      </c>
      <c r="B20" s="22">
        <f t="shared" si="3"/>
        <v>2677169.7481593685</v>
      </c>
      <c r="C20" s="26">
        <f t="shared" si="2"/>
        <v>7779.195394499242</v>
      </c>
      <c r="D20" s="22">
        <f t="shared" si="0"/>
        <v>22309.747901328072</v>
      </c>
      <c r="E20" s="26">
        <f t="shared" si="1"/>
        <v>30088.943295827314</v>
      </c>
      <c r="F20" s="20"/>
      <c r="G20" s="20"/>
      <c r="H20" s="20"/>
      <c r="I20" s="20"/>
      <c r="J20" s="20"/>
      <c r="K20" s="20"/>
      <c r="L20" s="23"/>
    </row>
    <row r="21" spans="1:12" ht="15.5">
      <c r="A21" s="25">
        <f t="shared" si="4"/>
        <v>43344</v>
      </c>
      <c r="B21" s="22">
        <f t="shared" si="3"/>
        <v>2669390.5527648693</v>
      </c>
      <c r="C21" s="26">
        <f t="shared" si="2"/>
        <v>7844.0220227867321</v>
      </c>
      <c r="D21" s="22">
        <f t="shared" si="0"/>
        <v>22244.921273040582</v>
      </c>
      <c r="E21" s="26">
        <f t="shared" si="1"/>
        <v>30088.943295827314</v>
      </c>
      <c r="F21" s="20"/>
      <c r="G21" s="20"/>
      <c r="H21" s="20"/>
      <c r="I21" s="20"/>
      <c r="J21" s="20"/>
      <c r="K21" s="20"/>
      <c r="L21" s="23"/>
    </row>
    <row r="22" spans="1:12" ht="15.5">
      <c r="A22" s="25">
        <f t="shared" si="4"/>
        <v>43374</v>
      </c>
      <c r="B22" s="22">
        <f t="shared" si="3"/>
        <v>2661546.5307420827</v>
      </c>
      <c r="C22" s="26">
        <f t="shared" si="2"/>
        <v>7909.3888729766222</v>
      </c>
      <c r="D22" s="22">
        <f t="shared" si="0"/>
        <v>22179.554422850691</v>
      </c>
      <c r="E22" s="26">
        <f t="shared" si="1"/>
        <v>30088.943295827314</v>
      </c>
      <c r="F22" s="20"/>
      <c r="G22" s="20"/>
      <c r="H22" s="20"/>
      <c r="I22" s="20"/>
      <c r="J22" s="20"/>
      <c r="K22" s="20"/>
      <c r="L22" s="23"/>
    </row>
    <row r="23" spans="1:12" ht="15.5">
      <c r="A23" s="25">
        <f t="shared" si="4"/>
        <v>43405</v>
      </c>
      <c r="B23" s="22">
        <f t="shared" si="3"/>
        <v>2653637.1418691063</v>
      </c>
      <c r="C23" s="26">
        <f t="shared" si="2"/>
        <v>7975.3004469180923</v>
      </c>
      <c r="D23" s="22">
        <f t="shared" si="0"/>
        <v>22113.642848909221</v>
      </c>
      <c r="E23" s="26">
        <f t="shared" si="1"/>
        <v>30088.943295827314</v>
      </c>
      <c r="F23" s="20"/>
      <c r="G23" s="20"/>
      <c r="H23" s="20"/>
      <c r="I23" s="20"/>
      <c r="J23" s="20"/>
      <c r="K23" s="20"/>
      <c r="L23" s="23"/>
    </row>
    <row r="24" spans="1:12" ht="15.5">
      <c r="A24" s="25">
        <f t="shared" si="4"/>
        <v>43435</v>
      </c>
      <c r="B24" s="22">
        <f t="shared" si="3"/>
        <v>2645661.8414221881</v>
      </c>
      <c r="C24" s="26">
        <f t="shared" si="2"/>
        <v>8041.7612839757421</v>
      </c>
      <c r="D24" s="22">
        <f t="shared" si="0"/>
        <v>22047.182011851572</v>
      </c>
      <c r="E24" s="26">
        <f t="shared" si="1"/>
        <v>30088.943295827314</v>
      </c>
      <c r="F24" s="20"/>
      <c r="G24" s="20"/>
      <c r="H24" s="20"/>
      <c r="I24" s="20"/>
      <c r="J24" s="20"/>
      <c r="K24" s="20"/>
      <c r="L24" s="23"/>
    </row>
    <row r="25" spans="1:12" ht="15.5">
      <c r="A25" s="25">
        <f t="shared" si="4"/>
        <v>43466</v>
      </c>
      <c r="B25" s="22">
        <f t="shared" si="3"/>
        <v>2637620.0801382125</v>
      </c>
      <c r="C25" s="26">
        <f t="shared" si="2"/>
        <v>8108.7759613422095</v>
      </c>
      <c r="D25" s="22">
        <f t="shared" si="0"/>
        <v>21980.167334485104</v>
      </c>
      <c r="E25" s="26">
        <f t="shared" si="1"/>
        <v>30088.943295827314</v>
      </c>
      <c r="F25" s="20"/>
      <c r="G25" s="20"/>
      <c r="H25" s="20"/>
      <c r="I25" s="20"/>
      <c r="J25" s="20"/>
      <c r="K25" s="20"/>
      <c r="L25" s="23"/>
    </row>
    <row r="26" spans="1:12" ht="15.5">
      <c r="A26" s="25">
        <f t="shared" si="4"/>
        <v>43497</v>
      </c>
      <c r="B26" s="22">
        <f t="shared" si="3"/>
        <v>2629511.3041768703</v>
      </c>
      <c r="C26" s="26">
        <f t="shared" si="2"/>
        <v>8176.3490943533907</v>
      </c>
      <c r="D26" s="22">
        <f t="shared" si="0"/>
        <v>21912.594201473923</v>
      </c>
      <c r="E26" s="26">
        <f t="shared" si="1"/>
        <v>30088.943295827314</v>
      </c>
      <c r="F26" s="20"/>
      <c r="G26" s="20"/>
      <c r="H26" s="20"/>
      <c r="I26" s="20"/>
      <c r="J26" s="20"/>
      <c r="K26" s="20"/>
      <c r="L26" s="23"/>
    </row>
    <row r="27" spans="1:12" ht="15.5">
      <c r="A27" s="25">
        <f t="shared" si="4"/>
        <v>43525</v>
      </c>
      <c r="B27" s="22">
        <f t="shared" si="3"/>
        <v>2621334.9550825167</v>
      </c>
      <c r="C27" s="26">
        <f t="shared" si="2"/>
        <v>8244.4853368063414</v>
      </c>
      <c r="D27" s="22">
        <f t="shared" si="0"/>
        <v>21844.457959020972</v>
      </c>
      <c r="E27" s="26">
        <f t="shared" si="1"/>
        <v>30088.943295827314</v>
      </c>
      <c r="F27" s="20"/>
      <c r="G27" s="20"/>
      <c r="H27" s="20"/>
      <c r="I27" s="20"/>
      <c r="J27" s="20"/>
      <c r="K27" s="20"/>
      <c r="L27" s="23"/>
    </row>
    <row r="28" spans="1:12" ht="15.5">
      <c r="A28" s="25">
        <f t="shared" si="4"/>
        <v>43556</v>
      </c>
      <c r="B28" s="22">
        <f t="shared" si="3"/>
        <v>2613090.4697457105</v>
      </c>
      <c r="C28" s="26">
        <f t="shared" si="2"/>
        <v>8313.1893812797243</v>
      </c>
      <c r="D28" s="22">
        <f t="shared" si="0"/>
        <v>21775.753914547589</v>
      </c>
      <c r="E28" s="26">
        <f t="shared" si="1"/>
        <v>30088.943295827314</v>
      </c>
      <c r="F28" s="20"/>
      <c r="G28" s="20"/>
      <c r="H28" s="20"/>
      <c r="I28" s="20"/>
      <c r="J28" s="20"/>
      <c r="K28" s="20"/>
      <c r="L28" s="23"/>
    </row>
    <row r="29" spans="1:12" ht="15.5">
      <c r="A29" s="25">
        <f t="shared" si="4"/>
        <v>43586</v>
      </c>
      <c r="B29" s="22">
        <f t="shared" si="3"/>
        <v>2604777.280364431</v>
      </c>
      <c r="C29" s="26">
        <f t="shared" si="2"/>
        <v>8382.4659594570549</v>
      </c>
      <c r="D29" s="22">
        <f t="shared" si="0"/>
        <v>21706.477336370259</v>
      </c>
      <c r="E29" s="26">
        <f t="shared" si="1"/>
        <v>30088.943295827314</v>
      </c>
      <c r="F29" s="20"/>
      <c r="G29" s="20"/>
      <c r="H29" s="20"/>
      <c r="I29" s="20"/>
      <c r="J29" s="20"/>
      <c r="K29" s="20"/>
      <c r="L29" s="23"/>
    </row>
    <row r="30" spans="1:12" ht="15.5">
      <c r="A30" s="25">
        <f t="shared" si="4"/>
        <v>43617</v>
      </c>
      <c r="B30" s="22">
        <f t="shared" si="3"/>
        <v>2596394.8144049738</v>
      </c>
      <c r="C30" s="26">
        <f t="shared" si="2"/>
        <v>8452.3198424525326</v>
      </c>
      <c r="D30" s="22">
        <f t="shared" si="0"/>
        <v>21636.623453374781</v>
      </c>
      <c r="E30" s="26">
        <f t="shared" si="1"/>
        <v>30088.943295827314</v>
      </c>
      <c r="F30" s="20"/>
      <c r="G30" s="20"/>
      <c r="H30" s="20"/>
      <c r="I30" s="20"/>
      <c r="J30" s="20"/>
      <c r="K30" s="20"/>
      <c r="L30" s="23"/>
    </row>
    <row r="31" spans="1:12" ht="15.5">
      <c r="A31" s="25">
        <f t="shared" si="4"/>
        <v>43647</v>
      </c>
      <c r="B31" s="22">
        <f t="shared" si="3"/>
        <v>2587942.4945625211</v>
      </c>
      <c r="C31" s="26">
        <f t="shared" si="2"/>
        <v>8522.7558411396385</v>
      </c>
      <c r="D31" s="22">
        <f t="shared" si="0"/>
        <v>21566.187454687675</v>
      </c>
      <c r="E31" s="26">
        <f t="shared" si="1"/>
        <v>30088.943295827314</v>
      </c>
      <c r="F31" s="20"/>
      <c r="G31" s="20"/>
      <c r="H31" s="20"/>
      <c r="I31" s="20"/>
      <c r="J31" s="20"/>
      <c r="K31" s="20"/>
      <c r="L31" s="23"/>
    </row>
    <row r="32" spans="1:12" ht="15.5">
      <c r="A32" s="25">
        <f t="shared" si="4"/>
        <v>43678</v>
      </c>
      <c r="B32" s="22">
        <f t="shared" si="3"/>
        <v>2579419.7387213814</v>
      </c>
      <c r="C32" s="26">
        <f t="shared" si="2"/>
        <v>8593.7788064824672</v>
      </c>
      <c r="D32" s="22">
        <f t="shared" si="0"/>
        <v>21495.164489344847</v>
      </c>
      <c r="E32" s="26">
        <f t="shared" si="1"/>
        <v>30088.943295827314</v>
      </c>
      <c r="F32" s="20"/>
      <c r="G32" s="20"/>
      <c r="H32" s="20"/>
      <c r="I32" s="20"/>
      <c r="J32" s="20"/>
      <c r="K32" s="20"/>
      <c r="L32" s="23"/>
    </row>
    <row r="33" spans="1:12" ht="15.5">
      <c r="A33" s="25">
        <f t="shared" si="4"/>
        <v>43709</v>
      </c>
      <c r="B33" s="22">
        <f t="shared" si="3"/>
        <v>2570825.959914899</v>
      </c>
      <c r="C33" s="26">
        <f t="shared" si="2"/>
        <v>8665.3936298698209</v>
      </c>
      <c r="D33" s="22">
        <f t="shared" si="0"/>
        <v>21423.549665957493</v>
      </c>
      <c r="E33" s="26">
        <f t="shared" si="1"/>
        <v>30088.943295827314</v>
      </c>
      <c r="F33" s="20"/>
      <c r="G33" s="20"/>
      <c r="H33" s="20"/>
      <c r="I33" s="20"/>
      <c r="J33" s="20"/>
      <c r="K33" s="20"/>
      <c r="L33" s="23"/>
    </row>
    <row r="34" spans="1:12" ht="15.5">
      <c r="A34" s="25">
        <f t="shared" si="4"/>
        <v>43739</v>
      </c>
      <c r="B34" s="22">
        <f t="shared" si="3"/>
        <v>2562160.5662850291</v>
      </c>
      <c r="C34" s="26">
        <f t="shared" si="2"/>
        <v>8737.6052434520716</v>
      </c>
      <c r="D34" s="22">
        <f t="shared" si="0"/>
        <v>21351.338052375242</v>
      </c>
      <c r="E34" s="26">
        <f t="shared" si="1"/>
        <v>30088.943295827314</v>
      </c>
      <c r="F34" s="20"/>
      <c r="G34" s="20"/>
      <c r="H34" s="20"/>
      <c r="I34" s="20"/>
      <c r="J34" s="20"/>
      <c r="K34" s="20"/>
      <c r="L34" s="23"/>
    </row>
    <row r="35" spans="1:12" ht="15.5">
      <c r="A35" s="25">
        <f t="shared" si="4"/>
        <v>43770</v>
      </c>
      <c r="B35" s="22">
        <f t="shared" si="3"/>
        <v>2553422.9610415772</v>
      </c>
      <c r="C35" s="26">
        <f t="shared" si="2"/>
        <v>8810.4186204808357</v>
      </c>
      <c r="D35" s="22">
        <f t="shared" ref="D35:D66" si="5">B35*$H$2/12</f>
        <v>21278.524675346478</v>
      </c>
      <c r="E35" s="26">
        <f t="shared" ref="E35:E66" si="6">PMT($H$2/12,$H$4,-$H$1,0,0)</f>
        <v>30088.943295827314</v>
      </c>
      <c r="F35" s="20"/>
      <c r="G35" s="20"/>
      <c r="H35" s="20"/>
      <c r="I35" s="20"/>
      <c r="J35" s="20"/>
      <c r="K35" s="20"/>
      <c r="L35" s="23"/>
    </row>
    <row r="36" spans="1:12" ht="15.5">
      <c r="A36" s="25">
        <f t="shared" si="4"/>
        <v>43800</v>
      </c>
      <c r="B36" s="22">
        <f t="shared" si="3"/>
        <v>2544612.5424210965</v>
      </c>
      <c r="C36" s="26">
        <f t="shared" si="2"/>
        <v>8883.8387756515076</v>
      </c>
      <c r="D36" s="22">
        <f t="shared" si="5"/>
        <v>21205.104520175806</v>
      </c>
      <c r="E36" s="26">
        <f t="shared" si="6"/>
        <v>30088.943295827314</v>
      </c>
      <c r="F36" s="20"/>
      <c r="G36" s="20"/>
      <c r="H36" s="20"/>
      <c r="I36" s="20"/>
      <c r="J36" s="20"/>
      <c r="K36" s="20"/>
      <c r="L36" s="23"/>
    </row>
    <row r="37" spans="1:12" ht="15.5">
      <c r="A37" s="25">
        <f t="shared" si="4"/>
        <v>43831</v>
      </c>
      <c r="B37" s="22">
        <f t="shared" si="3"/>
        <v>2535728.7036454449</v>
      </c>
      <c r="C37" s="26">
        <f t="shared" si="2"/>
        <v>8957.8707654486061</v>
      </c>
      <c r="D37" s="22">
        <f t="shared" si="5"/>
        <v>21131.072530378708</v>
      </c>
      <c r="E37" s="26">
        <f t="shared" si="6"/>
        <v>30088.943295827314</v>
      </c>
      <c r="F37" s="20"/>
      <c r="G37" s="20"/>
      <c r="H37" s="20"/>
      <c r="I37" s="20"/>
      <c r="J37" s="20"/>
      <c r="K37" s="20"/>
      <c r="L37" s="23"/>
    </row>
    <row r="38" spans="1:12" ht="15.5">
      <c r="A38" s="25">
        <f t="shared" si="4"/>
        <v>43862</v>
      </c>
      <c r="B38" s="22">
        <f t="shared" si="3"/>
        <v>2526770.8328799964</v>
      </c>
      <c r="C38" s="26">
        <f t="shared" si="2"/>
        <v>9032.5196884940087</v>
      </c>
      <c r="D38" s="22">
        <f t="shared" si="5"/>
        <v>21056.423607333305</v>
      </c>
      <c r="E38" s="26">
        <f t="shared" si="6"/>
        <v>30088.943295827314</v>
      </c>
      <c r="F38" s="20"/>
      <c r="G38" s="20"/>
      <c r="H38" s="20"/>
      <c r="I38" s="20"/>
      <c r="J38" s="20"/>
      <c r="K38" s="20"/>
      <c r="L38" s="23"/>
    </row>
    <row r="39" spans="1:12" ht="15.5">
      <c r="A39" s="25">
        <f t="shared" si="4"/>
        <v>43891</v>
      </c>
      <c r="B39" s="22">
        <f t="shared" si="3"/>
        <v>2517738.3131915024</v>
      </c>
      <c r="C39" s="26">
        <f t="shared" si="2"/>
        <v>9107.790685898126</v>
      </c>
      <c r="D39" s="22">
        <f t="shared" si="5"/>
        <v>20981.152609929188</v>
      </c>
      <c r="E39" s="26">
        <f t="shared" si="6"/>
        <v>30088.943295827314</v>
      </c>
      <c r="F39" s="20"/>
      <c r="G39" s="20"/>
      <c r="H39" s="20"/>
      <c r="I39" s="20"/>
      <c r="J39" s="20"/>
      <c r="K39" s="20"/>
      <c r="L39" s="23"/>
    </row>
    <row r="40" spans="1:12" ht="15.5">
      <c r="A40" s="25">
        <f t="shared" si="4"/>
        <v>43922</v>
      </c>
      <c r="B40" s="22">
        <f t="shared" si="3"/>
        <v>2508630.5225056042</v>
      </c>
      <c r="C40" s="26">
        <f t="shared" si="2"/>
        <v>9183.6889416139456</v>
      </c>
      <c r="D40" s="22">
        <f t="shared" si="5"/>
        <v>20905.254354213368</v>
      </c>
      <c r="E40" s="26">
        <f t="shared" si="6"/>
        <v>30088.943295827314</v>
      </c>
      <c r="F40" s="20"/>
      <c r="G40" s="20"/>
      <c r="H40" s="20"/>
      <c r="I40" s="20"/>
      <c r="J40" s="20"/>
      <c r="K40" s="20"/>
      <c r="L40" s="23"/>
    </row>
    <row r="41" spans="1:12" ht="15.5">
      <c r="A41" s="25">
        <f t="shared" si="4"/>
        <v>43952</v>
      </c>
      <c r="B41" s="22">
        <f t="shared" si="3"/>
        <v>2499446.8335639904</v>
      </c>
      <c r="C41" s="26">
        <f t="shared" si="2"/>
        <v>9260.219682794057</v>
      </c>
      <c r="D41" s="22">
        <f t="shared" si="5"/>
        <v>20828.723613033257</v>
      </c>
      <c r="E41" s="26">
        <f t="shared" si="6"/>
        <v>30088.943295827314</v>
      </c>
      <c r="F41" s="20"/>
      <c r="G41" s="20"/>
      <c r="H41" s="20"/>
      <c r="I41" s="20"/>
      <c r="J41" s="20"/>
      <c r="K41" s="20"/>
      <c r="L41" s="23"/>
    </row>
    <row r="42" spans="1:12" ht="15.5">
      <c r="A42" s="25">
        <f t="shared" si="4"/>
        <v>43983</v>
      </c>
      <c r="B42" s="22">
        <f t="shared" si="3"/>
        <v>2490186.6138811964</v>
      </c>
      <c r="C42" s="26">
        <f t="shared" si="2"/>
        <v>9337.3881801506759</v>
      </c>
      <c r="D42" s="22">
        <f t="shared" si="5"/>
        <v>20751.555115676638</v>
      </c>
      <c r="E42" s="26">
        <f t="shared" si="6"/>
        <v>30088.943295827314</v>
      </c>
      <c r="F42" s="20"/>
      <c r="G42" s="20"/>
      <c r="H42" s="20"/>
      <c r="I42" s="20"/>
      <c r="J42" s="20"/>
      <c r="K42" s="20"/>
      <c r="L42" s="23"/>
    </row>
    <row r="43" spans="1:12" ht="15.5">
      <c r="A43" s="25">
        <f t="shared" si="4"/>
        <v>44013</v>
      </c>
      <c r="B43" s="22">
        <f t="shared" si="3"/>
        <v>2480849.2257010457</v>
      </c>
      <c r="C43" s="26">
        <f t="shared" si="2"/>
        <v>9415.1997483185987</v>
      </c>
      <c r="D43" s="22">
        <f t="shared" si="5"/>
        <v>20673.743547508715</v>
      </c>
      <c r="E43" s="26">
        <f t="shared" si="6"/>
        <v>30088.943295827314</v>
      </c>
      <c r="F43" s="20"/>
      <c r="G43" s="20"/>
      <c r="H43" s="20"/>
      <c r="I43" s="20"/>
      <c r="J43" s="20"/>
      <c r="K43" s="20"/>
      <c r="L43" s="23"/>
    </row>
    <row r="44" spans="1:12" ht="15.5">
      <c r="A44" s="25">
        <f t="shared" si="4"/>
        <v>44044</v>
      </c>
      <c r="B44" s="22">
        <f t="shared" si="3"/>
        <v>2471434.0259527271</v>
      </c>
      <c r="C44" s="26">
        <f t="shared" si="2"/>
        <v>9493.6597462212521</v>
      </c>
      <c r="D44" s="22">
        <f t="shared" si="5"/>
        <v>20595.283549606062</v>
      </c>
      <c r="E44" s="26">
        <f t="shared" si="6"/>
        <v>30088.943295827314</v>
      </c>
      <c r="F44" s="20"/>
      <c r="G44" s="20"/>
      <c r="H44" s="20"/>
      <c r="I44" s="20"/>
      <c r="J44" s="20"/>
      <c r="K44" s="20"/>
      <c r="L44" s="23"/>
    </row>
    <row r="45" spans="1:12" ht="15.5">
      <c r="A45" s="25">
        <f t="shared" si="4"/>
        <v>44075</v>
      </c>
      <c r="B45" s="22">
        <f t="shared" si="3"/>
        <v>2461940.3662065058</v>
      </c>
      <c r="C45" s="26">
        <f t="shared" si="2"/>
        <v>9572.7735774397661</v>
      </c>
      <c r="D45" s="22">
        <f t="shared" si="5"/>
        <v>20516.169718387548</v>
      </c>
      <c r="E45" s="26">
        <f t="shared" si="6"/>
        <v>30088.943295827314</v>
      </c>
      <c r="F45" s="20"/>
      <c r="G45" s="20"/>
      <c r="H45" s="20"/>
      <c r="I45" s="20"/>
      <c r="J45" s="20"/>
      <c r="K45" s="20"/>
      <c r="L45" s="23"/>
    </row>
    <row r="46" spans="1:12" ht="15.5">
      <c r="A46" s="25">
        <f t="shared" si="4"/>
        <v>44105</v>
      </c>
      <c r="B46" s="22">
        <f t="shared" si="3"/>
        <v>2452367.5926290662</v>
      </c>
      <c r="C46" s="26">
        <f t="shared" si="2"/>
        <v>9652.5466905850953</v>
      </c>
      <c r="D46" s="22">
        <f t="shared" si="5"/>
        <v>20436.396605242218</v>
      </c>
      <c r="E46" s="26">
        <f t="shared" si="6"/>
        <v>30088.943295827314</v>
      </c>
      <c r="F46" s="20"/>
      <c r="G46" s="20"/>
      <c r="H46" s="20"/>
      <c r="I46" s="20"/>
      <c r="J46" s="20"/>
      <c r="K46" s="20"/>
      <c r="L46" s="23"/>
    </row>
    <row r="47" spans="1:12" ht="15.5">
      <c r="A47" s="25">
        <f t="shared" si="4"/>
        <v>44136</v>
      </c>
      <c r="B47" s="22">
        <f t="shared" si="3"/>
        <v>2442715.0459384811</v>
      </c>
      <c r="C47" s="26">
        <f t="shared" si="2"/>
        <v>9732.9845796733025</v>
      </c>
      <c r="D47" s="22">
        <f t="shared" si="5"/>
        <v>20355.958716154011</v>
      </c>
      <c r="E47" s="26">
        <f t="shared" si="6"/>
        <v>30088.943295827314</v>
      </c>
      <c r="F47" s="20"/>
      <c r="G47" s="20"/>
      <c r="H47" s="20"/>
      <c r="I47" s="20"/>
      <c r="J47" s="20"/>
      <c r="K47" s="20"/>
      <c r="L47" s="23"/>
    </row>
    <row r="48" spans="1:12" ht="15.5">
      <c r="A48" s="25">
        <f t="shared" si="4"/>
        <v>44166</v>
      </c>
      <c r="B48" s="22">
        <f t="shared" si="3"/>
        <v>2432982.0613588076</v>
      </c>
      <c r="C48" s="26">
        <f t="shared" si="2"/>
        <v>9814.092784503915</v>
      </c>
      <c r="D48" s="22">
        <f t="shared" si="5"/>
        <v>20274.850511323399</v>
      </c>
      <c r="E48" s="26">
        <f t="shared" si="6"/>
        <v>30088.943295827314</v>
      </c>
      <c r="F48" s="20"/>
      <c r="G48" s="20"/>
      <c r="H48" s="20"/>
      <c r="I48" s="20"/>
      <c r="J48" s="20"/>
      <c r="K48" s="20"/>
      <c r="L48" s="23"/>
    </row>
    <row r="49" spans="1:12" ht="15.5">
      <c r="A49" s="25">
        <f t="shared" si="4"/>
        <v>44197</v>
      </c>
      <c r="B49" s="22">
        <f t="shared" si="3"/>
        <v>2423167.9685743037</v>
      </c>
      <c r="C49" s="26">
        <f t="shared" si="2"/>
        <v>9895.876891041451</v>
      </c>
      <c r="D49" s="22">
        <f t="shared" si="5"/>
        <v>20193.066404785863</v>
      </c>
      <c r="E49" s="26">
        <f t="shared" si="6"/>
        <v>30088.943295827314</v>
      </c>
      <c r="F49" s="20"/>
      <c r="G49" s="20"/>
      <c r="H49" s="20"/>
      <c r="I49" s="20"/>
      <c r="J49" s="20"/>
      <c r="K49" s="20"/>
      <c r="L49" s="23"/>
    </row>
    <row r="50" spans="1:12" ht="15.5">
      <c r="A50" s="25">
        <f t="shared" si="4"/>
        <v>44228</v>
      </c>
      <c r="B50" s="22">
        <f t="shared" si="3"/>
        <v>2413272.091683262</v>
      </c>
      <c r="C50" s="26">
        <f t="shared" si="2"/>
        <v>9978.3425318001282</v>
      </c>
      <c r="D50" s="22">
        <f t="shared" si="5"/>
        <v>20110.600764027186</v>
      </c>
      <c r="E50" s="26">
        <f t="shared" si="6"/>
        <v>30088.943295827314</v>
      </c>
      <c r="F50" s="20"/>
      <c r="G50" s="20"/>
      <c r="H50" s="20"/>
      <c r="I50" s="20"/>
      <c r="J50" s="20"/>
      <c r="K50" s="20"/>
      <c r="L50" s="23"/>
    </row>
    <row r="51" spans="1:12" ht="15.5">
      <c r="A51" s="25">
        <f t="shared" si="4"/>
        <v>44256</v>
      </c>
      <c r="B51" s="22">
        <f t="shared" si="3"/>
        <v>2403293.7491514618</v>
      </c>
      <c r="C51" s="26">
        <f t="shared" si="2"/>
        <v>10061.4953862318</v>
      </c>
      <c r="D51" s="22">
        <f t="shared" si="5"/>
        <v>20027.447909595514</v>
      </c>
      <c r="E51" s="26">
        <f t="shared" si="6"/>
        <v>30088.943295827314</v>
      </c>
      <c r="F51" s="20"/>
      <c r="G51" s="20"/>
      <c r="H51" s="20"/>
      <c r="I51" s="20"/>
      <c r="J51" s="20"/>
      <c r="K51" s="20"/>
      <c r="L51" s="23"/>
    </row>
    <row r="52" spans="1:12" ht="15.5">
      <c r="A52" s="25">
        <f t="shared" si="4"/>
        <v>44287</v>
      </c>
      <c r="B52" s="22">
        <f t="shared" si="3"/>
        <v>2393232.2537652301</v>
      </c>
      <c r="C52" s="26">
        <f t="shared" si="2"/>
        <v>10145.341181117063</v>
      </c>
      <c r="D52" s="22">
        <f t="shared" si="5"/>
        <v>19943.602114710251</v>
      </c>
      <c r="E52" s="26">
        <f t="shared" si="6"/>
        <v>30088.943295827314</v>
      </c>
      <c r="F52" s="20"/>
      <c r="G52" s="20"/>
      <c r="H52" s="20"/>
      <c r="I52" s="20"/>
      <c r="J52" s="20"/>
      <c r="K52" s="20"/>
      <c r="L52" s="23"/>
    </row>
    <row r="53" spans="1:12" ht="15.5">
      <c r="A53" s="25">
        <f t="shared" si="4"/>
        <v>44317</v>
      </c>
      <c r="B53" s="22">
        <f t="shared" si="3"/>
        <v>2383086.912584113</v>
      </c>
      <c r="C53" s="26">
        <f t="shared" si="2"/>
        <v>10229.885690959705</v>
      </c>
      <c r="D53" s="22">
        <f t="shared" si="5"/>
        <v>19859.057604867608</v>
      </c>
      <c r="E53" s="26">
        <f t="shared" si="6"/>
        <v>30088.943295827314</v>
      </c>
      <c r="F53" s="20"/>
      <c r="G53" s="20"/>
      <c r="H53" s="20"/>
      <c r="I53" s="20"/>
      <c r="J53" s="20"/>
      <c r="K53" s="20"/>
      <c r="L53" s="23"/>
    </row>
    <row r="54" spans="1:12" ht="15.5">
      <c r="A54" s="25">
        <f t="shared" si="4"/>
        <v>44348</v>
      </c>
      <c r="B54" s="22">
        <f t="shared" si="3"/>
        <v>2372857.0268931533</v>
      </c>
      <c r="C54" s="26">
        <f t="shared" si="2"/>
        <v>10315.134738384368</v>
      </c>
      <c r="D54" s="22">
        <f t="shared" si="5"/>
        <v>19773.808557442946</v>
      </c>
      <c r="E54" s="26">
        <f t="shared" si="6"/>
        <v>30088.943295827314</v>
      </c>
      <c r="F54" s="20"/>
      <c r="G54" s="20"/>
      <c r="H54" s="20"/>
      <c r="I54" s="20"/>
      <c r="J54" s="20"/>
      <c r="K54" s="20"/>
      <c r="L54" s="23"/>
    </row>
    <row r="55" spans="1:12" ht="15.5">
      <c r="A55" s="25">
        <f t="shared" si="4"/>
        <v>44378</v>
      </c>
      <c r="B55" s="22">
        <f t="shared" si="3"/>
        <v>2362541.892154769</v>
      </c>
      <c r="C55" s="26">
        <f t="shared" si="2"/>
        <v>10401.094194537571</v>
      </c>
      <c r="D55" s="22">
        <f t="shared" si="5"/>
        <v>19687.849101289743</v>
      </c>
      <c r="E55" s="26">
        <f t="shared" si="6"/>
        <v>30088.943295827314</v>
      </c>
      <c r="F55" s="20"/>
      <c r="G55" s="20"/>
      <c r="H55" s="20"/>
      <c r="I55" s="20"/>
      <c r="J55" s="20"/>
      <c r="K55" s="20"/>
      <c r="L55" s="23"/>
    </row>
    <row r="56" spans="1:12" ht="15.5">
      <c r="A56" s="25">
        <f t="shared" si="4"/>
        <v>44409</v>
      </c>
      <c r="B56" s="22">
        <f t="shared" si="3"/>
        <v>2352140.7979602315</v>
      </c>
      <c r="C56" s="26">
        <f t="shared" si="2"/>
        <v>10487.769979492048</v>
      </c>
      <c r="D56" s="22">
        <f t="shared" si="5"/>
        <v>19601.173316335266</v>
      </c>
      <c r="E56" s="26">
        <f t="shared" si="6"/>
        <v>30088.943295827314</v>
      </c>
      <c r="F56" s="20"/>
      <c r="G56" s="20"/>
      <c r="H56" s="20"/>
      <c r="I56" s="20"/>
      <c r="J56" s="20"/>
      <c r="K56" s="20"/>
      <c r="L56" s="23"/>
    </row>
    <row r="57" spans="1:12" ht="15.5">
      <c r="A57" s="25">
        <f t="shared" si="4"/>
        <v>44440</v>
      </c>
      <c r="B57" s="22">
        <f t="shared" si="3"/>
        <v>2341653.0279807397</v>
      </c>
      <c r="C57" s="26">
        <f t="shared" si="2"/>
        <v>10575.168062654484</v>
      </c>
      <c r="D57" s="22">
        <f t="shared" si="5"/>
        <v>19513.77523317283</v>
      </c>
      <c r="E57" s="26">
        <f t="shared" si="6"/>
        <v>30088.943295827314</v>
      </c>
      <c r="F57" s="20"/>
      <c r="G57" s="20"/>
      <c r="H57" s="20"/>
      <c r="I57" s="20"/>
      <c r="J57" s="20"/>
      <c r="K57" s="20"/>
      <c r="L57" s="23"/>
    </row>
    <row r="58" spans="1:12" ht="15.5">
      <c r="A58" s="25">
        <f t="shared" si="4"/>
        <v>44470</v>
      </c>
      <c r="B58" s="22">
        <f t="shared" si="3"/>
        <v>2331077.8599180854</v>
      </c>
      <c r="C58" s="26">
        <f t="shared" si="2"/>
        <v>10663.2944631766</v>
      </c>
      <c r="D58" s="22">
        <f t="shared" si="5"/>
        <v>19425.648832650713</v>
      </c>
      <c r="E58" s="26">
        <f t="shared" si="6"/>
        <v>30088.943295827314</v>
      </c>
      <c r="F58" s="20"/>
      <c r="G58" s="20"/>
      <c r="H58" s="20"/>
      <c r="I58" s="20"/>
      <c r="J58" s="20"/>
      <c r="K58" s="20"/>
      <c r="L58" s="23"/>
    </row>
    <row r="59" spans="1:12" ht="15.5">
      <c r="A59" s="25">
        <f t="shared" si="4"/>
        <v>44501</v>
      </c>
      <c r="B59" s="22">
        <f t="shared" si="3"/>
        <v>2320414.5654549086</v>
      </c>
      <c r="C59" s="26">
        <f t="shared" si="2"/>
        <v>10752.155250369738</v>
      </c>
      <c r="D59" s="22">
        <f t="shared" si="5"/>
        <v>19336.788045457575</v>
      </c>
      <c r="E59" s="26">
        <f t="shared" si="6"/>
        <v>30088.943295827314</v>
      </c>
      <c r="F59" s="20"/>
      <c r="G59" s="20"/>
      <c r="H59" s="20"/>
      <c r="I59" s="20"/>
      <c r="J59" s="20"/>
      <c r="K59" s="20"/>
      <c r="L59" s="23"/>
    </row>
    <row r="60" spans="1:12" ht="15.5">
      <c r="A60" s="25">
        <f t="shared" si="4"/>
        <v>44531</v>
      </c>
      <c r="B60" s="22">
        <f t="shared" si="3"/>
        <v>2309662.4102045391</v>
      </c>
      <c r="C60" s="26">
        <f t="shared" si="2"/>
        <v>10841.756544122822</v>
      </c>
      <c r="D60" s="22">
        <f t="shared" si="5"/>
        <v>19247.186751704492</v>
      </c>
      <c r="E60" s="26">
        <f t="shared" si="6"/>
        <v>30088.943295827314</v>
      </c>
      <c r="F60" s="20"/>
      <c r="G60" s="20"/>
      <c r="H60" s="20"/>
      <c r="I60" s="20"/>
      <c r="J60" s="20"/>
      <c r="K60" s="20"/>
      <c r="L60" s="23"/>
    </row>
    <row r="61" spans="1:12" ht="15.5">
      <c r="A61" s="25">
        <f t="shared" si="4"/>
        <v>44562</v>
      </c>
      <c r="B61" s="22">
        <f t="shared" si="3"/>
        <v>2298820.6536604161</v>
      </c>
      <c r="C61" s="26">
        <f t="shared" si="2"/>
        <v>10932.104515323845</v>
      </c>
      <c r="D61" s="22">
        <f t="shared" si="5"/>
        <v>19156.838780503469</v>
      </c>
      <c r="E61" s="26">
        <f t="shared" si="6"/>
        <v>30088.943295827314</v>
      </c>
      <c r="F61" s="20"/>
      <c r="G61" s="20"/>
      <c r="H61" s="20"/>
      <c r="I61" s="20"/>
      <c r="J61" s="20"/>
      <c r="K61" s="20"/>
      <c r="L61" s="23"/>
    </row>
    <row r="62" spans="1:12" ht="15.5">
      <c r="A62" s="25">
        <f t="shared" si="4"/>
        <v>44593</v>
      </c>
      <c r="B62" s="22">
        <f t="shared" si="3"/>
        <v>2287888.5491450923</v>
      </c>
      <c r="C62" s="26">
        <f t="shared" si="2"/>
        <v>11023.205386284877</v>
      </c>
      <c r="D62" s="22">
        <f t="shared" si="5"/>
        <v>19065.737909542437</v>
      </c>
      <c r="E62" s="26">
        <f t="shared" si="6"/>
        <v>30088.943295827314</v>
      </c>
      <c r="F62" s="20"/>
      <c r="G62" s="20"/>
      <c r="H62" s="20"/>
      <c r="I62" s="20"/>
      <c r="J62" s="20"/>
      <c r="K62" s="20"/>
      <c r="L62" s="23"/>
    </row>
    <row r="63" spans="1:12" ht="15.5">
      <c r="A63" s="25">
        <f t="shared" si="4"/>
        <v>44621</v>
      </c>
      <c r="B63" s="22">
        <f t="shared" si="3"/>
        <v>2276865.3437588075</v>
      </c>
      <c r="C63" s="26">
        <f t="shared" si="2"/>
        <v>11115.065431170584</v>
      </c>
      <c r="D63" s="22">
        <f t="shared" si="5"/>
        <v>18973.87786465673</v>
      </c>
      <c r="E63" s="26">
        <f t="shared" si="6"/>
        <v>30088.943295827314</v>
      </c>
      <c r="F63" s="20"/>
      <c r="G63" s="20"/>
      <c r="H63" s="20"/>
      <c r="I63" s="20"/>
      <c r="J63" s="20"/>
      <c r="K63" s="20"/>
      <c r="L63" s="23"/>
    </row>
    <row r="64" spans="1:12" ht="15.5">
      <c r="A64" s="25">
        <f t="shared" si="4"/>
        <v>44652</v>
      </c>
      <c r="B64" s="22">
        <f t="shared" si="3"/>
        <v>2265750.2783276369</v>
      </c>
      <c r="C64" s="26">
        <f t="shared" si="2"/>
        <v>11207.690976430338</v>
      </c>
      <c r="D64" s="22">
        <f t="shared" si="5"/>
        <v>18881.252319396976</v>
      </c>
      <c r="E64" s="26">
        <f t="shared" si="6"/>
        <v>30088.943295827314</v>
      </c>
      <c r="F64" s="20"/>
      <c r="G64" s="20"/>
      <c r="H64" s="20"/>
      <c r="I64" s="20"/>
      <c r="J64" s="20"/>
      <c r="K64" s="20"/>
      <c r="L64" s="23"/>
    </row>
    <row r="65" spans="1:12" ht="15.5">
      <c r="A65" s="25">
        <f t="shared" si="4"/>
        <v>44682</v>
      </c>
      <c r="B65" s="22">
        <f t="shared" si="3"/>
        <v>2254542.5873512067</v>
      </c>
      <c r="C65" s="26">
        <f t="shared" si="2"/>
        <v>11301.088401233923</v>
      </c>
      <c r="D65" s="22">
        <f t="shared" si="5"/>
        <v>18787.854894593391</v>
      </c>
      <c r="E65" s="26">
        <f t="shared" si="6"/>
        <v>30088.943295827314</v>
      </c>
      <c r="F65" s="20"/>
      <c r="G65" s="20"/>
      <c r="H65" s="20"/>
      <c r="I65" s="20"/>
      <c r="J65" s="20"/>
      <c r="K65" s="20"/>
      <c r="L65" s="23"/>
    </row>
    <row r="66" spans="1:12" ht="15.5">
      <c r="A66" s="25">
        <f t="shared" si="4"/>
        <v>44713</v>
      </c>
      <c r="B66" s="22">
        <f t="shared" si="3"/>
        <v>2243241.4989499729</v>
      </c>
      <c r="C66" s="26">
        <f t="shared" si="2"/>
        <v>11395.264137910872</v>
      </c>
      <c r="D66" s="22">
        <f t="shared" si="5"/>
        <v>18693.679157916442</v>
      </c>
      <c r="E66" s="26">
        <f t="shared" si="6"/>
        <v>30088.943295827314</v>
      </c>
      <c r="F66" s="20"/>
      <c r="G66" s="20"/>
      <c r="H66" s="20"/>
      <c r="I66" s="20"/>
      <c r="J66" s="20"/>
      <c r="K66" s="20"/>
      <c r="L66" s="23"/>
    </row>
    <row r="67" spans="1:12" ht="15.5">
      <c r="A67" s="25">
        <f t="shared" si="4"/>
        <v>44743</v>
      </c>
      <c r="B67" s="22">
        <f t="shared" si="3"/>
        <v>2231846.2348120622</v>
      </c>
      <c r="C67" s="26">
        <f t="shared" si="2"/>
        <v>11490.224672393459</v>
      </c>
      <c r="D67" s="22">
        <f t="shared" ref="D67:D98" si="7">B67*$H$2/12</f>
        <v>18598.718623433855</v>
      </c>
      <c r="E67" s="26">
        <f t="shared" ref="E67:E98" si="8">PMT($H$2/12,$H$4,-$H$1,0,0)</f>
        <v>30088.943295827314</v>
      </c>
      <c r="F67" s="20"/>
      <c r="G67" s="20"/>
      <c r="H67" s="20"/>
      <c r="I67" s="20"/>
      <c r="J67" s="20"/>
      <c r="K67" s="20"/>
      <c r="L67" s="23"/>
    </row>
    <row r="68" spans="1:12" ht="15.5">
      <c r="A68" s="25">
        <f t="shared" si="4"/>
        <v>44774</v>
      </c>
      <c r="B68" s="22">
        <f t="shared" si="3"/>
        <v>2220356.0101396688</v>
      </c>
      <c r="C68" s="26">
        <f t="shared" ref="C68:C131" si="9">E68-D68</f>
        <v>11585.976544663405</v>
      </c>
      <c r="D68" s="22">
        <f t="shared" si="7"/>
        <v>18502.966751163909</v>
      </c>
      <c r="E68" s="26">
        <f t="shared" si="8"/>
        <v>30088.943295827314</v>
      </c>
      <c r="F68" s="20"/>
      <c r="G68" s="20"/>
      <c r="H68" s="20"/>
      <c r="I68" s="20"/>
      <c r="J68" s="20"/>
      <c r="K68" s="20"/>
      <c r="L68" s="23"/>
    </row>
    <row r="69" spans="1:12" ht="15.5">
      <c r="A69" s="25">
        <f t="shared" si="4"/>
        <v>44805</v>
      </c>
      <c r="B69" s="22">
        <f t="shared" ref="B69:B132" si="10">B68-C68</f>
        <v>2208770.0335950055</v>
      </c>
      <c r="C69" s="26">
        <f t="shared" si="9"/>
        <v>11682.526349202268</v>
      </c>
      <c r="D69" s="22">
        <f t="shared" si="7"/>
        <v>18406.416946625046</v>
      </c>
      <c r="E69" s="26">
        <f t="shared" si="8"/>
        <v>30088.943295827314</v>
      </c>
      <c r="F69" s="20"/>
      <c r="G69" s="20"/>
      <c r="H69" s="20"/>
      <c r="I69" s="20"/>
      <c r="J69" s="20"/>
      <c r="K69" s="20"/>
      <c r="L69" s="23"/>
    </row>
    <row r="70" spans="1:12" ht="15.5">
      <c r="A70" s="25">
        <f t="shared" ref="A70:A133" si="11">EDATE(A69,1)</f>
        <v>44835</v>
      </c>
      <c r="B70" s="22">
        <f t="shared" si="10"/>
        <v>2197087.5072458033</v>
      </c>
      <c r="C70" s="26">
        <f t="shared" si="9"/>
        <v>11779.880735445618</v>
      </c>
      <c r="D70" s="22">
        <f t="shared" si="7"/>
        <v>18309.062560381695</v>
      </c>
      <c r="E70" s="26">
        <f t="shared" si="8"/>
        <v>30088.943295827314</v>
      </c>
      <c r="F70" s="20"/>
      <c r="G70" s="20"/>
      <c r="H70" s="20"/>
      <c r="I70" s="20"/>
      <c r="J70" s="20"/>
      <c r="K70" s="20"/>
      <c r="L70" s="23"/>
    </row>
    <row r="71" spans="1:12" ht="15.5">
      <c r="A71" s="25">
        <f t="shared" si="11"/>
        <v>44866</v>
      </c>
      <c r="B71" s="22">
        <f t="shared" si="10"/>
        <v>2185307.6265103575</v>
      </c>
      <c r="C71" s="26">
        <f t="shared" si="9"/>
        <v>11878.046408241</v>
      </c>
      <c r="D71" s="22">
        <f t="shared" si="7"/>
        <v>18210.896887586314</v>
      </c>
      <c r="E71" s="26">
        <f t="shared" si="8"/>
        <v>30088.943295827314</v>
      </c>
      <c r="F71" s="20"/>
      <c r="G71" s="20"/>
      <c r="H71" s="20"/>
      <c r="I71" s="20"/>
      <c r="J71" s="20"/>
      <c r="K71" s="20"/>
      <c r="L71" s="23"/>
    </row>
    <row r="72" spans="1:12" ht="15.5">
      <c r="A72" s="25">
        <f t="shared" si="11"/>
        <v>44896</v>
      </c>
      <c r="B72" s="22">
        <f t="shared" si="10"/>
        <v>2173429.5801021163</v>
      </c>
      <c r="C72" s="26">
        <f t="shared" si="9"/>
        <v>11977.030128309678</v>
      </c>
      <c r="D72" s="22">
        <f t="shared" si="7"/>
        <v>18111.913167517636</v>
      </c>
      <c r="E72" s="26">
        <f t="shared" si="8"/>
        <v>30088.943295827314</v>
      </c>
      <c r="F72" s="20"/>
      <c r="G72" s="20"/>
      <c r="H72" s="20"/>
      <c r="I72" s="20"/>
      <c r="J72" s="20"/>
      <c r="K72" s="20"/>
      <c r="L72" s="23"/>
    </row>
    <row r="73" spans="1:12" ht="15.5">
      <c r="A73" s="25">
        <f t="shared" si="11"/>
        <v>44927</v>
      </c>
      <c r="B73" s="22">
        <f t="shared" si="10"/>
        <v>2161452.5499738068</v>
      </c>
      <c r="C73" s="26">
        <f t="shared" si="9"/>
        <v>12076.838712712255</v>
      </c>
      <c r="D73" s="22">
        <f t="shared" si="7"/>
        <v>18012.104583115059</v>
      </c>
      <c r="E73" s="26">
        <f t="shared" si="8"/>
        <v>30088.943295827314</v>
      </c>
      <c r="F73" s="20"/>
      <c r="G73" s="20"/>
      <c r="H73" s="20"/>
      <c r="I73" s="20"/>
      <c r="J73" s="20"/>
      <c r="K73" s="20"/>
      <c r="L73" s="23"/>
    </row>
    <row r="74" spans="1:12" ht="15.5">
      <c r="A74" s="25">
        <f t="shared" si="11"/>
        <v>44958</v>
      </c>
      <c r="B74" s="22">
        <f t="shared" si="10"/>
        <v>2149375.7112610945</v>
      </c>
      <c r="C74" s="26">
        <f t="shared" si="9"/>
        <v>12177.479035318192</v>
      </c>
      <c r="D74" s="22">
        <f t="shared" si="7"/>
        <v>17911.464260509121</v>
      </c>
      <c r="E74" s="26">
        <f t="shared" si="8"/>
        <v>30088.943295827314</v>
      </c>
      <c r="F74" s="20"/>
      <c r="G74" s="20"/>
      <c r="H74" s="20"/>
      <c r="I74" s="20"/>
      <c r="J74" s="20"/>
      <c r="K74" s="20"/>
      <c r="L74" s="23"/>
    </row>
    <row r="75" spans="1:12" ht="15.5">
      <c r="A75" s="25">
        <f t="shared" si="11"/>
        <v>44986</v>
      </c>
      <c r="B75" s="22">
        <f t="shared" si="10"/>
        <v>2137198.2322257762</v>
      </c>
      <c r="C75" s="26">
        <f t="shared" si="9"/>
        <v>12278.958027279179</v>
      </c>
      <c r="D75" s="22">
        <f t="shared" si="7"/>
        <v>17809.985268548135</v>
      </c>
      <c r="E75" s="26">
        <f t="shared" si="8"/>
        <v>30088.943295827314</v>
      </c>
      <c r="F75" s="20"/>
      <c r="G75" s="20"/>
      <c r="H75" s="20"/>
      <c r="I75" s="20"/>
      <c r="J75" s="20"/>
      <c r="K75" s="20"/>
      <c r="L75" s="23"/>
    </row>
    <row r="76" spans="1:12" ht="15.5">
      <c r="A76" s="25">
        <f t="shared" si="11"/>
        <v>45017</v>
      </c>
      <c r="B76" s="22">
        <f t="shared" si="10"/>
        <v>2124919.2741984972</v>
      </c>
      <c r="C76" s="26">
        <f t="shared" si="9"/>
        <v>12381.282677506504</v>
      </c>
      <c r="D76" s="22">
        <f t="shared" si="7"/>
        <v>17707.66061832081</v>
      </c>
      <c r="E76" s="26">
        <f t="shared" si="8"/>
        <v>30088.943295827314</v>
      </c>
      <c r="F76" s="20"/>
      <c r="G76" s="20"/>
      <c r="H76" s="20"/>
      <c r="I76" s="20"/>
      <c r="J76" s="20"/>
      <c r="K76" s="20"/>
      <c r="L76" s="23"/>
    </row>
    <row r="77" spans="1:12" ht="15.5">
      <c r="A77" s="25">
        <f t="shared" si="11"/>
        <v>45047</v>
      </c>
      <c r="B77" s="22">
        <f t="shared" si="10"/>
        <v>2112537.9915209906</v>
      </c>
      <c r="C77" s="26">
        <f t="shared" si="9"/>
        <v>12484.460033152391</v>
      </c>
      <c r="D77" s="22">
        <f t="shared" si="7"/>
        <v>17604.483262674923</v>
      </c>
      <c r="E77" s="26">
        <f t="shared" si="8"/>
        <v>30088.943295827314</v>
      </c>
      <c r="F77" s="20"/>
      <c r="G77" s="20"/>
      <c r="H77" s="20"/>
      <c r="I77" s="20"/>
      <c r="J77" s="20"/>
      <c r="K77" s="20"/>
      <c r="L77" s="23"/>
    </row>
    <row r="78" spans="1:12" ht="15.5">
      <c r="A78" s="25">
        <f t="shared" si="11"/>
        <v>45078</v>
      </c>
      <c r="B78" s="22">
        <f t="shared" si="10"/>
        <v>2100053.5314878384</v>
      </c>
      <c r="C78" s="26">
        <f t="shared" si="9"/>
        <v>12588.497200095328</v>
      </c>
      <c r="D78" s="22">
        <f t="shared" si="7"/>
        <v>17500.446095731986</v>
      </c>
      <c r="E78" s="26">
        <f t="shared" si="8"/>
        <v>30088.943295827314</v>
      </c>
      <c r="F78" s="20"/>
      <c r="G78" s="20"/>
      <c r="H78" s="20"/>
      <c r="I78" s="20"/>
      <c r="J78" s="20"/>
      <c r="K78" s="20"/>
      <c r="L78" s="23"/>
    </row>
    <row r="79" spans="1:12" ht="15.5">
      <c r="A79" s="25">
        <f t="shared" si="11"/>
        <v>45108</v>
      </c>
      <c r="B79" s="22">
        <f t="shared" si="10"/>
        <v>2087465.034287743</v>
      </c>
      <c r="C79" s="26">
        <f t="shared" si="9"/>
        <v>12693.401343429454</v>
      </c>
      <c r="D79" s="22">
        <f t="shared" si="7"/>
        <v>17395.54195239786</v>
      </c>
      <c r="E79" s="26">
        <f t="shared" si="8"/>
        <v>30088.943295827314</v>
      </c>
      <c r="F79" s="20"/>
      <c r="G79" s="20"/>
      <c r="H79" s="20"/>
      <c r="I79" s="20"/>
      <c r="J79" s="20"/>
      <c r="K79" s="20"/>
      <c r="L79" s="23"/>
    </row>
    <row r="80" spans="1:12" ht="15.5">
      <c r="A80" s="25">
        <f t="shared" si="11"/>
        <v>45139</v>
      </c>
      <c r="B80" s="22">
        <f t="shared" si="10"/>
        <v>2074771.6329443136</v>
      </c>
      <c r="C80" s="26">
        <f t="shared" si="9"/>
        <v>12799.179687958032</v>
      </c>
      <c r="D80" s="22">
        <f t="shared" si="7"/>
        <v>17289.763607869281</v>
      </c>
      <c r="E80" s="26">
        <f t="shared" si="8"/>
        <v>30088.943295827314</v>
      </c>
      <c r="F80" s="20"/>
      <c r="G80" s="20"/>
      <c r="H80" s="20"/>
      <c r="I80" s="20"/>
      <c r="J80" s="20"/>
      <c r="K80" s="20"/>
      <c r="L80" s="23"/>
    </row>
    <row r="81" spans="1:12" ht="15.5">
      <c r="A81" s="25">
        <f t="shared" si="11"/>
        <v>45170</v>
      </c>
      <c r="B81" s="22">
        <f t="shared" si="10"/>
        <v>2061972.4532563556</v>
      </c>
      <c r="C81" s="26">
        <f t="shared" si="9"/>
        <v>12905.839518691017</v>
      </c>
      <c r="D81" s="22">
        <f t="shared" si="7"/>
        <v>17183.103777136297</v>
      </c>
      <c r="E81" s="26">
        <f t="shared" si="8"/>
        <v>30088.943295827314</v>
      </c>
      <c r="F81" s="20"/>
      <c r="G81" s="20"/>
      <c r="H81" s="20"/>
      <c r="I81" s="20"/>
      <c r="J81" s="20"/>
      <c r="K81" s="20"/>
      <c r="L81" s="23"/>
    </row>
    <row r="82" spans="1:12" ht="15.5">
      <c r="A82" s="25">
        <f t="shared" si="11"/>
        <v>45200</v>
      </c>
      <c r="B82" s="22">
        <f t="shared" si="10"/>
        <v>2049066.6137376647</v>
      </c>
      <c r="C82" s="26">
        <f t="shared" si="9"/>
        <v>13013.388181346774</v>
      </c>
      <c r="D82" s="22">
        <f t="shared" si="7"/>
        <v>17075.555114480539</v>
      </c>
      <c r="E82" s="26">
        <f t="shared" si="8"/>
        <v>30088.943295827314</v>
      </c>
      <c r="F82" s="20"/>
      <c r="G82" s="20"/>
      <c r="H82" s="20"/>
      <c r="I82" s="20"/>
      <c r="J82" s="20"/>
      <c r="K82" s="20"/>
      <c r="L82" s="23"/>
    </row>
    <row r="83" spans="1:12" ht="15.5">
      <c r="A83" s="25">
        <f t="shared" si="11"/>
        <v>45231</v>
      </c>
      <c r="B83" s="22">
        <f t="shared" si="10"/>
        <v>2036053.2255563179</v>
      </c>
      <c r="C83" s="26">
        <f t="shared" si="9"/>
        <v>13121.833082857996</v>
      </c>
      <c r="D83" s="22">
        <f t="shared" si="7"/>
        <v>16967.110212969317</v>
      </c>
      <c r="E83" s="26">
        <f t="shared" si="8"/>
        <v>30088.943295827314</v>
      </c>
      <c r="F83" s="20"/>
      <c r="G83" s="20"/>
      <c r="H83" s="20"/>
      <c r="I83" s="20"/>
      <c r="J83" s="20"/>
      <c r="K83" s="20"/>
      <c r="L83" s="23"/>
    </row>
    <row r="84" spans="1:12" ht="15.5">
      <c r="A84" s="25">
        <f t="shared" si="11"/>
        <v>45261</v>
      </c>
      <c r="B84" s="22">
        <f t="shared" si="10"/>
        <v>2022931.3924734599</v>
      </c>
      <c r="C84" s="26">
        <f t="shared" si="9"/>
        <v>13231.181691881815</v>
      </c>
      <c r="D84" s="22">
        <f t="shared" si="7"/>
        <v>16857.761603945499</v>
      </c>
      <c r="E84" s="26">
        <f t="shared" si="8"/>
        <v>30088.943295827314</v>
      </c>
      <c r="F84" s="20"/>
      <c r="G84" s="20"/>
      <c r="H84" s="20"/>
      <c r="I84" s="20"/>
      <c r="J84" s="20"/>
      <c r="K84" s="20"/>
      <c r="L84" s="23"/>
    </row>
    <row r="85" spans="1:12" ht="15.5">
      <c r="A85" s="25">
        <f t="shared" si="11"/>
        <v>45292</v>
      </c>
      <c r="B85" s="22">
        <f t="shared" si="10"/>
        <v>2009700.2107815782</v>
      </c>
      <c r="C85" s="26">
        <f t="shared" si="9"/>
        <v>13341.441539314161</v>
      </c>
      <c r="D85" s="22">
        <f t="shared" si="7"/>
        <v>16747.501756513153</v>
      </c>
      <c r="E85" s="26">
        <f t="shared" si="8"/>
        <v>30088.943295827314</v>
      </c>
      <c r="F85" s="20"/>
      <c r="G85" s="20"/>
      <c r="H85" s="20"/>
      <c r="I85" s="20"/>
      <c r="J85" s="20"/>
      <c r="K85" s="20"/>
      <c r="L85" s="23"/>
    </row>
    <row r="86" spans="1:12" ht="15.5">
      <c r="A86" s="25">
        <f t="shared" si="11"/>
        <v>45323</v>
      </c>
      <c r="B86" s="22">
        <f t="shared" si="10"/>
        <v>1996358.7692422641</v>
      </c>
      <c r="C86" s="26">
        <f t="shared" si="9"/>
        <v>13452.620218808446</v>
      </c>
      <c r="D86" s="22">
        <f t="shared" si="7"/>
        <v>16636.323077018867</v>
      </c>
      <c r="E86" s="26">
        <f t="shared" si="8"/>
        <v>30088.943295827314</v>
      </c>
      <c r="F86" s="20"/>
      <c r="G86" s="20"/>
      <c r="H86" s="20"/>
      <c r="I86" s="20"/>
      <c r="J86" s="20"/>
      <c r="K86" s="20"/>
      <c r="L86" s="23"/>
    </row>
    <row r="87" spans="1:12" ht="15.5">
      <c r="A87" s="25">
        <f t="shared" si="11"/>
        <v>45352</v>
      </c>
      <c r="B87" s="22">
        <f t="shared" si="10"/>
        <v>1982906.1490234556</v>
      </c>
      <c r="C87" s="26">
        <f t="shared" si="9"/>
        <v>13564.725387298517</v>
      </c>
      <c r="D87" s="22">
        <f t="shared" si="7"/>
        <v>16524.217908528797</v>
      </c>
      <c r="E87" s="26">
        <f t="shared" si="8"/>
        <v>30088.943295827314</v>
      </c>
      <c r="F87" s="20"/>
      <c r="G87" s="20"/>
      <c r="H87" s="20"/>
      <c r="I87" s="20"/>
      <c r="J87" s="20"/>
      <c r="K87" s="20"/>
      <c r="L87" s="23"/>
    </row>
    <row r="88" spans="1:12" ht="15.5">
      <c r="A88" s="25">
        <f t="shared" si="11"/>
        <v>45383</v>
      </c>
      <c r="B88" s="22">
        <f t="shared" si="10"/>
        <v>1969341.4236361571</v>
      </c>
      <c r="C88" s="26">
        <f t="shared" si="9"/>
        <v>13677.764765526004</v>
      </c>
      <c r="D88" s="22">
        <f t="shared" si="7"/>
        <v>16411.178530301309</v>
      </c>
      <c r="E88" s="26">
        <f t="shared" si="8"/>
        <v>30088.943295827314</v>
      </c>
      <c r="F88" s="20"/>
      <c r="G88" s="20"/>
      <c r="H88" s="20"/>
      <c r="I88" s="20"/>
      <c r="J88" s="20"/>
      <c r="K88" s="20"/>
      <c r="L88" s="23"/>
    </row>
    <row r="89" spans="1:12" ht="15.5">
      <c r="A89" s="25">
        <f t="shared" si="11"/>
        <v>45413</v>
      </c>
      <c r="B89" s="22">
        <f t="shared" si="10"/>
        <v>1955663.6588706311</v>
      </c>
      <c r="C89" s="26">
        <f t="shared" si="9"/>
        <v>13791.746138572054</v>
      </c>
      <c r="D89" s="22">
        <f t="shared" si="7"/>
        <v>16297.197157255259</v>
      </c>
      <c r="E89" s="26">
        <f t="shared" si="8"/>
        <v>30088.943295827314</v>
      </c>
      <c r="F89" s="20"/>
      <c r="G89" s="20"/>
      <c r="H89" s="20"/>
      <c r="I89" s="20"/>
      <c r="J89" s="20"/>
      <c r="K89" s="20"/>
      <c r="L89" s="23"/>
    </row>
    <row r="90" spans="1:12" ht="15.5">
      <c r="A90" s="25">
        <f t="shared" si="11"/>
        <v>45444</v>
      </c>
      <c r="B90" s="22">
        <f t="shared" si="10"/>
        <v>1941871.9127320591</v>
      </c>
      <c r="C90" s="26">
        <f t="shared" si="9"/>
        <v>13906.677356393488</v>
      </c>
      <c r="D90" s="22">
        <f t="shared" si="7"/>
        <v>16182.265939433826</v>
      </c>
      <c r="E90" s="26">
        <f t="shared" si="8"/>
        <v>30088.943295827314</v>
      </c>
      <c r="F90" s="20"/>
      <c r="G90" s="20"/>
      <c r="H90" s="20"/>
      <c r="I90" s="20"/>
      <c r="J90" s="20"/>
      <c r="K90" s="20"/>
      <c r="L90" s="23"/>
    </row>
    <row r="91" spans="1:12" ht="15.5">
      <c r="A91" s="25">
        <f t="shared" si="11"/>
        <v>45474</v>
      </c>
      <c r="B91" s="22">
        <f t="shared" si="10"/>
        <v>1927965.2353756656</v>
      </c>
      <c r="C91" s="26">
        <f t="shared" si="9"/>
        <v>14022.566334363433</v>
      </c>
      <c r="D91" s="22">
        <f t="shared" si="7"/>
        <v>16066.37696146388</v>
      </c>
      <c r="E91" s="26">
        <f t="shared" si="8"/>
        <v>30088.943295827314</v>
      </c>
      <c r="F91" s="20"/>
      <c r="G91" s="20"/>
      <c r="H91" s="20"/>
      <c r="I91" s="20"/>
      <c r="J91" s="20"/>
      <c r="K91" s="20"/>
      <c r="L91" s="23"/>
    </row>
    <row r="92" spans="1:12" ht="15.5">
      <c r="A92" s="25">
        <f t="shared" si="11"/>
        <v>45505</v>
      </c>
      <c r="B92" s="22">
        <f t="shared" si="10"/>
        <v>1913942.6690413021</v>
      </c>
      <c r="C92" s="26">
        <f t="shared" si="9"/>
        <v>14139.421053816461</v>
      </c>
      <c r="D92" s="22">
        <f t="shared" si="7"/>
        <v>15949.522242010853</v>
      </c>
      <c r="E92" s="26">
        <f t="shared" si="8"/>
        <v>30088.943295827314</v>
      </c>
      <c r="F92" s="20"/>
      <c r="G92" s="20"/>
      <c r="H92" s="20"/>
      <c r="I92" s="20"/>
      <c r="J92" s="20"/>
      <c r="K92" s="20"/>
      <c r="L92" s="23"/>
    </row>
    <row r="93" spans="1:12" ht="15.5">
      <c r="A93" s="25">
        <f t="shared" si="11"/>
        <v>45536</v>
      </c>
      <c r="B93" s="22">
        <f t="shared" si="10"/>
        <v>1899803.2479874855</v>
      </c>
      <c r="C93" s="26">
        <f t="shared" si="9"/>
        <v>14257.249562598266</v>
      </c>
      <c r="D93" s="22">
        <f t="shared" si="7"/>
        <v>15831.693733229047</v>
      </c>
      <c r="E93" s="26">
        <f t="shared" si="8"/>
        <v>30088.943295827314</v>
      </c>
      <c r="F93" s="20"/>
      <c r="G93" s="20"/>
      <c r="H93" s="20"/>
      <c r="I93" s="20"/>
      <c r="J93" s="20"/>
      <c r="K93" s="20"/>
      <c r="L93" s="23"/>
    </row>
    <row r="94" spans="1:12" ht="15.5">
      <c r="A94" s="25">
        <f t="shared" si="11"/>
        <v>45566</v>
      </c>
      <c r="B94" s="22">
        <f t="shared" si="10"/>
        <v>1885545.9984248872</v>
      </c>
      <c r="C94" s="26">
        <f t="shared" si="9"/>
        <v>14376.059975619919</v>
      </c>
      <c r="D94" s="22">
        <f t="shared" si="7"/>
        <v>15712.883320207395</v>
      </c>
      <c r="E94" s="26">
        <f t="shared" si="8"/>
        <v>30088.943295827314</v>
      </c>
      <c r="F94" s="20"/>
      <c r="G94" s="20"/>
      <c r="H94" s="20"/>
      <c r="I94" s="20"/>
      <c r="J94" s="20"/>
      <c r="K94" s="20"/>
      <c r="L94" s="23"/>
    </row>
    <row r="95" spans="1:12" ht="15.5">
      <c r="A95" s="25">
        <f t="shared" si="11"/>
        <v>45597</v>
      </c>
      <c r="B95" s="22">
        <f t="shared" si="10"/>
        <v>1871169.9384492673</v>
      </c>
      <c r="C95" s="26">
        <f t="shared" si="9"/>
        <v>14495.860475416752</v>
      </c>
      <c r="D95" s="22">
        <f t="shared" si="7"/>
        <v>15593.082820410562</v>
      </c>
      <c r="E95" s="26">
        <f t="shared" si="8"/>
        <v>30088.943295827314</v>
      </c>
      <c r="F95" s="20"/>
      <c r="G95" s="20"/>
      <c r="H95" s="20"/>
      <c r="I95" s="20"/>
      <c r="J95" s="20"/>
      <c r="K95" s="20"/>
      <c r="L95" s="23"/>
    </row>
    <row r="96" spans="1:12" ht="15.5">
      <c r="A96" s="25">
        <f t="shared" si="11"/>
        <v>45627</v>
      </c>
      <c r="B96" s="22">
        <f t="shared" si="10"/>
        <v>1856674.0779738505</v>
      </c>
      <c r="C96" s="26">
        <f t="shared" si="9"/>
        <v>14616.659312711892</v>
      </c>
      <c r="D96" s="22">
        <f t="shared" si="7"/>
        <v>15472.283983115422</v>
      </c>
      <c r="E96" s="26">
        <f t="shared" si="8"/>
        <v>30088.943295827314</v>
      </c>
      <c r="F96" s="20"/>
      <c r="G96" s="20"/>
      <c r="H96" s="20"/>
      <c r="I96" s="20"/>
      <c r="J96" s="20"/>
      <c r="K96" s="20"/>
      <c r="L96" s="23"/>
    </row>
    <row r="97" spans="1:12" ht="15.5">
      <c r="A97" s="25">
        <f t="shared" si="11"/>
        <v>45658</v>
      </c>
      <c r="B97" s="22">
        <f t="shared" si="10"/>
        <v>1842057.4186611387</v>
      </c>
      <c r="C97" s="26">
        <f t="shared" si="9"/>
        <v>14738.46480698449</v>
      </c>
      <c r="D97" s="22">
        <f t="shared" si="7"/>
        <v>15350.478488842824</v>
      </c>
      <c r="E97" s="26">
        <f t="shared" si="8"/>
        <v>30088.943295827314</v>
      </c>
      <c r="F97" s="20"/>
      <c r="G97" s="20"/>
      <c r="H97" s="20"/>
      <c r="I97" s="20"/>
      <c r="J97" s="20"/>
      <c r="K97" s="20"/>
      <c r="L97" s="23"/>
    </row>
    <row r="98" spans="1:12" ht="15.5">
      <c r="A98" s="25">
        <f t="shared" si="11"/>
        <v>45689</v>
      </c>
      <c r="B98" s="22">
        <f t="shared" si="10"/>
        <v>1827318.9538541543</v>
      </c>
      <c r="C98" s="26">
        <f t="shared" si="9"/>
        <v>14861.285347042694</v>
      </c>
      <c r="D98" s="22">
        <f t="shared" si="7"/>
        <v>15227.657948784619</v>
      </c>
      <c r="E98" s="26">
        <f t="shared" si="8"/>
        <v>30088.943295827314</v>
      </c>
      <c r="F98" s="20"/>
      <c r="G98" s="20"/>
      <c r="H98" s="20"/>
      <c r="I98" s="20"/>
      <c r="J98" s="20"/>
      <c r="K98" s="20"/>
      <c r="L98" s="23"/>
    </row>
    <row r="99" spans="1:12" ht="15.5">
      <c r="A99" s="25">
        <f t="shared" si="11"/>
        <v>45717</v>
      </c>
      <c r="B99" s="22">
        <f t="shared" si="10"/>
        <v>1812457.6685071117</v>
      </c>
      <c r="C99" s="26">
        <f t="shared" si="9"/>
        <v>14985.12939160138</v>
      </c>
      <c r="D99" s="22">
        <f t="shared" ref="D99:D130" si="12">B99*$H$2/12</f>
        <v>15103.813904225934</v>
      </c>
      <c r="E99" s="26">
        <f t="shared" ref="E99:E130" si="13">PMT($H$2/12,$H$4,-$H$1,0,0)</f>
        <v>30088.943295827314</v>
      </c>
      <c r="F99" s="20"/>
      <c r="G99" s="20"/>
      <c r="H99" s="20"/>
      <c r="I99" s="20"/>
      <c r="J99" s="20"/>
      <c r="K99" s="20"/>
      <c r="L99" s="23"/>
    </row>
    <row r="100" spans="1:12" ht="15.5">
      <c r="A100" s="25">
        <f t="shared" si="11"/>
        <v>45748</v>
      </c>
      <c r="B100" s="22">
        <f t="shared" si="10"/>
        <v>1797472.5391155104</v>
      </c>
      <c r="C100" s="26">
        <f t="shared" si="9"/>
        <v>15110.005469864725</v>
      </c>
      <c r="D100" s="22">
        <f t="shared" si="12"/>
        <v>14978.937825962588</v>
      </c>
      <c r="E100" s="26">
        <f t="shared" si="13"/>
        <v>30088.943295827314</v>
      </c>
      <c r="F100" s="20"/>
      <c r="G100" s="20"/>
      <c r="H100" s="20"/>
      <c r="I100" s="20"/>
      <c r="J100" s="20"/>
      <c r="K100" s="20"/>
      <c r="L100" s="23"/>
    </row>
    <row r="101" spans="1:12" ht="15.5">
      <c r="A101" s="25">
        <f t="shared" si="11"/>
        <v>45778</v>
      </c>
      <c r="B101" s="22">
        <f t="shared" si="10"/>
        <v>1782362.5336456457</v>
      </c>
      <c r="C101" s="26">
        <f t="shared" si="9"/>
        <v>15235.922182113598</v>
      </c>
      <c r="D101" s="22">
        <f t="shared" si="12"/>
        <v>14853.021113713716</v>
      </c>
      <c r="E101" s="26">
        <f t="shared" si="13"/>
        <v>30088.943295827314</v>
      </c>
      <c r="F101" s="20"/>
      <c r="G101" s="20"/>
      <c r="H101" s="20"/>
      <c r="I101" s="20"/>
      <c r="J101" s="20"/>
      <c r="K101" s="20"/>
      <c r="L101" s="23"/>
    </row>
    <row r="102" spans="1:12" ht="15.5">
      <c r="A102" s="25">
        <f t="shared" si="11"/>
        <v>45809</v>
      </c>
      <c r="B102" s="22">
        <f t="shared" si="10"/>
        <v>1767126.6114635321</v>
      </c>
      <c r="C102" s="26">
        <f t="shared" si="9"/>
        <v>15362.888200297877</v>
      </c>
      <c r="D102" s="22">
        <f t="shared" si="12"/>
        <v>14726.055095529437</v>
      </c>
      <c r="E102" s="26">
        <f t="shared" si="13"/>
        <v>30088.943295827314</v>
      </c>
      <c r="F102" s="20"/>
      <c r="G102" s="20"/>
      <c r="H102" s="20"/>
      <c r="I102" s="20"/>
      <c r="J102" s="20"/>
      <c r="K102" s="20"/>
      <c r="L102" s="23"/>
    </row>
    <row r="103" spans="1:12" ht="15.5">
      <c r="A103" s="25">
        <f t="shared" si="11"/>
        <v>45839</v>
      </c>
      <c r="B103" s="22">
        <f t="shared" si="10"/>
        <v>1751763.7232632341</v>
      </c>
      <c r="C103" s="26">
        <f t="shared" si="9"/>
        <v>15490.912268633696</v>
      </c>
      <c r="D103" s="22">
        <f t="shared" si="12"/>
        <v>14598.031027193618</v>
      </c>
      <c r="E103" s="26">
        <f t="shared" si="13"/>
        <v>30088.943295827314</v>
      </c>
      <c r="F103" s="20"/>
      <c r="G103" s="20"/>
      <c r="H103" s="20"/>
      <c r="I103" s="20"/>
      <c r="J103" s="20"/>
      <c r="K103" s="20"/>
      <c r="L103" s="23"/>
    </row>
    <row r="104" spans="1:12" ht="15.5">
      <c r="A104" s="25">
        <f t="shared" si="11"/>
        <v>45870</v>
      </c>
      <c r="B104" s="22">
        <f t="shared" si="10"/>
        <v>1736272.8109946004</v>
      </c>
      <c r="C104" s="26">
        <f t="shared" si="9"/>
        <v>15620.003204205643</v>
      </c>
      <c r="D104" s="22">
        <f t="shared" si="12"/>
        <v>14468.940091621671</v>
      </c>
      <c r="E104" s="26">
        <f t="shared" si="13"/>
        <v>30088.943295827314</v>
      </c>
      <c r="F104" s="20"/>
      <c r="G104" s="20"/>
      <c r="H104" s="20"/>
      <c r="I104" s="20"/>
      <c r="J104" s="20"/>
      <c r="K104" s="20"/>
      <c r="L104" s="23"/>
    </row>
    <row r="105" spans="1:12" ht="15.5">
      <c r="A105" s="25">
        <f t="shared" si="11"/>
        <v>45901</v>
      </c>
      <c r="B105" s="22">
        <f t="shared" si="10"/>
        <v>1720652.8077903949</v>
      </c>
      <c r="C105" s="26">
        <f t="shared" si="9"/>
        <v>15750.169897574024</v>
      </c>
      <c r="D105" s="22">
        <f t="shared" si="12"/>
        <v>14338.77339825329</v>
      </c>
      <c r="E105" s="26">
        <f t="shared" si="13"/>
        <v>30088.943295827314</v>
      </c>
      <c r="F105" s="20"/>
      <c r="G105" s="20"/>
      <c r="H105" s="20"/>
      <c r="I105" s="20"/>
      <c r="J105" s="20"/>
      <c r="K105" s="20"/>
      <c r="L105" s="23"/>
    </row>
    <row r="106" spans="1:12" ht="15.5">
      <c r="A106" s="25">
        <f t="shared" si="11"/>
        <v>45931</v>
      </c>
      <c r="B106" s="22">
        <f t="shared" si="10"/>
        <v>1704902.6378928209</v>
      </c>
      <c r="C106" s="26">
        <f t="shared" si="9"/>
        <v>15881.42131338714</v>
      </c>
      <c r="D106" s="22">
        <f t="shared" si="12"/>
        <v>14207.521982440174</v>
      </c>
      <c r="E106" s="26">
        <f t="shared" si="13"/>
        <v>30088.943295827314</v>
      </c>
      <c r="F106" s="20"/>
      <c r="G106" s="20"/>
      <c r="H106" s="20"/>
      <c r="I106" s="20"/>
      <c r="J106" s="20"/>
      <c r="K106" s="20"/>
      <c r="L106" s="23"/>
    </row>
    <row r="107" spans="1:12" ht="15.5">
      <c r="A107" s="25">
        <f t="shared" si="11"/>
        <v>45962</v>
      </c>
      <c r="B107" s="22">
        <f t="shared" si="10"/>
        <v>1689021.2165794338</v>
      </c>
      <c r="C107" s="26">
        <f t="shared" si="9"/>
        <v>16013.766490998698</v>
      </c>
      <c r="D107" s="22">
        <f t="shared" si="12"/>
        <v>14075.176804828616</v>
      </c>
      <c r="E107" s="26">
        <f t="shared" si="13"/>
        <v>30088.943295827314</v>
      </c>
      <c r="F107" s="20"/>
      <c r="G107" s="20"/>
      <c r="H107" s="20"/>
      <c r="I107" s="20"/>
      <c r="J107" s="20"/>
      <c r="K107" s="20"/>
      <c r="L107" s="23"/>
    </row>
    <row r="108" spans="1:12" ht="15.5">
      <c r="A108" s="25">
        <f t="shared" si="11"/>
        <v>45992</v>
      </c>
      <c r="B108" s="22">
        <f t="shared" si="10"/>
        <v>1673007.4500884351</v>
      </c>
      <c r="C108" s="26">
        <f t="shared" si="9"/>
        <v>16147.214545090354</v>
      </c>
      <c r="D108" s="22">
        <f t="shared" si="12"/>
        <v>13941.72875073696</v>
      </c>
      <c r="E108" s="26">
        <f t="shared" si="13"/>
        <v>30088.943295827314</v>
      </c>
      <c r="F108" s="20"/>
      <c r="G108" s="20"/>
      <c r="H108" s="20"/>
      <c r="I108" s="20"/>
      <c r="J108" s="20"/>
      <c r="K108" s="20"/>
      <c r="L108" s="23"/>
    </row>
    <row r="109" spans="1:12" ht="15.5">
      <c r="A109" s="25">
        <f t="shared" si="11"/>
        <v>46023</v>
      </c>
      <c r="B109" s="22">
        <f t="shared" si="10"/>
        <v>1656860.2355433446</v>
      </c>
      <c r="C109" s="26">
        <f t="shared" si="9"/>
        <v>16281.774666299441</v>
      </c>
      <c r="D109" s="22">
        <f t="shared" si="12"/>
        <v>13807.168629527872</v>
      </c>
      <c r="E109" s="26">
        <f t="shared" si="13"/>
        <v>30088.943295827314</v>
      </c>
      <c r="F109" s="20"/>
      <c r="G109" s="20"/>
      <c r="H109" s="20"/>
      <c r="I109" s="20"/>
      <c r="J109" s="20"/>
      <c r="K109" s="20"/>
      <c r="L109" s="23"/>
    </row>
    <row r="110" spans="1:12" ht="15.5">
      <c r="A110" s="25">
        <f t="shared" si="11"/>
        <v>46054</v>
      </c>
      <c r="B110" s="22">
        <f t="shared" si="10"/>
        <v>1640578.4608770453</v>
      </c>
      <c r="C110" s="26">
        <f t="shared" si="9"/>
        <v>16417.456121851937</v>
      </c>
      <c r="D110" s="22">
        <f t="shared" si="12"/>
        <v>13671.487173975378</v>
      </c>
      <c r="E110" s="26">
        <f t="shared" si="13"/>
        <v>30088.943295827314</v>
      </c>
      <c r="F110" s="20"/>
      <c r="G110" s="20"/>
      <c r="H110" s="20"/>
      <c r="I110" s="20"/>
      <c r="J110" s="20"/>
      <c r="K110" s="20"/>
      <c r="L110" s="23"/>
    </row>
    <row r="111" spans="1:12" ht="15.5">
      <c r="A111" s="25">
        <f t="shared" si="11"/>
        <v>46082</v>
      </c>
      <c r="B111" s="22">
        <f t="shared" si="10"/>
        <v>1624161.0047551934</v>
      </c>
      <c r="C111" s="26">
        <f t="shared" si="9"/>
        <v>16554.268256200703</v>
      </c>
      <c r="D111" s="22">
        <f t="shared" si="12"/>
        <v>13534.675039626612</v>
      </c>
      <c r="E111" s="26">
        <f t="shared" si="13"/>
        <v>30088.943295827314</v>
      </c>
      <c r="F111" s="20"/>
      <c r="G111" s="20"/>
      <c r="H111" s="20"/>
      <c r="I111" s="20"/>
      <c r="J111" s="20"/>
      <c r="K111" s="20"/>
      <c r="L111" s="23"/>
    </row>
    <row r="112" spans="1:12" ht="15.5">
      <c r="A112" s="25">
        <f t="shared" si="11"/>
        <v>46113</v>
      </c>
      <c r="B112" s="22">
        <f t="shared" si="10"/>
        <v>1607606.7364989927</v>
      </c>
      <c r="C112" s="26">
        <f t="shared" si="9"/>
        <v>16692.220491669039</v>
      </c>
      <c r="D112" s="22">
        <f t="shared" si="12"/>
        <v>13396.722804158273</v>
      </c>
      <c r="E112" s="26">
        <f t="shared" si="13"/>
        <v>30088.943295827314</v>
      </c>
      <c r="F112" s="20"/>
      <c r="G112" s="20"/>
      <c r="H112" s="20"/>
      <c r="I112" s="20"/>
      <c r="J112" s="20"/>
      <c r="K112" s="20"/>
      <c r="L112" s="23"/>
    </row>
    <row r="113" spans="1:12" ht="15.5">
      <c r="A113" s="25">
        <f t="shared" si="11"/>
        <v>46143</v>
      </c>
      <c r="B113" s="22">
        <f t="shared" si="10"/>
        <v>1590914.5160073235</v>
      </c>
      <c r="C113" s="26">
        <f t="shared" si="9"/>
        <v>16831.322329099617</v>
      </c>
      <c r="D113" s="22">
        <f t="shared" si="12"/>
        <v>13257.620966727698</v>
      </c>
      <c r="E113" s="26">
        <f t="shared" si="13"/>
        <v>30088.943295827314</v>
      </c>
      <c r="F113" s="20"/>
      <c r="G113" s="20"/>
      <c r="H113" s="20"/>
      <c r="I113" s="20"/>
      <c r="J113" s="20"/>
      <c r="K113" s="20"/>
      <c r="L113" s="23"/>
    </row>
    <row r="114" spans="1:12" ht="15.5">
      <c r="A114" s="25">
        <f t="shared" si="11"/>
        <v>46174</v>
      </c>
      <c r="B114" s="22">
        <f t="shared" si="10"/>
        <v>1574083.193678224</v>
      </c>
      <c r="C114" s="26">
        <f t="shared" si="9"/>
        <v>16971.583348508779</v>
      </c>
      <c r="D114" s="22">
        <f t="shared" si="12"/>
        <v>13117.359947318533</v>
      </c>
      <c r="E114" s="26">
        <f t="shared" si="13"/>
        <v>30088.943295827314</v>
      </c>
      <c r="F114" s="20"/>
      <c r="G114" s="20"/>
      <c r="H114" s="20"/>
      <c r="I114" s="20"/>
      <c r="J114" s="20"/>
      <c r="K114" s="20"/>
      <c r="L114" s="23"/>
    </row>
    <row r="115" spans="1:12" ht="15.5">
      <c r="A115" s="25">
        <f t="shared" si="11"/>
        <v>46204</v>
      </c>
      <c r="B115" s="22">
        <f t="shared" si="10"/>
        <v>1557111.6103297153</v>
      </c>
      <c r="C115" s="26">
        <f t="shared" si="9"/>
        <v>17113.01320974635</v>
      </c>
      <c r="D115" s="22">
        <f t="shared" si="12"/>
        <v>12975.930086080962</v>
      </c>
      <c r="E115" s="26">
        <f t="shared" si="13"/>
        <v>30088.943295827314</v>
      </c>
      <c r="F115" s="20"/>
      <c r="G115" s="20"/>
      <c r="H115" s="20"/>
      <c r="I115" s="20"/>
      <c r="J115" s="20"/>
      <c r="K115" s="20"/>
      <c r="L115" s="23"/>
    </row>
    <row r="116" spans="1:12" ht="15.5">
      <c r="A116" s="25">
        <f t="shared" si="11"/>
        <v>46235</v>
      </c>
      <c r="B116" s="22">
        <f t="shared" si="10"/>
        <v>1539998.5971199689</v>
      </c>
      <c r="C116" s="26">
        <f t="shared" si="9"/>
        <v>17255.621653160906</v>
      </c>
      <c r="D116" s="22">
        <f t="shared" si="12"/>
        <v>12833.321642666408</v>
      </c>
      <c r="E116" s="26">
        <f t="shared" si="13"/>
        <v>30088.943295827314</v>
      </c>
      <c r="F116" s="20"/>
      <c r="G116" s="20"/>
      <c r="H116" s="20"/>
      <c r="I116" s="20"/>
      <c r="J116" s="20"/>
      <c r="K116" s="20"/>
      <c r="L116" s="23"/>
    </row>
    <row r="117" spans="1:12" ht="15.5">
      <c r="A117" s="25">
        <f t="shared" si="11"/>
        <v>46266</v>
      </c>
      <c r="B117" s="22">
        <f t="shared" si="10"/>
        <v>1522742.9754668078</v>
      </c>
      <c r="C117" s="26">
        <f t="shared" si="9"/>
        <v>17399.418500270582</v>
      </c>
      <c r="D117" s="22">
        <f t="shared" si="12"/>
        <v>12689.524795556732</v>
      </c>
      <c r="E117" s="26">
        <f t="shared" si="13"/>
        <v>30088.943295827314</v>
      </c>
      <c r="F117" s="20"/>
      <c r="G117" s="20"/>
      <c r="H117" s="20"/>
      <c r="I117" s="20"/>
      <c r="J117" s="20"/>
      <c r="K117" s="20"/>
      <c r="L117" s="23"/>
    </row>
    <row r="118" spans="1:12" ht="15.5">
      <c r="A118" s="25">
        <f t="shared" si="11"/>
        <v>46296</v>
      </c>
      <c r="B118" s="22">
        <f t="shared" si="10"/>
        <v>1505343.5569665371</v>
      </c>
      <c r="C118" s="26">
        <f t="shared" si="9"/>
        <v>17544.413654439504</v>
      </c>
      <c r="D118" s="22">
        <f t="shared" si="12"/>
        <v>12544.52964138781</v>
      </c>
      <c r="E118" s="26">
        <f t="shared" si="13"/>
        <v>30088.943295827314</v>
      </c>
      <c r="F118" s="20"/>
      <c r="G118" s="20"/>
      <c r="H118" s="20"/>
      <c r="I118" s="20"/>
      <c r="J118" s="20"/>
      <c r="K118" s="20"/>
      <c r="L118" s="23"/>
    </row>
    <row r="119" spans="1:12" ht="15.5">
      <c r="A119" s="25">
        <f t="shared" si="11"/>
        <v>46327</v>
      </c>
      <c r="B119" s="22">
        <f t="shared" si="10"/>
        <v>1487799.1433120975</v>
      </c>
      <c r="C119" s="26">
        <f t="shared" si="9"/>
        <v>17690.617101559834</v>
      </c>
      <c r="D119" s="22">
        <f t="shared" si="12"/>
        <v>12398.32619426748</v>
      </c>
      <c r="E119" s="26">
        <f t="shared" si="13"/>
        <v>30088.943295827314</v>
      </c>
      <c r="F119" s="20"/>
      <c r="G119" s="20"/>
      <c r="H119" s="20"/>
      <c r="I119" s="20"/>
      <c r="J119" s="20"/>
      <c r="K119" s="20"/>
      <c r="L119" s="23"/>
    </row>
    <row r="120" spans="1:12" ht="15.5">
      <c r="A120" s="25">
        <f t="shared" si="11"/>
        <v>46357</v>
      </c>
      <c r="B120" s="22">
        <f t="shared" si="10"/>
        <v>1470108.5262105376</v>
      </c>
      <c r="C120" s="26">
        <f t="shared" si="9"/>
        <v>17838.038910739499</v>
      </c>
      <c r="D120" s="22">
        <f t="shared" si="12"/>
        <v>12250.904385087815</v>
      </c>
      <c r="E120" s="26">
        <f t="shared" si="13"/>
        <v>30088.943295827314</v>
      </c>
      <c r="F120" s="20"/>
      <c r="G120" s="20"/>
      <c r="H120" s="20"/>
      <c r="I120" s="20"/>
      <c r="J120" s="20"/>
      <c r="K120" s="20"/>
      <c r="L120" s="23"/>
    </row>
    <row r="121" spans="1:12" ht="15.5">
      <c r="A121" s="25">
        <f t="shared" si="11"/>
        <v>46388</v>
      </c>
      <c r="B121" s="22">
        <f t="shared" si="10"/>
        <v>1452270.4872997981</v>
      </c>
      <c r="C121" s="26">
        <f t="shared" si="9"/>
        <v>17986.689234995662</v>
      </c>
      <c r="D121" s="22">
        <f t="shared" si="12"/>
        <v>12102.25406083165</v>
      </c>
      <c r="E121" s="26">
        <f t="shared" si="13"/>
        <v>30088.943295827314</v>
      </c>
      <c r="F121" s="20"/>
      <c r="G121" s="20"/>
      <c r="H121" s="20"/>
      <c r="I121" s="20"/>
      <c r="J121" s="20"/>
      <c r="K121" s="20"/>
      <c r="L121" s="23"/>
    </row>
    <row r="122" spans="1:12" ht="15.5">
      <c r="A122" s="25">
        <f t="shared" si="11"/>
        <v>46419</v>
      </c>
      <c r="B122" s="22">
        <f t="shared" si="10"/>
        <v>1434283.7980648023</v>
      </c>
      <c r="C122" s="26">
        <f t="shared" si="9"/>
        <v>18136.578311953963</v>
      </c>
      <c r="D122" s="22">
        <f t="shared" si="12"/>
        <v>11952.364983873353</v>
      </c>
      <c r="E122" s="26">
        <f t="shared" si="13"/>
        <v>30088.943295827314</v>
      </c>
      <c r="F122" s="20"/>
      <c r="G122" s="20"/>
      <c r="H122" s="20"/>
      <c r="I122" s="20"/>
      <c r="J122" s="20"/>
      <c r="K122" s="20"/>
      <c r="L122" s="23"/>
    </row>
    <row r="123" spans="1:12" ht="15.5">
      <c r="A123" s="25">
        <f t="shared" si="11"/>
        <v>46447</v>
      </c>
      <c r="B123" s="22">
        <f t="shared" si="10"/>
        <v>1416147.2197528484</v>
      </c>
      <c r="C123" s="26">
        <f t="shared" si="9"/>
        <v>18287.716464553578</v>
      </c>
      <c r="D123" s="22">
        <f t="shared" si="12"/>
        <v>11801.226831273736</v>
      </c>
      <c r="E123" s="26">
        <f t="shared" si="13"/>
        <v>30088.943295827314</v>
      </c>
      <c r="F123" s="20"/>
      <c r="G123" s="20"/>
      <c r="H123" s="20"/>
      <c r="I123" s="20"/>
      <c r="J123" s="20"/>
      <c r="K123" s="20"/>
      <c r="L123" s="23"/>
    </row>
    <row r="124" spans="1:12" ht="15.5">
      <c r="A124" s="25">
        <f t="shared" si="11"/>
        <v>46478</v>
      </c>
      <c r="B124" s="22">
        <f t="shared" si="10"/>
        <v>1397859.5032882949</v>
      </c>
      <c r="C124" s="26">
        <f t="shared" si="9"/>
        <v>18440.11410175819</v>
      </c>
      <c r="D124" s="22">
        <f t="shared" si="12"/>
        <v>11648.829194069125</v>
      </c>
      <c r="E124" s="26">
        <f t="shared" si="13"/>
        <v>30088.943295827314</v>
      </c>
      <c r="F124" s="20"/>
      <c r="G124" s="20"/>
      <c r="H124" s="20"/>
      <c r="I124" s="20"/>
      <c r="J124" s="20"/>
      <c r="K124" s="20"/>
      <c r="L124" s="23"/>
    </row>
    <row r="125" spans="1:12" ht="15.5">
      <c r="A125" s="25">
        <f t="shared" si="11"/>
        <v>46508</v>
      </c>
      <c r="B125" s="22">
        <f t="shared" si="10"/>
        <v>1379419.3891865367</v>
      </c>
      <c r="C125" s="26">
        <f t="shared" si="9"/>
        <v>18593.78171927284</v>
      </c>
      <c r="D125" s="22">
        <f t="shared" si="12"/>
        <v>11495.161576554472</v>
      </c>
      <c r="E125" s="26">
        <f t="shared" si="13"/>
        <v>30088.943295827314</v>
      </c>
      <c r="F125" s="20"/>
      <c r="G125" s="20"/>
      <c r="H125" s="20"/>
      <c r="I125" s="20"/>
      <c r="J125" s="20"/>
      <c r="K125" s="20"/>
      <c r="L125" s="23"/>
    </row>
    <row r="126" spans="1:12" ht="15.5">
      <c r="A126" s="25">
        <f t="shared" si="11"/>
        <v>46539</v>
      </c>
      <c r="B126" s="22">
        <f t="shared" si="10"/>
        <v>1360825.6074672639</v>
      </c>
      <c r="C126" s="26">
        <f t="shared" si="9"/>
        <v>18748.729900266779</v>
      </c>
      <c r="D126" s="22">
        <f t="shared" si="12"/>
        <v>11340.213395560533</v>
      </c>
      <c r="E126" s="26">
        <f t="shared" si="13"/>
        <v>30088.943295827314</v>
      </c>
      <c r="F126" s="20"/>
      <c r="G126" s="20"/>
      <c r="H126" s="20"/>
      <c r="I126" s="20"/>
      <c r="J126" s="20"/>
      <c r="K126" s="20"/>
      <c r="L126" s="23"/>
    </row>
    <row r="127" spans="1:12" ht="15.5">
      <c r="A127" s="25">
        <f t="shared" si="11"/>
        <v>46569</v>
      </c>
      <c r="B127" s="22">
        <f t="shared" si="10"/>
        <v>1342076.8775669972</v>
      </c>
      <c r="C127" s="26">
        <f t="shared" si="9"/>
        <v>18904.969316102339</v>
      </c>
      <c r="D127" s="22">
        <f t="shared" si="12"/>
        <v>11183.973979724977</v>
      </c>
      <c r="E127" s="26">
        <f t="shared" si="13"/>
        <v>30088.943295827314</v>
      </c>
      <c r="F127" s="20"/>
      <c r="G127" s="20"/>
      <c r="H127" s="20"/>
      <c r="I127" s="20"/>
      <c r="J127" s="20"/>
      <c r="K127" s="20"/>
      <c r="L127" s="23"/>
    </row>
    <row r="128" spans="1:12" ht="15.5">
      <c r="A128" s="25">
        <f t="shared" si="11"/>
        <v>46600</v>
      </c>
      <c r="B128" s="22">
        <f t="shared" si="10"/>
        <v>1323171.9082508949</v>
      </c>
      <c r="C128" s="26">
        <f t="shared" si="9"/>
        <v>19062.510727069857</v>
      </c>
      <c r="D128" s="22">
        <f t="shared" si="12"/>
        <v>11026.432568757458</v>
      </c>
      <c r="E128" s="26">
        <f t="shared" si="13"/>
        <v>30088.943295827314</v>
      </c>
      <c r="F128" s="20"/>
      <c r="G128" s="20"/>
      <c r="H128" s="20"/>
      <c r="I128" s="20"/>
      <c r="J128" s="20"/>
      <c r="K128" s="20"/>
      <c r="L128" s="23"/>
    </row>
    <row r="129" spans="1:12" ht="15.5">
      <c r="A129" s="25">
        <f t="shared" si="11"/>
        <v>46631</v>
      </c>
      <c r="B129" s="22">
        <f t="shared" si="10"/>
        <v>1304109.3975238251</v>
      </c>
      <c r="C129" s="26">
        <f t="shared" si="9"/>
        <v>19221.364983128769</v>
      </c>
      <c r="D129" s="22">
        <f t="shared" si="12"/>
        <v>10867.578312698543</v>
      </c>
      <c r="E129" s="26">
        <f t="shared" si="13"/>
        <v>30088.943295827314</v>
      </c>
      <c r="F129" s="20"/>
      <c r="G129" s="20"/>
      <c r="H129" s="20"/>
      <c r="I129" s="20"/>
      <c r="J129" s="20"/>
      <c r="K129" s="20"/>
      <c r="L129" s="23"/>
    </row>
    <row r="130" spans="1:12" ht="15.5">
      <c r="A130" s="25">
        <f t="shared" si="11"/>
        <v>46661</v>
      </c>
      <c r="B130" s="22">
        <f t="shared" si="10"/>
        <v>1284888.0325406962</v>
      </c>
      <c r="C130" s="26">
        <f t="shared" si="9"/>
        <v>19381.543024654842</v>
      </c>
      <c r="D130" s="22">
        <f t="shared" si="12"/>
        <v>10707.40027117247</v>
      </c>
      <c r="E130" s="26">
        <f t="shared" si="13"/>
        <v>30088.943295827314</v>
      </c>
      <c r="F130" s="20"/>
      <c r="G130" s="20"/>
      <c r="H130" s="20"/>
      <c r="I130" s="20"/>
      <c r="J130" s="20"/>
      <c r="K130" s="20"/>
      <c r="L130" s="23"/>
    </row>
    <row r="131" spans="1:12" ht="15.5">
      <c r="A131" s="25">
        <f t="shared" si="11"/>
        <v>46692</v>
      </c>
      <c r="B131" s="22">
        <f t="shared" si="10"/>
        <v>1265506.4895160415</v>
      </c>
      <c r="C131" s="26">
        <f t="shared" si="9"/>
        <v>19543.055883193636</v>
      </c>
      <c r="D131" s="22">
        <f t="shared" ref="D131:D162" si="14">B131*$H$2/12</f>
        <v>10545.88741263368</v>
      </c>
      <c r="E131" s="26">
        <f t="shared" ref="E131:E162" si="15">PMT($H$2/12,$H$4,-$H$1,0,0)</f>
        <v>30088.943295827314</v>
      </c>
      <c r="F131" s="20"/>
      <c r="G131" s="20"/>
      <c r="H131" s="20"/>
      <c r="I131" s="20"/>
      <c r="J131" s="20"/>
      <c r="K131" s="20"/>
      <c r="L131" s="23"/>
    </row>
    <row r="132" spans="1:12" ht="15.5">
      <c r="A132" s="25">
        <f t="shared" si="11"/>
        <v>46722</v>
      </c>
      <c r="B132" s="22">
        <f t="shared" si="10"/>
        <v>1245963.4336328479</v>
      </c>
      <c r="C132" s="26">
        <f t="shared" ref="C132:C183" si="16">E132-D132</f>
        <v>19705.914682220246</v>
      </c>
      <c r="D132" s="22">
        <f t="shared" si="14"/>
        <v>10383.028613607066</v>
      </c>
      <c r="E132" s="26">
        <f t="shared" si="15"/>
        <v>30088.943295827314</v>
      </c>
      <c r="F132" s="20"/>
      <c r="G132" s="20"/>
      <c r="H132" s="20"/>
      <c r="I132" s="20"/>
      <c r="J132" s="20"/>
      <c r="K132" s="20"/>
      <c r="L132" s="23"/>
    </row>
    <row r="133" spans="1:12" ht="15.5">
      <c r="A133" s="25">
        <f t="shared" si="11"/>
        <v>46753</v>
      </c>
      <c r="B133" s="22">
        <f t="shared" ref="B133:B183" si="17">B132-C132</f>
        <v>1226257.5189506277</v>
      </c>
      <c r="C133" s="26">
        <f t="shared" si="16"/>
        <v>19870.130637905415</v>
      </c>
      <c r="D133" s="22">
        <f t="shared" si="14"/>
        <v>10218.812657921897</v>
      </c>
      <c r="E133" s="26">
        <f t="shared" si="15"/>
        <v>30088.943295827314</v>
      </c>
      <c r="F133" s="20"/>
      <c r="G133" s="20"/>
      <c r="H133" s="20"/>
      <c r="I133" s="20"/>
      <c r="J133" s="20"/>
      <c r="K133" s="20"/>
      <c r="L133" s="23"/>
    </row>
    <row r="134" spans="1:12" ht="15.5">
      <c r="A134" s="25">
        <f t="shared" ref="A134:A183" si="18">EDATE(A133,1)</f>
        <v>46784</v>
      </c>
      <c r="B134" s="22">
        <f t="shared" si="17"/>
        <v>1206387.3883127223</v>
      </c>
      <c r="C134" s="26">
        <f t="shared" si="16"/>
        <v>20035.71505988796</v>
      </c>
      <c r="D134" s="22">
        <f t="shared" si="14"/>
        <v>10053.228235939352</v>
      </c>
      <c r="E134" s="26">
        <f t="shared" si="15"/>
        <v>30088.943295827314</v>
      </c>
      <c r="F134" s="20"/>
      <c r="G134" s="20"/>
      <c r="H134" s="20"/>
      <c r="I134" s="20"/>
      <c r="J134" s="20"/>
      <c r="K134" s="20"/>
      <c r="L134" s="23"/>
    </row>
    <row r="135" spans="1:12" ht="15.5">
      <c r="A135" s="25">
        <f t="shared" si="18"/>
        <v>46813</v>
      </c>
      <c r="B135" s="22">
        <f t="shared" si="17"/>
        <v>1186351.6732528345</v>
      </c>
      <c r="C135" s="26">
        <f t="shared" si="16"/>
        <v>20202.679352053692</v>
      </c>
      <c r="D135" s="22">
        <f t="shared" si="14"/>
        <v>9886.2639437736216</v>
      </c>
      <c r="E135" s="26">
        <f t="shared" si="15"/>
        <v>30088.943295827314</v>
      </c>
      <c r="F135" s="20"/>
      <c r="G135" s="20"/>
      <c r="H135" s="20"/>
      <c r="I135" s="20"/>
      <c r="J135" s="20"/>
      <c r="K135" s="20"/>
      <c r="L135" s="23"/>
    </row>
    <row r="136" spans="1:12" ht="15.5">
      <c r="A136" s="25">
        <f t="shared" si="18"/>
        <v>46844</v>
      </c>
      <c r="B136" s="22">
        <f t="shared" si="17"/>
        <v>1166148.9939007808</v>
      </c>
      <c r="C136" s="26">
        <f t="shared" si="16"/>
        <v>20371.035013320805</v>
      </c>
      <c r="D136" s="22">
        <f t="shared" si="14"/>
        <v>9717.908282506507</v>
      </c>
      <c r="E136" s="26">
        <f t="shared" si="15"/>
        <v>30088.943295827314</v>
      </c>
      <c r="F136" s="20"/>
      <c r="G136" s="20"/>
      <c r="H136" s="20"/>
      <c r="I136" s="20"/>
      <c r="J136" s="20"/>
      <c r="K136" s="20"/>
      <c r="L136" s="23"/>
    </row>
    <row r="137" spans="1:12" ht="15.5">
      <c r="A137" s="25">
        <f t="shared" si="18"/>
        <v>46874</v>
      </c>
      <c r="B137" s="22">
        <f t="shared" si="17"/>
        <v>1145777.9588874599</v>
      </c>
      <c r="C137" s="26">
        <f t="shared" si="16"/>
        <v>20540.793638431816</v>
      </c>
      <c r="D137" s="22">
        <f t="shared" si="14"/>
        <v>9548.1496573954992</v>
      </c>
      <c r="E137" s="26">
        <f t="shared" si="15"/>
        <v>30088.943295827314</v>
      </c>
      <c r="F137" s="20"/>
      <c r="G137" s="20"/>
      <c r="H137" s="20"/>
      <c r="I137" s="20"/>
      <c r="J137" s="20"/>
      <c r="K137" s="20"/>
      <c r="L137" s="23"/>
    </row>
    <row r="138" spans="1:12" ht="15.5">
      <c r="A138" s="25">
        <f t="shared" si="18"/>
        <v>46905</v>
      </c>
      <c r="B138" s="22">
        <f t="shared" si="17"/>
        <v>1125237.1652490282</v>
      </c>
      <c r="C138" s="26">
        <f t="shared" si="16"/>
        <v>20711.966918752078</v>
      </c>
      <c r="D138" s="22">
        <f t="shared" si="14"/>
        <v>9376.9763770752361</v>
      </c>
      <c r="E138" s="26">
        <f t="shared" si="15"/>
        <v>30088.943295827314</v>
      </c>
      <c r="F138" s="20"/>
      <c r="G138" s="20"/>
      <c r="H138" s="20"/>
      <c r="I138" s="20"/>
      <c r="J138" s="20"/>
      <c r="K138" s="20"/>
      <c r="L138" s="23"/>
    </row>
    <row r="139" spans="1:12" ht="15.5">
      <c r="A139" s="25">
        <f t="shared" si="18"/>
        <v>46935</v>
      </c>
      <c r="B139" s="22">
        <f t="shared" si="17"/>
        <v>1104525.1983302762</v>
      </c>
      <c r="C139" s="26">
        <f t="shared" si="16"/>
        <v>20884.566643075013</v>
      </c>
      <c r="D139" s="22">
        <f t="shared" si="14"/>
        <v>9204.3766527523021</v>
      </c>
      <c r="E139" s="26">
        <f t="shared" si="15"/>
        <v>30088.943295827314</v>
      </c>
      <c r="F139" s="20"/>
      <c r="G139" s="20"/>
      <c r="H139" s="20"/>
      <c r="I139" s="20"/>
      <c r="J139" s="20"/>
      <c r="K139" s="20"/>
      <c r="L139" s="23"/>
    </row>
    <row r="140" spans="1:12" ht="15.5">
      <c r="A140" s="25">
        <f t="shared" si="18"/>
        <v>46966</v>
      </c>
      <c r="B140" s="22">
        <f t="shared" si="17"/>
        <v>1083640.6316872011</v>
      </c>
      <c r="C140" s="26">
        <f t="shared" si="16"/>
        <v>21058.60469843397</v>
      </c>
      <c r="D140" s="22">
        <f t="shared" si="14"/>
        <v>9030.3385973933418</v>
      </c>
      <c r="E140" s="26">
        <f t="shared" si="15"/>
        <v>30088.943295827314</v>
      </c>
      <c r="F140" s="20"/>
      <c r="G140" s="20"/>
      <c r="H140" s="20"/>
      <c r="I140" s="20"/>
      <c r="J140" s="20"/>
      <c r="K140" s="20"/>
      <c r="L140" s="23"/>
    </row>
    <row r="141" spans="1:12" ht="15.5">
      <c r="A141" s="25">
        <f t="shared" si="18"/>
        <v>46997</v>
      </c>
      <c r="B141" s="22">
        <f t="shared" si="17"/>
        <v>1062582.0269887671</v>
      </c>
      <c r="C141" s="26">
        <f t="shared" si="16"/>
        <v>21234.093070920921</v>
      </c>
      <c r="D141" s="22">
        <f t="shared" si="14"/>
        <v>8854.8502249063931</v>
      </c>
      <c r="E141" s="26">
        <f t="shared" si="15"/>
        <v>30088.943295827314</v>
      </c>
      <c r="F141" s="20"/>
      <c r="G141" s="20"/>
      <c r="H141" s="20"/>
      <c r="I141" s="20"/>
      <c r="J141" s="20"/>
      <c r="K141" s="20"/>
      <c r="L141" s="23"/>
    </row>
    <row r="142" spans="1:12" ht="15.5">
      <c r="A142" s="25">
        <f t="shared" si="18"/>
        <v>47027</v>
      </c>
      <c r="B142" s="22">
        <f t="shared" si="17"/>
        <v>1041347.9339178462</v>
      </c>
      <c r="C142" s="26">
        <f t="shared" si="16"/>
        <v>21411.04384651193</v>
      </c>
      <c r="D142" s="22">
        <f t="shared" si="14"/>
        <v>8677.8994493153859</v>
      </c>
      <c r="E142" s="26">
        <f t="shared" si="15"/>
        <v>30088.943295827314</v>
      </c>
      <c r="F142" s="20"/>
      <c r="G142" s="20"/>
      <c r="H142" s="20"/>
      <c r="I142" s="20"/>
      <c r="J142" s="20"/>
      <c r="K142" s="20"/>
      <c r="L142" s="23"/>
    </row>
    <row r="143" spans="1:12" ht="15.5">
      <c r="A143" s="25">
        <f t="shared" si="18"/>
        <v>47058</v>
      </c>
      <c r="B143" s="22">
        <f t="shared" si="17"/>
        <v>1019936.8900713342</v>
      </c>
      <c r="C143" s="26">
        <f t="shared" si="16"/>
        <v>21589.46921189953</v>
      </c>
      <c r="D143" s="22">
        <f t="shared" si="14"/>
        <v>8499.4740839277856</v>
      </c>
      <c r="E143" s="26">
        <f t="shared" si="15"/>
        <v>30088.943295827314</v>
      </c>
      <c r="F143" s="20"/>
      <c r="G143" s="20"/>
      <c r="H143" s="20"/>
      <c r="I143" s="20"/>
      <c r="J143" s="20"/>
      <c r="K143" s="20"/>
      <c r="L143" s="23"/>
    </row>
    <row r="144" spans="1:12" ht="15.5">
      <c r="A144" s="25">
        <f t="shared" si="18"/>
        <v>47088</v>
      </c>
      <c r="B144" s="22">
        <f t="shared" si="17"/>
        <v>998347.42085943464</v>
      </c>
      <c r="C144" s="26">
        <f t="shared" si="16"/>
        <v>21769.381455332026</v>
      </c>
      <c r="D144" s="22">
        <f t="shared" si="14"/>
        <v>8319.5618404952893</v>
      </c>
      <c r="E144" s="26">
        <f t="shared" si="15"/>
        <v>30088.943295827314</v>
      </c>
      <c r="F144" s="20"/>
      <c r="G144" s="20"/>
      <c r="H144" s="20"/>
      <c r="I144" s="20"/>
      <c r="J144" s="20"/>
      <c r="K144" s="20"/>
      <c r="L144" s="23"/>
    </row>
    <row r="145" spans="1:12" ht="15.5">
      <c r="A145" s="25">
        <f t="shared" si="18"/>
        <v>47119</v>
      </c>
      <c r="B145" s="22">
        <f t="shared" si="17"/>
        <v>976578.0394041026</v>
      </c>
      <c r="C145" s="26">
        <f t="shared" si="16"/>
        <v>21950.792967459791</v>
      </c>
      <c r="D145" s="22">
        <f t="shared" si="14"/>
        <v>8138.150328367522</v>
      </c>
      <c r="E145" s="26">
        <f t="shared" si="15"/>
        <v>30088.943295827314</v>
      </c>
      <c r="F145" s="20"/>
      <c r="G145" s="20"/>
      <c r="H145" s="20"/>
      <c r="I145" s="20"/>
      <c r="J145" s="20"/>
      <c r="K145" s="20"/>
      <c r="L145" s="23"/>
    </row>
    <row r="146" spans="1:12" ht="15.5">
      <c r="A146" s="25">
        <f t="shared" si="18"/>
        <v>47150</v>
      </c>
      <c r="B146" s="22">
        <f t="shared" si="17"/>
        <v>954627.24643664283</v>
      </c>
      <c r="C146" s="26">
        <f t="shared" si="16"/>
        <v>22133.716242188624</v>
      </c>
      <c r="D146" s="22">
        <f t="shared" si="14"/>
        <v>7955.2270536386904</v>
      </c>
      <c r="E146" s="26">
        <f t="shared" si="15"/>
        <v>30088.943295827314</v>
      </c>
      <c r="F146" s="20"/>
      <c r="G146" s="20"/>
      <c r="H146" s="20"/>
      <c r="I146" s="20"/>
      <c r="J146" s="20"/>
      <c r="K146" s="20"/>
      <c r="L146" s="23"/>
    </row>
    <row r="147" spans="1:12" ht="15.5">
      <c r="A147" s="25">
        <f t="shared" si="18"/>
        <v>47178</v>
      </c>
      <c r="B147" s="22">
        <f t="shared" si="17"/>
        <v>932493.53019445424</v>
      </c>
      <c r="C147" s="26">
        <f t="shared" si="16"/>
        <v>22318.163877540195</v>
      </c>
      <c r="D147" s="22">
        <f t="shared" si="14"/>
        <v>7770.7794182871194</v>
      </c>
      <c r="E147" s="26">
        <f t="shared" si="15"/>
        <v>30088.943295827314</v>
      </c>
      <c r="F147" s="20"/>
      <c r="G147" s="20"/>
      <c r="H147" s="20"/>
      <c r="I147" s="20"/>
      <c r="J147" s="20"/>
      <c r="K147" s="20"/>
      <c r="L147" s="23"/>
    </row>
    <row r="148" spans="1:12" ht="15.5">
      <c r="A148" s="25">
        <f t="shared" si="18"/>
        <v>47209</v>
      </c>
      <c r="B148" s="22">
        <f t="shared" si="17"/>
        <v>910175.36631691409</v>
      </c>
      <c r="C148" s="26">
        <f t="shared" si="16"/>
        <v>22504.148576519696</v>
      </c>
      <c r="D148" s="22">
        <f t="shared" si="14"/>
        <v>7584.7947193076179</v>
      </c>
      <c r="E148" s="26">
        <f t="shared" si="15"/>
        <v>30088.943295827314</v>
      </c>
      <c r="F148" s="20"/>
      <c r="G148" s="20"/>
      <c r="H148" s="20"/>
      <c r="I148" s="20"/>
      <c r="J148" s="20"/>
      <c r="K148" s="20"/>
      <c r="L148" s="23"/>
    </row>
    <row r="149" spans="1:12" ht="15.5">
      <c r="A149" s="25">
        <f t="shared" si="18"/>
        <v>47239</v>
      </c>
      <c r="B149" s="22">
        <f t="shared" si="17"/>
        <v>887671.21774039441</v>
      </c>
      <c r="C149" s="26">
        <f t="shared" si="16"/>
        <v>22691.683147990694</v>
      </c>
      <c r="D149" s="22">
        <f t="shared" si="14"/>
        <v>7397.2601478366205</v>
      </c>
      <c r="E149" s="26">
        <f t="shared" si="15"/>
        <v>30088.943295827314</v>
      </c>
      <c r="F149" s="20"/>
      <c r="G149" s="20"/>
      <c r="H149" s="20"/>
      <c r="I149" s="20"/>
      <c r="J149" s="20"/>
      <c r="K149" s="20"/>
      <c r="L149" s="23"/>
    </row>
    <row r="150" spans="1:12" ht="15.5">
      <c r="A150" s="25">
        <f t="shared" si="18"/>
        <v>47270</v>
      </c>
      <c r="B150" s="22">
        <f t="shared" si="17"/>
        <v>864979.53459240368</v>
      </c>
      <c r="C150" s="26">
        <f t="shared" si="16"/>
        <v>22880.780507557283</v>
      </c>
      <c r="D150" s="22">
        <f t="shared" si="14"/>
        <v>7208.1627882700313</v>
      </c>
      <c r="E150" s="26">
        <f t="shared" si="15"/>
        <v>30088.943295827314</v>
      </c>
      <c r="F150" s="20"/>
      <c r="G150" s="20"/>
      <c r="H150" s="20"/>
      <c r="I150" s="20"/>
      <c r="J150" s="20"/>
      <c r="K150" s="20"/>
      <c r="L150" s="23"/>
    </row>
    <row r="151" spans="1:12" ht="15.5">
      <c r="A151" s="25">
        <f t="shared" si="18"/>
        <v>47300</v>
      </c>
      <c r="B151" s="22">
        <f t="shared" si="17"/>
        <v>842098.75408484635</v>
      </c>
      <c r="C151" s="26">
        <f t="shared" si="16"/>
        <v>23071.453678453592</v>
      </c>
      <c r="D151" s="22">
        <f t="shared" si="14"/>
        <v>7017.4896173737206</v>
      </c>
      <c r="E151" s="26">
        <f t="shared" si="15"/>
        <v>30088.943295827314</v>
      </c>
      <c r="F151" s="20"/>
      <c r="G151" s="20"/>
      <c r="H151" s="20"/>
      <c r="I151" s="20"/>
      <c r="J151" s="20"/>
      <c r="K151" s="20"/>
      <c r="L151" s="23"/>
    </row>
    <row r="152" spans="1:12" ht="15.5">
      <c r="A152" s="25">
        <f t="shared" si="18"/>
        <v>47331</v>
      </c>
      <c r="B152" s="22">
        <f t="shared" si="17"/>
        <v>819027.30040639278</v>
      </c>
      <c r="C152" s="26">
        <f t="shared" si="16"/>
        <v>23263.715792440707</v>
      </c>
      <c r="D152" s="22">
        <f t="shared" si="14"/>
        <v>6825.2275033866072</v>
      </c>
      <c r="E152" s="26">
        <f t="shared" si="15"/>
        <v>30088.943295827314</v>
      </c>
      <c r="F152" s="20"/>
      <c r="G152" s="20"/>
      <c r="H152" s="20"/>
      <c r="I152" s="20"/>
      <c r="J152" s="20"/>
      <c r="K152" s="20"/>
      <c r="L152" s="23"/>
    </row>
    <row r="153" spans="1:12" ht="15.5">
      <c r="A153" s="25">
        <f t="shared" si="18"/>
        <v>47362</v>
      </c>
      <c r="B153" s="22">
        <f t="shared" si="17"/>
        <v>795763.58461395209</v>
      </c>
      <c r="C153" s="26">
        <f t="shared" si="16"/>
        <v>23457.580090711046</v>
      </c>
      <c r="D153" s="22">
        <f t="shared" si="14"/>
        <v>6631.3632051162676</v>
      </c>
      <c r="E153" s="26">
        <f t="shared" si="15"/>
        <v>30088.943295827314</v>
      </c>
      <c r="F153" s="20"/>
      <c r="G153" s="20"/>
      <c r="H153" s="20"/>
      <c r="I153" s="20"/>
      <c r="J153" s="20"/>
      <c r="K153" s="20"/>
      <c r="L153" s="23"/>
    </row>
    <row r="154" spans="1:12" ht="15.5">
      <c r="A154" s="25">
        <f t="shared" si="18"/>
        <v>47392</v>
      </c>
      <c r="B154" s="22">
        <f t="shared" si="17"/>
        <v>772306.00452324108</v>
      </c>
      <c r="C154" s="26">
        <f t="shared" si="16"/>
        <v>23653.059924800305</v>
      </c>
      <c r="D154" s="22">
        <f t="shared" si="14"/>
        <v>6435.8833710270092</v>
      </c>
      <c r="E154" s="26">
        <f t="shared" si="15"/>
        <v>30088.943295827314</v>
      </c>
      <c r="F154" s="20"/>
      <c r="G154" s="20"/>
      <c r="H154" s="20"/>
      <c r="I154" s="20"/>
      <c r="J154" s="20"/>
      <c r="K154" s="20"/>
      <c r="L154" s="23"/>
    </row>
    <row r="155" spans="1:12" ht="15.5">
      <c r="A155" s="25">
        <f t="shared" si="18"/>
        <v>47423</v>
      </c>
      <c r="B155" s="22">
        <f t="shared" si="17"/>
        <v>748652.94459844078</v>
      </c>
      <c r="C155" s="26">
        <f t="shared" si="16"/>
        <v>23850.168757506974</v>
      </c>
      <c r="D155" s="22">
        <f t="shared" si="14"/>
        <v>6238.7745383203401</v>
      </c>
      <c r="E155" s="26">
        <f t="shared" si="15"/>
        <v>30088.943295827314</v>
      </c>
      <c r="F155" s="20"/>
      <c r="G155" s="20"/>
      <c r="H155" s="20"/>
      <c r="I155" s="20"/>
      <c r="J155" s="20"/>
      <c r="K155" s="20"/>
      <c r="L155" s="23"/>
    </row>
    <row r="156" spans="1:12" ht="15.5">
      <c r="A156" s="25">
        <f t="shared" si="18"/>
        <v>47453</v>
      </c>
      <c r="B156" s="22">
        <f t="shared" si="17"/>
        <v>724802.77584093378</v>
      </c>
      <c r="C156" s="26">
        <f t="shared" si="16"/>
        <v>24048.920163819534</v>
      </c>
      <c r="D156" s="22">
        <f t="shared" si="14"/>
        <v>6040.023132007781</v>
      </c>
      <c r="E156" s="26">
        <f t="shared" si="15"/>
        <v>30088.943295827314</v>
      </c>
      <c r="F156" s="20"/>
      <c r="G156" s="20"/>
      <c r="H156" s="20"/>
      <c r="I156" s="20"/>
      <c r="J156" s="20"/>
      <c r="K156" s="20"/>
      <c r="L156" s="23"/>
    </row>
    <row r="157" spans="1:12" ht="15.5">
      <c r="A157" s="25">
        <f t="shared" si="18"/>
        <v>47484</v>
      </c>
      <c r="B157" s="22">
        <f t="shared" si="17"/>
        <v>700753.85567711422</v>
      </c>
      <c r="C157" s="26">
        <f t="shared" si="16"/>
        <v>24249.327831851362</v>
      </c>
      <c r="D157" s="22">
        <f t="shared" si="14"/>
        <v>5839.6154639759516</v>
      </c>
      <c r="E157" s="26">
        <f t="shared" si="15"/>
        <v>30088.943295827314</v>
      </c>
      <c r="F157" s="20"/>
      <c r="G157" s="20"/>
      <c r="H157" s="20"/>
      <c r="I157" s="20"/>
      <c r="J157" s="20"/>
      <c r="K157" s="20"/>
      <c r="L157" s="23"/>
    </row>
    <row r="158" spans="1:12" ht="15.5">
      <c r="A158" s="25">
        <f t="shared" si="18"/>
        <v>47515</v>
      </c>
      <c r="B158" s="22">
        <f t="shared" si="17"/>
        <v>676504.5278452629</v>
      </c>
      <c r="C158" s="26">
        <f t="shared" si="16"/>
        <v>24451.405563783457</v>
      </c>
      <c r="D158" s="22">
        <f t="shared" si="14"/>
        <v>5637.5377320438574</v>
      </c>
      <c r="E158" s="26">
        <f t="shared" si="15"/>
        <v>30088.943295827314</v>
      </c>
      <c r="F158" s="20"/>
      <c r="G158" s="20"/>
      <c r="H158" s="20"/>
      <c r="I158" s="20"/>
      <c r="J158" s="20"/>
      <c r="K158" s="20"/>
      <c r="L158" s="23"/>
    </row>
    <row r="159" spans="1:12" ht="15.5">
      <c r="A159" s="25">
        <f t="shared" si="18"/>
        <v>47543</v>
      </c>
      <c r="B159" s="22">
        <f t="shared" si="17"/>
        <v>652053.12228147942</v>
      </c>
      <c r="C159" s="26">
        <f t="shared" si="16"/>
        <v>24655.167276814984</v>
      </c>
      <c r="D159" s="22">
        <f t="shared" si="14"/>
        <v>5433.776019012329</v>
      </c>
      <c r="E159" s="26">
        <f t="shared" si="15"/>
        <v>30088.943295827314</v>
      </c>
      <c r="F159" s="20"/>
      <c r="G159" s="20"/>
      <c r="H159" s="20"/>
      <c r="I159" s="20"/>
      <c r="J159" s="20"/>
      <c r="K159" s="20"/>
      <c r="L159" s="23"/>
    </row>
    <row r="160" spans="1:12" ht="15.5">
      <c r="A160" s="25">
        <f t="shared" si="18"/>
        <v>47574</v>
      </c>
      <c r="B160" s="22">
        <f t="shared" si="17"/>
        <v>627397.95500466449</v>
      </c>
      <c r="C160" s="26">
        <f t="shared" si="16"/>
        <v>24860.627004121776</v>
      </c>
      <c r="D160" s="22">
        <f t="shared" si="14"/>
        <v>5228.3162917055379</v>
      </c>
      <c r="E160" s="26">
        <f t="shared" si="15"/>
        <v>30088.943295827314</v>
      </c>
      <c r="F160" s="20"/>
      <c r="G160" s="20"/>
      <c r="H160" s="20"/>
      <c r="I160" s="20"/>
      <c r="J160" s="20"/>
      <c r="K160" s="20"/>
      <c r="L160" s="23"/>
    </row>
    <row r="161" spans="1:12" ht="15.5">
      <c r="A161" s="25">
        <f t="shared" si="18"/>
        <v>47604</v>
      </c>
      <c r="B161" s="22">
        <f t="shared" si="17"/>
        <v>602537.32800054271</v>
      </c>
      <c r="C161" s="26">
        <f t="shared" si="16"/>
        <v>25067.798895822791</v>
      </c>
      <c r="D161" s="22">
        <f t="shared" si="14"/>
        <v>5021.144400004523</v>
      </c>
      <c r="E161" s="26">
        <f t="shared" si="15"/>
        <v>30088.943295827314</v>
      </c>
      <c r="F161" s="20"/>
      <c r="G161" s="20"/>
      <c r="H161" s="20"/>
      <c r="I161" s="20"/>
      <c r="J161" s="20"/>
      <c r="K161" s="20"/>
      <c r="L161" s="23"/>
    </row>
    <row r="162" spans="1:12" ht="15.5">
      <c r="A162" s="25">
        <f t="shared" si="18"/>
        <v>47635</v>
      </c>
      <c r="B162" s="22">
        <f t="shared" si="17"/>
        <v>577469.52910471987</v>
      </c>
      <c r="C162" s="26">
        <f t="shared" si="16"/>
        <v>25276.697219954647</v>
      </c>
      <c r="D162" s="22">
        <f t="shared" si="14"/>
        <v>4812.2460758726656</v>
      </c>
      <c r="E162" s="26">
        <f t="shared" si="15"/>
        <v>30088.943295827314</v>
      </c>
      <c r="F162" s="20"/>
      <c r="G162" s="20"/>
      <c r="H162" s="20"/>
      <c r="I162" s="20"/>
      <c r="J162" s="20"/>
      <c r="K162" s="20"/>
      <c r="L162" s="23"/>
    </row>
    <row r="163" spans="1:12" ht="15.5">
      <c r="A163" s="25">
        <f t="shared" si="18"/>
        <v>47665</v>
      </c>
      <c r="B163" s="22">
        <f t="shared" si="17"/>
        <v>552192.83188476518</v>
      </c>
      <c r="C163" s="26">
        <f t="shared" si="16"/>
        <v>25487.336363454269</v>
      </c>
      <c r="D163" s="22">
        <f t="shared" ref="D163:D183" si="19">B163*$H$2/12</f>
        <v>4601.6069323730435</v>
      </c>
      <c r="E163" s="26">
        <f t="shared" ref="E163:E183" si="20">PMT($H$2/12,$H$4,-$H$1,0,0)</f>
        <v>30088.943295827314</v>
      </c>
      <c r="F163" s="20"/>
      <c r="G163" s="20"/>
      <c r="H163" s="20"/>
      <c r="I163" s="20"/>
      <c r="J163" s="20"/>
      <c r="K163" s="20"/>
      <c r="L163" s="23"/>
    </row>
    <row r="164" spans="1:12" ht="15.5">
      <c r="A164" s="25">
        <f t="shared" si="18"/>
        <v>47696</v>
      </c>
      <c r="B164" s="22">
        <f t="shared" si="17"/>
        <v>526705.49552131095</v>
      </c>
      <c r="C164" s="26">
        <f t="shared" si="16"/>
        <v>25699.730833149722</v>
      </c>
      <c r="D164" s="22">
        <f t="shared" si="19"/>
        <v>4389.2124626775912</v>
      </c>
      <c r="E164" s="26">
        <f t="shared" si="20"/>
        <v>30088.943295827314</v>
      </c>
      <c r="F164" s="20"/>
      <c r="G164" s="20"/>
      <c r="H164" s="20"/>
      <c r="I164" s="20"/>
      <c r="J164" s="20"/>
      <c r="K164" s="20"/>
      <c r="L164" s="23"/>
    </row>
    <row r="165" spans="1:12" ht="15.5">
      <c r="A165" s="25">
        <f t="shared" si="18"/>
        <v>47727</v>
      </c>
      <c r="B165" s="22">
        <f t="shared" si="17"/>
        <v>501005.7646881612</v>
      </c>
      <c r="C165" s="26">
        <f t="shared" si="16"/>
        <v>25913.895256759304</v>
      </c>
      <c r="D165" s="22">
        <f t="shared" si="19"/>
        <v>4175.0480390680104</v>
      </c>
      <c r="E165" s="26">
        <f t="shared" si="20"/>
        <v>30088.943295827314</v>
      </c>
      <c r="F165" s="20"/>
      <c r="G165" s="20"/>
      <c r="H165" s="20"/>
      <c r="I165" s="20"/>
      <c r="J165" s="20"/>
      <c r="K165" s="20"/>
      <c r="L165" s="23"/>
    </row>
    <row r="166" spans="1:12" ht="15.5">
      <c r="A166" s="25">
        <f t="shared" si="18"/>
        <v>47757</v>
      </c>
      <c r="B166" s="22">
        <f t="shared" si="17"/>
        <v>475091.86943140189</v>
      </c>
      <c r="C166" s="26">
        <f t="shared" si="16"/>
        <v>26129.844383898962</v>
      </c>
      <c r="D166" s="22">
        <f t="shared" si="19"/>
        <v>3959.0989119283495</v>
      </c>
      <c r="E166" s="26">
        <f t="shared" si="20"/>
        <v>30088.943295827314</v>
      </c>
      <c r="F166" s="20"/>
      <c r="G166" s="20"/>
      <c r="H166" s="20"/>
      <c r="I166" s="20"/>
      <c r="J166" s="20"/>
      <c r="K166" s="20"/>
      <c r="L166" s="23"/>
    </row>
    <row r="167" spans="1:12" ht="15.5">
      <c r="A167" s="25">
        <f t="shared" si="18"/>
        <v>47788</v>
      </c>
      <c r="B167" s="22">
        <f t="shared" si="17"/>
        <v>448962.02504750295</v>
      </c>
      <c r="C167" s="26">
        <f t="shared" si="16"/>
        <v>26347.593087098121</v>
      </c>
      <c r="D167" s="22">
        <f t="shared" si="19"/>
        <v>3741.3502087291913</v>
      </c>
      <c r="E167" s="26">
        <f t="shared" si="20"/>
        <v>30088.943295827314</v>
      </c>
      <c r="F167" s="20"/>
      <c r="G167" s="20"/>
      <c r="H167" s="20"/>
      <c r="I167" s="20"/>
      <c r="J167" s="20"/>
      <c r="K167" s="20"/>
      <c r="L167" s="23"/>
    </row>
    <row r="168" spans="1:12" ht="15.5">
      <c r="A168" s="25">
        <f t="shared" si="18"/>
        <v>47818</v>
      </c>
      <c r="B168" s="22">
        <f t="shared" si="17"/>
        <v>422614.43196040485</v>
      </c>
      <c r="C168" s="26">
        <f t="shared" si="16"/>
        <v>26567.156362823938</v>
      </c>
      <c r="D168" s="22">
        <f t="shared" si="19"/>
        <v>3521.7869330033741</v>
      </c>
      <c r="E168" s="26">
        <f t="shared" si="20"/>
        <v>30088.943295827314</v>
      </c>
      <c r="F168" s="20"/>
      <c r="G168" s="20"/>
      <c r="H168" s="20"/>
      <c r="I168" s="20"/>
      <c r="J168" s="20"/>
      <c r="K168" s="20"/>
      <c r="L168" s="23"/>
    </row>
    <row r="169" spans="1:12" ht="15.5">
      <c r="A169" s="25">
        <f t="shared" si="18"/>
        <v>47849</v>
      </c>
      <c r="B169" s="22">
        <f t="shared" si="17"/>
        <v>396047.27559758094</v>
      </c>
      <c r="C169" s="26">
        <f t="shared" si="16"/>
        <v>26788.54933251414</v>
      </c>
      <c r="D169" s="22">
        <f t="shared" si="19"/>
        <v>3300.3939633131745</v>
      </c>
      <c r="E169" s="26">
        <f t="shared" si="20"/>
        <v>30088.943295827314</v>
      </c>
      <c r="F169" s="20"/>
      <c r="G169" s="20"/>
      <c r="H169" s="20"/>
      <c r="I169" s="20"/>
      <c r="J169" s="20"/>
      <c r="K169" s="20"/>
      <c r="L169" s="23"/>
    </row>
    <row r="170" spans="1:12" ht="15.5">
      <c r="A170" s="25">
        <f t="shared" si="18"/>
        <v>47880</v>
      </c>
      <c r="B170" s="22">
        <f t="shared" si="17"/>
        <v>369258.72626506683</v>
      </c>
      <c r="C170" s="26">
        <f t="shared" si="16"/>
        <v>27011.787243618423</v>
      </c>
      <c r="D170" s="22">
        <f t="shared" si="19"/>
        <v>3077.1560522088907</v>
      </c>
      <c r="E170" s="26">
        <f t="shared" si="20"/>
        <v>30088.943295827314</v>
      </c>
      <c r="F170" s="20"/>
      <c r="G170" s="20"/>
      <c r="H170" s="20"/>
      <c r="I170" s="20"/>
      <c r="J170" s="20"/>
      <c r="K170" s="20"/>
      <c r="L170" s="23"/>
    </row>
    <row r="171" spans="1:12" ht="15.5">
      <c r="A171" s="25">
        <f t="shared" si="18"/>
        <v>47908</v>
      </c>
      <c r="B171" s="22">
        <f t="shared" si="17"/>
        <v>342246.93902144843</v>
      </c>
      <c r="C171" s="26">
        <f t="shared" si="16"/>
        <v>27236.885470648576</v>
      </c>
      <c r="D171" s="22">
        <f t="shared" si="19"/>
        <v>2852.0578251787369</v>
      </c>
      <c r="E171" s="26">
        <f t="shared" si="20"/>
        <v>30088.943295827314</v>
      </c>
      <c r="F171" s="20"/>
      <c r="G171" s="20"/>
      <c r="H171" s="20"/>
      <c r="I171" s="20"/>
      <c r="J171" s="20"/>
      <c r="K171" s="20"/>
      <c r="L171" s="23"/>
    </row>
    <row r="172" spans="1:12" ht="15.5">
      <c r="A172" s="25">
        <f t="shared" si="18"/>
        <v>47939</v>
      </c>
      <c r="B172" s="22">
        <f t="shared" si="17"/>
        <v>315010.05355079984</v>
      </c>
      <c r="C172" s="26">
        <f t="shared" si="16"/>
        <v>27463.859516237317</v>
      </c>
      <c r="D172" s="22">
        <f t="shared" si="19"/>
        <v>2625.0837795899988</v>
      </c>
      <c r="E172" s="26">
        <f t="shared" si="20"/>
        <v>30088.943295827314</v>
      </c>
      <c r="F172" s="20"/>
      <c r="G172" s="20"/>
      <c r="H172" s="20"/>
      <c r="I172" s="20"/>
      <c r="J172" s="20"/>
      <c r="K172" s="20"/>
      <c r="L172" s="23"/>
    </row>
    <row r="173" spans="1:12" ht="15.5">
      <c r="A173" s="25">
        <f t="shared" si="18"/>
        <v>47969</v>
      </c>
      <c r="B173" s="22">
        <f t="shared" si="17"/>
        <v>287546.1940345625</v>
      </c>
      <c r="C173" s="26">
        <f t="shared" si="16"/>
        <v>27692.72501220596</v>
      </c>
      <c r="D173" s="22">
        <f t="shared" si="19"/>
        <v>2396.2182836213542</v>
      </c>
      <c r="E173" s="26">
        <f t="shared" si="20"/>
        <v>30088.943295827314</v>
      </c>
      <c r="F173" s="20"/>
      <c r="G173" s="20"/>
      <c r="H173" s="20"/>
      <c r="I173" s="20"/>
      <c r="J173" s="20"/>
      <c r="K173" s="20"/>
      <c r="L173" s="23"/>
    </row>
    <row r="174" spans="1:12" ht="15.5">
      <c r="A174" s="25">
        <f t="shared" si="18"/>
        <v>48000</v>
      </c>
      <c r="B174" s="22">
        <f t="shared" si="17"/>
        <v>259853.46902235656</v>
      </c>
      <c r="C174" s="26">
        <f t="shared" si="16"/>
        <v>27923.497720641008</v>
      </c>
      <c r="D174" s="22">
        <f t="shared" si="19"/>
        <v>2165.4455751863047</v>
      </c>
      <c r="E174" s="26">
        <f t="shared" si="20"/>
        <v>30088.943295827314</v>
      </c>
      <c r="F174" s="20"/>
      <c r="G174" s="20"/>
      <c r="H174" s="20"/>
      <c r="I174" s="20"/>
      <c r="J174" s="20"/>
      <c r="K174" s="20"/>
      <c r="L174" s="23"/>
    </row>
    <row r="175" spans="1:12" ht="15.5">
      <c r="A175" s="25">
        <f t="shared" si="18"/>
        <v>48030</v>
      </c>
      <c r="B175" s="22">
        <f t="shared" si="17"/>
        <v>231929.97130171556</v>
      </c>
      <c r="C175" s="26">
        <f t="shared" si="16"/>
        <v>28156.193534979684</v>
      </c>
      <c r="D175" s="22">
        <f t="shared" si="19"/>
        <v>1932.7497608476297</v>
      </c>
      <c r="E175" s="26">
        <f t="shared" si="20"/>
        <v>30088.943295827314</v>
      </c>
      <c r="F175" s="20"/>
      <c r="G175" s="20"/>
      <c r="H175" s="20"/>
      <c r="I175" s="20"/>
      <c r="J175" s="20"/>
      <c r="K175" s="20"/>
      <c r="L175" s="23"/>
    </row>
    <row r="176" spans="1:12" ht="15.5">
      <c r="A176" s="25">
        <f t="shared" si="18"/>
        <v>48061</v>
      </c>
      <c r="B176" s="22">
        <f t="shared" si="17"/>
        <v>203773.77776673588</v>
      </c>
      <c r="C176" s="26">
        <f t="shared" si="16"/>
        <v>28390.828481104516</v>
      </c>
      <c r="D176" s="22">
        <f t="shared" si="19"/>
        <v>1698.1148147227989</v>
      </c>
      <c r="E176" s="26">
        <f t="shared" si="20"/>
        <v>30088.943295827314</v>
      </c>
      <c r="F176" s="20"/>
      <c r="G176" s="20"/>
      <c r="H176" s="20"/>
      <c r="I176" s="20"/>
      <c r="J176" s="20"/>
      <c r="K176" s="20"/>
      <c r="L176" s="23"/>
    </row>
    <row r="177" spans="1:12" ht="15.5">
      <c r="A177" s="25">
        <f t="shared" si="18"/>
        <v>48092</v>
      </c>
      <c r="B177" s="22">
        <f t="shared" si="17"/>
        <v>175382.94928563136</v>
      </c>
      <c r="C177" s="26">
        <f t="shared" si="16"/>
        <v>28627.418718447054</v>
      </c>
      <c r="D177" s="22">
        <f t="shared" si="19"/>
        <v>1461.5245773802615</v>
      </c>
      <c r="E177" s="26">
        <f t="shared" si="20"/>
        <v>30088.943295827314</v>
      </c>
      <c r="F177" s="20"/>
      <c r="G177" s="20"/>
      <c r="H177" s="20"/>
      <c r="I177" s="20"/>
      <c r="J177" s="20"/>
      <c r="K177" s="20"/>
      <c r="L177" s="23"/>
    </row>
    <row r="178" spans="1:12" ht="15.5">
      <c r="A178" s="25">
        <f t="shared" si="18"/>
        <v>48122</v>
      </c>
      <c r="B178" s="22">
        <f t="shared" si="17"/>
        <v>146755.53056718429</v>
      </c>
      <c r="C178" s="26">
        <f t="shared" si="16"/>
        <v>28865.980541100776</v>
      </c>
      <c r="D178" s="22">
        <f t="shared" si="19"/>
        <v>1222.9627547265359</v>
      </c>
      <c r="E178" s="26">
        <f t="shared" si="20"/>
        <v>30088.943295827314</v>
      </c>
      <c r="F178" s="20"/>
      <c r="G178" s="20"/>
      <c r="H178" s="20"/>
      <c r="I178" s="20"/>
      <c r="J178" s="20"/>
      <c r="K178" s="20"/>
      <c r="L178" s="23"/>
    </row>
    <row r="179" spans="1:12" ht="15.5">
      <c r="A179" s="25">
        <f t="shared" si="18"/>
        <v>48153</v>
      </c>
      <c r="B179" s="22">
        <f t="shared" si="17"/>
        <v>117889.55002608351</v>
      </c>
      <c r="C179" s="26">
        <f t="shared" si="16"/>
        <v>29106.530378943284</v>
      </c>
      <c r="D179" s="22">
        <f t="shared" si="19"/>
        <v>982.41291688402941</v>
      </c>
      <c r="E179" s="26">
        <f t="shared" si="20"/>
        <v>30088.943295827314</v>
      </c>
      <c r="F179" s="20"/>
      <c r="G179" s="20"/>
      <c r="H179" s="20"/>
      <c r="I179" s="20"/>
      <c r="J179" s="20"/>
      <c r="K179" s="20"/>
      <c r="L179" s="23"/>
    </row>
    <row r="180" spans="1:12" ht="15.5">
      <c r="A180" s="25">
        <f t="shared" si="18"/>
        <v>48183</v>
      </c>
      <c r="B180" s="22">
        <f t="shared" si="17"/>
        <v>88783.019647140231</v>
      </c>
      <c r="C180" s="26">
        <f t="shared" si="16"/>
        <v>29349.084798767813</v>
      </c>
      <c r="D180" s="22">
        <f t="shared" si="19"/>
        <v>739.85849705950193</v>
      </c>
      <c r="E180" s="26">
        <f t="shared" si="20"/>
        <v>30088.943295827314</v>
      </c>
      <c r="F180" s="20"/>
      <c r="G180" s="20"/>
      <c r="H180" s="20"/>
      <c r="I180" s="20"/>
      <c r="J180" s="20"/>
      <c r="K180" s="20"/>
      <c r="L180" s="23"/>
    </row>
    <row r="181" spans="1:12" ht="15.5">
      <c r="A181" s="25">
        <f t="shared" si="18"/>
        <v>48214</v>
      </c>
      <c r="B181" s="22">
        <f t="shared" si="17"/>
        <v>59433.934848372417</v>
      </c>
      <c r="C181" s="26">
        <f t="shared" si="16"/>
        <v>29593.66050542421</v>
      </c>
      <c r="D181" s="22">
        <f t="shared" si="19"/>
        <v>495.28279040310349</v>
      </c>
      <c r="E181" s="26">
        <f t="shared" si="20"/>
        <v>30088.943295827314</v>
      </c>
      <c r="F181" s="20"/>
      <c r="G181" s="20"/>
      <c r="H181" s="20"/>
      <c r="I181" s="20"/>
      <c r="J181" s="20"/>
      <c r="K181" s="20"/>
      <c r="L181" s="23"/>
    </row>
    <row r="182" spans="1:12" ht="15.5">
      <c r="A182" s="25">
        <f t="shared" si="18"/>
        <v>48245</v>
      </c>
      <c r="B182" s="22">
        <f t="shared" si="17"/>
        <v>29840.274342948207</v>
      </c>
      <c r="C182" s="26">
        <f t="shared" si="16"/>
        <v>29840.274342969413</v>
      </c>
      <c r="D182" s="22">
        <f t="shared" si="19"/>
        <v>248.66895285790176</v>
      </c>
      <c r="E182" s="26">
        <f t="shared" si="20"/>
        <v>30088.943295827314</v>
      </c>
      <c r="F182" s="20"/>
      <c r="G182" s="20"/>
      <c r="H182" s="20"/>
      <c r="I182" s="20"/>
      <c r="J182" s="20"/>
      <c r="K182" s="20"/>
      <c r="L182" s="23"/>
    </row>
    <row r="183" spans="1:12" ht="15.5">
      <c r="A183" s="25">
        <f t="shared" si="18"/>
        <v>48274</v>
      </c>
      <c r="B183" s="22">
        <f t="shared" si="17"/>
        <v>-2.1205778466537595E-8</v>
      </c>
      <c r="C183" s="26">
        <f t="shared" si="16"/>
        <v>30088.943295827492</v>
      </c>
      <c r="D183" s="22">
        <f t="shared" si="19"/>
        <v>-1.7671482055447994E-10</v>
      </c>
      <c r="E183" s="26">
        <f t="shared" si="20"/>
        <v>30088.943295827314</v>
      </c>
      <c r="F183" s="20"/>
      <c r="G183" s="20"/>
      <c r="H183" s="20"/>
      <c r="I183" s="20"/>
      <c r="J183" s="20"/>
      <c r="K183" s="20"/>
      <c r="L183" s="23"/>
    </row>
    <row r="184" spans="1:12" ht="15.5">
      <c r="A184" s="27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</row>
    <row r="185" spans="1:12" ht="15.5">
      <c r="A185" s="27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</row>
    <row r="186" spans="1:12" ht="15.5">
      <c r="A186" s="27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</row>
    <row r="187" spans="1:12">
      <c r="A187" s="3"/>
    </row>
    <row r="188" spans="1:12">
      <c r="A188" s="3"/>
    </row>
    <row r="189" spans="1:12">
      <c r="A189" s="3"/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185"/>
  <sheetViews>
    <sheetView tabSelected="1" zoomScale="85" zoomScaleNormal="85" workbookViewId="0">
      <selection sqref="A1:E1"/>
    </sheetView>
  </sheetViews>
  <sheetFormatPr defaultRowHeight="14.5"/>
  <cols>
    <col min="1" max="1" width="19.7265625" customWidth="1"/>
    <col min="2" max="5" width="21.36328125" customWidth="1"/>
    <col min="6" max="6" width="4.81640625" customWidth="1"/>
    <col min="7" max="7" width="22" customWidth="1"/>
    <col min="8" max="8" width="12" customWidth="1"/>
    <col min="9" max="9" width="5.08984375" customWidth="1"/>
    <col min="10" max="10" width="20.1796875" customWidth="1"/>
    <col min="11" max="11" width="22.54296875" customWidth="1"/>
  </cols>
  <sheetData>
    <row r="1" spans="1:39" ht="15.5">
      <c r="A1" s="34" t="s">
        <v>27</v>
      </c>
      <c r="B1" s="34"/>
      <c r="C1" s="34"/>
      <c r="D1" s="34"/>
      <c r="E1" s="34"/>
      <c r="F1" s="20"/>
      <c r="G1" s="31" t="s">
        <v>16</v>
      </c>
      <c r="H1" s="21">
        <v>2800000</v>
      </c>
      <c r="I1" s="20"/>
      <c r="J1" s="32" t="s">
        <v>17</v>
      </c>
      <c r="K1" s="22">
        <f>SUM(E3:E183)</f>
        <v>4927222.2222222285</v>
      </c>
      <c r="L1" s="23"/>
      <c r="M1" s="23"/>
    </row>
    <row r="2" spans="1:39" ht="15.5">
      <c r="A2" s="28" t="s">
        <v>18</v>
      </c>
      <c r="B2" s="28" t="s">
        <v>19</v>
      </c>
      <c r="C2" s="28" t="s">
        <v>20</v>
      </c>
      <c r="D2" s="28" t="s">
        <v>21</v>
      </c>
      <c r="E2" s="28" t="s">
        <v>22</v>
      </c>
      <c r="F2" s="20"/>
      <c r="G2" s="31" t="s">
        <v>23</v>
      </c>
      <c r="H2" s="24">
        <v>0.1</v>
      </c>
      <c r="I2" s="20"/>
      <c r="J2" s="32" t="s">
        <v>24</v>
      </c>
      <c r="K2" s="22">
        <f>K1-B3</f>
        <v>2127222.2222222285</v>
      </c>
      <c r="L2" s="23"/>
      <c r="M2" s="23"/>
    </row>
    <row r="3" spans="1:39" ht="15.5">
      <c r="A3" s="25">
        <v>42795</v>
      </c>
      <c r="B3" s="22">
        <v>2800000</v>
      </c>
      <c r="C3" s="26">
        <f t="shared" ref="C3:C34" si="0">$H$1/$H$4</f>
        <v>15555.555555555555</v>
      </c>
      <c r="D3" s="22">
        <f t="shared" ref="D3:D34" si="1">B3*$H$2/12</f>
        <v>23333.333333333332</v>
      </c>
      <c r="E3" s="26">
        <f>C3+D3</f>
        <v>38888.888888888891</v>
      </c>
      <c r="F3" s="20"/>
      <c r="G3" s="31" t="s">
        <v>25</v>
      </c>
      <c r="H3" s="21">
        <v>15</v>
      </c>
      <c r="I3" s="20"/>
      <c r="J3" s="20"/>
      <c r="K3" s="20"/>
      <c r="L3" s="23"/>
      <c r="M3" s="23"/>
    </row>
    <row r="4" spans="1:39" ht="15.5">
      <c r="A4" s="25">
        <f>EDATE(A3,1)</f>
        <v>42826</v>
      </c>
      <c r="B4" s="22">
        <f>B3-C3</f>
        <v>2784444.4444444445</v>
      </c>
      <c r="C4" s="26">
        <f t="shared" si="0"/>
        <v>15555.555555555555</v>
      </c>
      <c r="D4" s="22">
        <f t="shared" si="1"/>
        <v>23203.703703703704</v>
      </c>
      <c r="E4" s="26">
        <f t="shared" ref="E4:E67" si="2">C4+D4</f>
        <v>38759.259259259255</v>
      </c>
      <c r="F4" s="20"/>
      <c r="G4" s="31" t="s">
        <v>26</v>
      </c>
      <c r="H4" s="21">
        <v>180</v>
      </c>
      <c r="I4" s="20"/>
      <c r="J4" s="20"/>
      <c r="K4" s="20"/>
      <c r="L4" s="23"/>
      <c r="M4" s="23"/>
    </row>
    <row r="5" spans="1:39" ht="15.5">
      <c r="A5" s="25">
        <f>EDATE(A4,1)</f>
        <v>42856</v>
      </c>
      <c r="B5" s="22">
        <f t="shared" ref="B5:B68" si="3">B4-C4</f>
        <v>2768888.888888889</v>
      </c>
      <c r="C5" s="26">
        <f t="shared" si="0"/>
        <v>15555.555555555555</v>
      </c>
      <c r="D5" s="22">
        <f t="shared" si="1"/>
        <v>23074.074074074077</v>
      </c>
      <c r="E5" s="26">
        <f t="shared" si="2"/>
        <v>38629.629629629635</v>
      </c>
      <c r="F5" s="20"/>
      <c r="G5" s="20"/>
      <c r="H5" s="20"/>
      <c r="I5" s="20"/>
      <c r="J5" s="20"/>
      <c r="K5" s="20"/>
      <c r="L5" s="23"/>
      <c r="M5" s="23"/>
    </row>
    <row r="6" spans="1:39" ht="15.5">
      <c r="A6" s="25">
        <f t="shared" ref="A6:A69" si="4">EDATE(A5,1)</f>
        <v>42887</v>
      </c>
      <c r="B6" s="22">
        <f t="shared" si="3"/>
        <v>2753333.3333333335</v>
      </c>
      <c r="C6" s="26">
        <f t="shared" si="0"/>
        <v>15555.555555555555</v>
      </c>
      <c r="D6" s="22">
        <f t="shared" si="1"/>
        <v>22944.444444444449</v>
      </c>
      <c r="E6" s="26">
        <f t="shared" si="2"/>
        <v>38500</v>
      </c>
      <c r="F6" s="20"/>
      <c r="G6" s="20"/>
      <c r="H6" s="20"/>
      <c r="I6" s="20"/>
      <c r="J6" s="20"/>
      <c r="K6" s="20"/>
      <c r="L6" s="23"/>
      <c r="M6" s="23"/>
    </row>
    <row r="7" spans="1:39" ht="15.5">
      <c r="A7" s="25">
        <f t="shared" si="4"/>
        <v>42917</v>
      </c>
      <c r="B7" s="22">
        <f t="shared" si="3"/>
        <v>2737777.777777778</v>
      </c>
      <c r="C7" s="26">
        <f t="shared" si="0"/>
        <v>15555.555555555555</v>
      </c>
      <c r="D7" s="22">
        <f t="shared" si="1"/>
        <v>22814.814814814818</v>
      </c>
      <c r="E7" s="26">
        <f t="shared" si="2"/>
        <v>38370.370370370372</v>
      </c>
      <c r="F7" s="20"/>
      <c r="G7" s="20"/>
      <c r="H7" s="20"/>
      <c r="I7" s="20"/>
      <c r="J7" s="20"/>
      <c r="K7" s="20"/>
      <c r="L7" s="23"/>
      <c r="M7" s="23"/>
    </row>
    <row r="8" spans="1:39" ht="15.5">
      <c r="A8" s="25">
        <f t="shared" si="4"/>
        <v>42948</v>
      </c>
      <c r="B8" s="22">
        <f t="shared" si="3"/>
        <v>2722222.2222222225</v>
      </c>
      <c r="C8" s="26">
        <f t="shared" si="0"/>
        <v>15555.555555555555</v>
      </c>
      <c r="D8" s="22">
        <f t="shared" si="1"/>
        <v>22685.185185185186</v>
      </c>
      <c r="E8" s="26">
        <f t="shared" si="2"/>
        <v>38240.740740740745</v>
      </c>
      <c r="F8" s="20"/>
      <c r="G8" s="20"/>
      <c r="H8" s="20"/>
      <c r="I8" s="20"/>
      <c r="J8" s="20"/>
      <c r="K8" s="20"/>
      <c r="L8" s="23"/>
      <c r="M8" s="23"/>
    </row>
    <row r="9" spans="1:39" ht="15.5">
      <c r="A9" s="25">
        <f t="shared" si="4"/>
        <v>42979</v>
      </c>
      <c r="B9" s="22">
        <f t="shared" si="3"/>
        <v>2706666.666666667</v>
      </c>
      <c r="C9" s="26">
        <f t="shared" si="0"/>
        <v>15555.555555555555</v>
      </c>
      <c r="D9" s="22">
        <f t="shared" si="1"/>
        <v>22555.555555555558</v>
      </c>
      <c r="E9" s="26">
        <f t="shared" si="2"/>
        <v>38111.111111111109</v>
      </c>
      <c r="F9" s="20"/>
      <c r="G9" s="20"/>
      <c r="H9" s="20"/>
      <c r="I9" s="20"/>
      <c r="J9" s="20"/>
      <c r="K9" s="20"/>
      <c r="L9" s="23"/>
      <c r="M9" s="23"/>
    </row>
    <row r="10" spans="1:39" ht="15.5">
      <c r="A10" s="25">
        <f t="shared" si="4"/>
        <v>43009</v>
      </c>
      <c r="B10" s="22">
        <f t="shared" si="3"/>
        <v>2691111.1111111115</v>
      </c>
      <c r="C10" s="26">
        <f t="shared" si="0"/>
        <v>15555.555555555555</v>
      </c>
      <c r="D10" s="22">
        <f t="shared" si="1"/>
        <v>22425.925925925931</v>
      </c>
      <c r="E10" s="26">
        <f t="shared" si="2"/>
        <v>37981.481481481489</v>
      </c>
      <c r="F10" s="20"/>
      <c r="G10" s="20"/>
      <c r="H10" s="20"/>
      <c r="I10" s="29"/>
      <c r="J10" s="20"/>
      <c r="K10" s="20"/>
      <c r="L10" s="23"/>
      <c r="M10" s="23"/>
    </row>
    <row r="11" spans="1:39" ht="15.5">
      <c r="A11" s="25">
        <f t="shared" si="4"/>
        <v>43040</v>
      </c>
      <c r="B11" s="22">
        <f t="shared" si="3"/>
        <v>2675555.555555556</v>
      </c>
      <c r="C11" s="26">
        <f t="shared" si="0"/>
        <v>15555.555555555555</v>
      </c>
      <c r="D11" s="22">
        <f t="shared" si="1"/>
        <v>22296.296296296303</v>
      </c>
      <c r="E11" s="26">
        <f t="shared" si="2"/>
        <v>37851.851851851854</v>
      </c>
      <c r="F11" s="20"/>
      <c r="G11" s="20"/>
      <c r="H11" s="20"/>
      <c r="I11" s="20"/>
      <c r="J11" s="20"/>
      <c r="K11" s="20"/>
      <c r="L11" s="23"/>
      <c r="M11" s="23"/>
    </row>
    <row r="12" spans="1:39" ht="16" thickBot="1">
      <c r="A12" s="25">
        <f t="shared" si="4"/>
        <v>43070</v>
      </c>
      <c r="B12" s="22">
        <f t="shared" si="3"/>
        <v>2660000.0000000005</v>
      </c>
      <c r="C12" s="26">
        <f t="shared" si="0"/>
        <v>15555.555555555555</v>
      </c>
      <c r="D12" s="22">
        <f t="shared" si="1"/>
        <v>22166.666666666672</v>
      </c>
      <c r="E12" s="26">
        <f t="shared" si="2"/>
        <v>37722.222222222226</v>
      </c>
      <c r="F12" s="20"/>
      <c r="G12" s="20"/>
      <c r="H12" s="20"/>
      <c r="I12" s="20"/>
      <c r="J12" s="20"/>
      <c r="K12" s="20"/>
      <c r="L12" s="23"/>
      <c r="M12" s="23"/>
    </row>
    <row r="13" spans="1:39" ht="16.5" thickTop="1" thickBot="1">
      <c r="A13" s="25">
        <f t="shared" si="4"/>
        <v>43101</v>
      </c>
      <c r="B13" s="22">
        <f t="shared" si="3"/>
        <v>2644444.444444445</v>
      </c>
      <c r="C13" s="26">
        <f t="shared" si="0"/>
        <v>15555.555555555555</v>
      </c>
      <c r="D13" s="22">
        <f t="shared" si="1"/>
        <v>22037.03703703704</v>
      </c>
      <c r="E13" s="26">
        <f t="shared" si="2"/>
        <v>37592.592592592599</v>
      </c>
      <c r="F13" s="20"/>
      <c r="G13" s="20"/>
      <c r="H13" s="20"/>
      <c r="I13" s="20"/>
      <c r="J13" s="20"/>
      <c r="K13" s="20"/>
      <c r="L13" s="23"/>
      <c r="M13" s="23"/>
      <c r="AM13" s="1"/>
    </row>
    <row r="14" spans="1:39" ht="16" thickTop="1">
      <c r="A14" s="25">
        <f t="shared" si="4"/>
        <v>43132</v>
      </c>
      <c r="B14" s="22">
        <f t="shared" si="3"/>
        <v>2628888.8888888895</v>
      </c>
      <c r="C14" s="26">
        <f t="shared" si="0"/>
        <v>15555.555555555555</v>
      </c>
      <c r="D14" s="22">
        <f t="shared" si="1"/>
        <v>21907.407407407412</v>
      </c>
      <c r="E14" s="26">
        <f t="shared" si="2"/>
        <v>37462.962962962964</v>
      </c>
      <c r="F14" s="20"/>
      <c r="G14" s="20"/>
      <c r="H14" s="20"/>
      <c r="I14" s="20"/>
      <c r="J14" s="20"/>
      <c r="K14" s="20"/>
      <c r="L14" s="23"/>
      <c r="M14" s="23"/>
    </row>
    <row r="15" spans="1:39" ht="15.5">
      <c r="A15" s="25">
        <f t="shared" si="4"/>
        <v>43160</v>
      </c>
      <c r="B15" s="22">
        <f t="shared" si="3"/>
        <v>2613333.333333334</v>
      </c>
      <c r="C15" s="26">
        <f t="shared" si="0"/>
        <v>15555.555555555555</v>
      </c>
      <c r="D15" s="22">
        <f t="shared" si="1"/>
        <v>21777.777777777785</v>
      </c>
      <c r="E15" s="26">
        <f t="shared" si="2"/>
        <v>37333.333333333343</v>
      </c>
      <c r="F15" s="20"/>
      <c r="G15" s="20"/>
      <c r="H15" s="20"/>
      <c r="I15" s="20"/>
      <c r="J15" s="20"/>
      <c r="K15" s="20"/>
      <c r="L15" s="23"/>
      <c r="M15" s="23"/>
    </row>
    <row r="16" spans="1:39" ht="15.5">
      <c r="A16" s="25">
        <f t="shared" si="4"/>
        <v>43191</v>
      </c>
      <c r="B16" s="22">
        <f t="shared" si="3"/>
        <v>2597777.7777777785</v>
      </c>
      <c r="C16" s="26">
        <f t="shared" si="0"/>
        <v>15555.555555555555</v>
      </c>
      <c r="D16" s="22">
        <f t="shared" si="1"/>
        <v>21648.148148148157</v>
      </c>
      <c r="E16" s="26">
        <f t="shared" si="2"/>
        <v>37203.703703703708</v>
      </c>
      <c r="F16" s="20"/>
      <c r="G16" s="20"/>
      <c r="H16" s="20"/>
      <c r="I16" s="20"/>
      <c r="J16" s="20"/>
      <c r="K16" s="20"/>
      <c r="L16" s="23"/>
      <c r="M16" s="23"/>
    </row>
    <row r="17" spans="1:13" ht="15.5">
      <c r="A17" s="25">
        <f t="shared" si="4"/>
        <v>43221</v>
      </c>
      <c r="B17" s="22">
        <f t="shared" si="3"/>
        <v>2582222.2222222229</v>
      </c>
      <c r="C17" s="26">
        <f t="shared" si="0"/>
        <v>15555.555555555555</v>
      </c>
      <c r="D17" s="22">
        <f t="shared" si="1"/>
        <v>21518.518518518526</v>
      </c>
      <c r="E17" s="26">
        <f t="shared" si="2"/>
        <v>37074.07407407408</v>
      </c>
      <c r="F17" s="20"/>
      <c r="G17" s="20"/>
      <c r="H17" s="20"/>
      <c r="I17" s="20"/>
      <c r="J17" s="20"/>
      <c r="K17" s="20"/>
      <c r="L17" s="23"/>
      <c r="M17" s="23"/>
    </row>
    <row r="18" spans="1:13" ht="15.5">
      <c r="A18" s="25">
        <f t="shared" si="4"/>
        <v>43252</v>
      </c>
      <c r="B18" s="22">
        <f t="shared" si="3"/>
        <v>2566666.6666666674</v>
      </c>
      <c r="C18" s="26">
        <f t="shared" si="0"/>
        <v>15555.555555555555</v>
      </c>
      <c r="D18" s="22">
        <f t="shared" si="1"/>
        <v>21388.888888888894</v>
      </c>
      <c r="E18" s="26">
        <f t="shared" si="2"/>
        <v>36944.444444444453</v>
      </c>
      <c r="F18" s="20"/>
      <c r="G18" s="20"/>
      <c r="H18" s="20"/>
      <c r="I18" s="20"/>
      <c r="J18" s="20"/>
      <c r="K18" s="20"/>
      <c r="L18" s="23"/>
      <c r="M18" s="23"/>
    </row>
    <row r="19" spans="1:13" ht="15.5">
      <c r="A19" s="25">
        <f t="shared" si="4"/>
        <v>43282</v>
      </c>
      <c r="B19" s="22">
        <f t="shared" si="3"/>
        <v>2551111.1111111119</v>
      </c>
      <c r="C19" s="26">
        <f t="shared" si="0"/>
        <v>15555.555555555555</v>
      </c>
      <c r="D19" s="22">
        <f t="shared" si="1"/>
        <v>21259.259259259266</v>
      </c>
      <c r="E19" s="26">
        <f t="shared" si="2"/>
        <v>36814.814814814818</v>
      </c>
      <c r="F19" s="20"/>
      <c r="G19" s="20"/>
      <c r="H19" s="20"/>
      <c r="I19" s="20"/>
      <c r="J19" s="20"/>
      <c r="K19" s="20"/>
      <c r="L19" s="23"/>
      <c r="M19" s="23"/>
    </row>
    <row r="20" spans="1:13" ht="15.5">
      <c r="A20" s="25">
        <f t="shared" si="4"/>
        <v>43313</v>
      </c>
      <c r="B20" s="22">
        <f t="shared" si="3"/>
        <v>2535555.5555555564</v>
      </c>
      <c r="C20" s="26">
        <f t="shared" si="0"/>
        <v>15555.555555555555</v>
      </c>
      <c r="D20" s="22">
        <f t="shared" si="1"/>
        <v>21129.629629629639</v>
      </c>
      <c r="E20" s="26">
        <f t="shared" si="2"/>
        <v>36685.185185185197</v>
      </c>
      <c r="F20" s="20"/>
      <c r="G20" s="20"/>
      <c r="H20" s="20"/>
      <c r="I20" s="20"/>
      <c r="J20" s="20"/>
      <c r="K20" s="20"/>
      <c r="L20" s="23"/>
      <c r="M20" s="23"/>
    </row>
    <row r="21" spans="1:13" ht="15.5">
      <c r="A21" s="25">
        <f t="shared" si="4"/>
        <v>43344</v>
      </c>
      <c r="B21" s="22">
        <f t="shared" si="3"/>
        <v>2520000.0000000009</v>
      </c>
      <c r="C21" s="26">
        <f t="shared" si="0"/>
        <v>15555.555555555555</v>
      </c>
      <c r="D21" s="22">
        <f t="shared" si="1"/>
        <v>21000.000000000011</v>
      </c>
      <c r="E21" s="26">
        <f t="shared" si="2"/>
        <v>36555.555555555562</v>
      </c>
      <c r="F21" s="20"/>
      <c r="G21" s="20"/>
      <c r="H21" s="20"/>
      <c r="I21" s="20"/>
      <c r="J21" s="20"/>
      <c r="K21" s="20"/>
      <c r="L21" s="23"/>
      <c r="M21" s="23"/>
    </row>
    <row r="22" spans="1:13" ht="15.5">
      <c r="A22" s="25">
        <f t="shared" si="4"/>
        <v>43374</v>
      </c>
      <c r="B22" s="22">
        <f t="shared" si="3"/>
        <v>2504444.4444444454</v>
      </c>
      <c r="C22" s="26">
        <f t="shared" si="0"/>
        <v>15555.555555555555</v>
      </c>
      <c r="D22" s="22">
        <f t="shared" si="1"/>
        <v>20870.37037037038</v>
      </c>
      <c r="E22" s="26">
        <f t="shared" si="2"/>
        <v>36425.925925925934</v>
      </c>
      <c r="F22" s="20"/>
      <c r="G22" s="20"/>
      <c r="H22" s="20"/>
      <c r="I22" s="20"/>
      <c r="J22" s="20"/>
      <c r="K22" s="20"/>
      <c r="L22" s="23"/>
      <c r="M22" s="23"/>
    </row>
    <row r="23" spans="1:13" ht="15.5">
      <c r="A23" s="25">
        <f t="shared" si="4"/>
        <v>43405</v>
      </c>
      <c r="B23" s="22">
        <f t="shared" si="3"/>
        <v>2488888.8888888899</v>
      </c>
      <c r="C23" s="26">
        <f t="shared" si="0"/>
        <v>15555.555555555555</v>
      </c>
      <c r="D23" s="22">
        <f t="shared" si="1"/>
        <v>20740.740740740748</v>
      </c>
      <c r="E23" s="26">
        <f t="shared" si="2"/>
        <v>36296.296296296307</v>
      </c>
      <c r="F23" s="20"/>
      <c r="G23" s="20"/>
      <c r="H23" s="20"/>
      <c r="I23" s="20"/>
      <c r="J23" s="20"/>
      <c r="K23" s="20"/>
      <c r="L23" s="23"/>
      <c r="M23" s="23"/>
    </row>
    <row r="24" spans="1:13" ht="15.5">
      <c r="A24" s="25">
        <f t="shared" si="4"/>
        <v>43435</v>
      </c>
      <c r="B24" s="22">
        <f t="shared" si="3"/>
        <v>2473333.3333333344</v>
      </c>
      <c r="C24" s="26">
        <f t="shared" si="0"/>
        <v>15555.555555555555</v>
      </c>
      <c r="D24" s="22">
        <f t="shared" si="1"/>
        <v>20611.11111111112</v>
      </c>
      <c r="E24" s="26">
        <f t="shared" si="2"/>
        <v>36166.666666666672</v>
      </c>
      <c r="F24" s="20"/>
      <c r="G24" s="20"/>
      <c r="H24" s="20"/>
      <c r="I24" s="20"/>
      <c r="J24" s="20"/>
      <c r="K24" s="20"/>
      <c r="L24" s="23"/>
      <c r="M24" s="23"/>
    </row>
    <row r="25" spans="1:13" ht="15.5">
      <c r="A25" s="25">
        <f t="shared" si="4"/>
        <v>43466</v>
      </c>
      <c r="B25" s="22">
        <f t="shared" si="3"/>
        <v>2457777.7777777789</v>
      </c>
      <c r="C25" s="26">
        <f t="shared" si="0"/>
        <v>15555.555555555555</v>
      </c>
      <c r="D25" s="22">
        <f t="shared" si="1"/>
        <v>20481.481481481493</v>
      </c>
      <c r="E25" s="26">
        <f t="shared" si="2"/>
        <v>36037.037037037051</v>
      </c>
      <c r="F25" s="20"/>
      <c r="G25" s="20"/>
      <c r="H25" s="20"/>
      <c r="I25" s="20"/>
      <c r="J25" s="20"/>
      <c r="K25" s="20"/>
      <c r="L25" s="23"/>
      <c r="M25" s="23"/>
    </row>
    <row r="26" spans="1:13" ht="15.5">
      <c r="A26" s="25">
        <f t="shared" si="4"/>
        <v>43497</v>
      </c>
      <c r="B26" s="22">
        <f t="shared" si="3"/>
        <v>2442222.2222222234</v>
      </c>
      <c r="C26" s="26">
        <f t="shared" si="0"/>
        <v>15555.555555555555</v>
      </c>
      <c r="D26" s="22">
        <f t="shared" si="1"/>
        <v>20351.851851851865</v>
      </c>
      <c r="E26" s="26">
        <f t="shared" si="2"/>
        <v>35907.407407407416</v>
      </c>
      <c r="F26" s="20"/>
      <c r="G26" s="20"/>
      <c r="H26" s="20"/>
      <c r="I26" s="20"/>
      <c r="J26" s="20"/>
      <c r="K26" s="20"/>
      <c r="L26" s="23"/>
      <c r="M26" s="23"/>
    </row>
    <row r="27" spans="1:13" ht="15.5">
      <c r="A27" s="25">
        <f t="shared" si="4"/>
        <v>43525</v>
      </c>
      <c r="B27" s="22">
        <f t="shared" si="3"/>
        <v>2426666.6666666679</v>
      </c>
      <c r="C27" s="26">
        <f t="shared" si="0"/>
        <v>15555.555555555555</v>
      </c>
      <c r="D27" s="22">
        <f t="shared" si="1"/>
        <v>20222.222222222234</v>
      </c>
      <c r="E27" s="26">
        <f t="shared" si="2"/>
        <v>35777.777777777788</v>
      </c>
      <c r="F27" s="20"/>
      <c r="G27" s="20"/>
      <c r="H27" s="20"/>
      <c r="I27" s="20"/>
      <c r="J27" s="20"/>
      <c r="K27" s="20"/>
      <c r="L27" s="23"/>
      <c r="M27" s="23"/>
    </row>
    <row r="28" spans="1:13" ht="15.5">
      <c r="A28" s="25">
        <f t="shared" si="4"/>
        <v>43556</v>
      </c>
      <c r="B28" s="22">
        <f t="shared" si="3"/>
        <v>2411111.1111111124</v>
      </c>
      <c r="C28" s="26">
        <f t="shared" si="0"/>
        <v>15555.555555555555</v>
      </c>
      <c r="D28" s="22">
        <f t="shared" si="1"/>
        <v>20092.592592592602</v>
      </c>
      <c r="E28" s="26">
        <f t="shared" si="2"/>
        <v>35648.148148148161</v>
      </c>
      <c r="F28" s="20"/>
      <c r="G28" s="20"/>
      <c r="H28" s="20"/>
      <c r="I28" s="20"/>
      <c r="J28" s="20"/>
      <c r="K28" s="20"/>
      <c r="L28" s="23"/>
      <c r="M28" s="23"/>
    </row>
    <row r="29" spans="1:13" ht="15.5">
      <c r="A29" s="25">
        <f t="shared" si="4"/>
        <v>43586</v>
      </c>
      <c r="B29" s="22">
        <f t="shared" si="3"/>
        <v>2395555.5555555569</v>
      </c>
      <c r="C29" s="26">
        <f t="shared" si="0"/>
        <v>15555.555555555555</v>
      </c>
      <c r="D29" s="22">
        <f t="shared" si="1"/>
        <v>19962.962962962974</v>
      </c>
      <c r="E29" s="26">
        <f t="shared" si="2"/>
        <v>35518.518518518526</v>
      </c>
      <c r="F29" s="20"/>
      <c r="G29" s="20"/>
      <c r="H29" s="20"/>
      <c r="I29" s="20"/>
      <c r="J29" s="20"/>
      <c r="K29" s="20"/>
      <c r="L29" s="23"/>
      <c r="M29" s="23"/>
    </row>
    <row r="30" spans="1:13" ht="15.5">
      <c r="A30" s="25">
        <f t="shared" si="4"/>
        <v>43617</v>
      </c>
      <c r="B30" s="22">
        <f t="shared" si="3"/>
        <v>2380000.0000000014</v>
      </c>
      <c r="C30" s="26">
        <f t="shared" si="0"/>
        <v>15555.555555555555</v>
      </c>
      <c r="D30" s="22">
        <f t="shared" si="1"/>
        <v>19833.333333333347</v>
      </c>
      <c r="E30" s="26">
        <f t="shared" si="2"/>
        <v>35388.888888888905</v>
      </c>
      <c r="F30" s="20"/>
      <c r="G30" s="20"/>
      <c r="H30" s="20"/>
      <c r="I30" s="20"/>
      <c r="J30" s="20"/>
      <c r="K30" s="20"/>
      <c r="L30" s="23"/>
      <c r="M30" s="23"/>
    </row>
    <row r="31" spans="1:13" ht="15.5">
      <c r="A31" s="25">
        <f t="shared" si="4"/>
        <v>43647</v>
      </c>
      <c r="B31" s="22">
        <f t="shared" si="3"/>
        <v>2364444.4444444459</v>
      </c>
      <c r="C31" s="26">
        <f t="shared" si="0"/>
        <v>15555.555555555555</v>
      </c>
      <c r="D31" s="22">
        <f t="shared" si="1"/>
        <v>19703.703703703719</v>
      </c>
      <c r="E31" s="26">
        <f t="shared" si="2"/>
        <v>35259.25925925927</v>
      </c>
      <c r="F31" s="20"/>
      <c r="G31" s="20"/>
      <c r="H31" s="20"/>
      <c r="I31" s="20"/>
      <c r="J31" s="20"/>
      <c r="K31" s="20"/>
      <c r="L31" s="23"/>
      <c r="M31" s="23"/>
    </row>
    <row r="32" spans="1:13" ht="15.5">
      <c r="A32" s="25">
        <f t="shared" si="4"/>
        <v>43678</v>
      </c>
      <c r="B32" s="22">
        <f t="shared" si="3"/>
        <v>2348888.8888888904</v>
      </c>
      <c r="C32" s="26">
        <f t="shared" si="0"/>
        <v>15555.555555555555</v>
      </c>
      <c r="D32" s="22">
        <f t="shared" si="1"/>
        <v>19574.074074074088</v>
      </c>
      <c r="E32" s="26">
        <f t="shared" si="2"/>
        <v>35129.629629629642</v>
      </c>
      <c r="F32" s="20"/>
      <c r="G32" s="20"/>
      <c r="H32" s="20"/>
      <c r="I32" s="20"/>
      <c r="J32" s="20"/>
      <c r="K32" s="20"/>
      <c r="L32" s="23"/>
      <c r="M32" s="23"/>
    </row>
    <row r="33" spans="1:13" ht="15.5">
      <c r="A33" s="25">
        <f t="shared" si="4"/>
        <v>43709</v>
      </c>
      <c r="B33" s="22">
        <f t="shared" si="3"/>
        <v>2333333.3333333349</v>
      </c>
      <c r="C33" s="26">
        <f t="shared" si="0"/>
        <v>15555.555555555555</v>
      </c>
      <c r="D33" s="22">
        <f t="shared" si="1"/>
        <v>19444.444444444456</v>
      </c>
      <c r="E33" s="26">
        <f t="shared" si="2"/>
        <v>35000.000000000015</v>
      </c>
      <c r="F33" s="20"/>
      <c r="G33" s="20"/>
      <c r="H33" s="20"/>
      <c r="I33" s="20"/>
      <c r="J33" s="20"/>
      <c r="K33" s="20"/>
      <c r="L33" s="23"/>
      <c r="M33" s="23"/>
    </row>
    <row r="34" spans="1:13" ht="15.5">
      <c r="A34" s="25">
        <f t="shared" si="4"/>
        <v>43739</v>
      </c>
      <c r="B34" s="22">
        <f t="shared" si="3"/>
        <v>2317777.7777777794</v>
      </c>
      <c r="C34" s="26">
        <f t="shared" si="0"/>
        <v>15555.555555555555</v>
      </c>
      <c r="D34" s="22">
        <f t="shared" si="1"/>
        <v>19314.814814814828</v>
      </c>
      <c r="E34" s="26">
        <f t="shared" si="2"/>
        <v>34870.37037037038</v>
      </c>
      <c r="F34" s="20"/>
      <c r="G34" s="20"/>
      <c r="H34" s="20"/>
      <c r="I34" s="20"/>
      <c r="J34" s="20"/>
      <c r="K34" s="20"/>
      <c r="L34" s="23"/>
      <c r="M34" s="23"/>
    </row>
    <row r="35" spans="1:13" ht="15.5">
      <c r="A35" s="25">
        <f t="shared" si="4"/>
        <v>43770</v>
      </c>
      <c r="B35" s="22">
        <f t="shared" si="3"/>
        <v>2302222.2222222239</v>
      </c>
      <c r="C35" s="26">
        <f t="shared" ref="C35:C66" si="5">$H$1/$H$4</f>
        <v>15555.555555555555</v>
      </c>
      <c r="D35" s="22">
        <f t="shared" ref="D35:D66" si="6">B35*$H$2/12</f>
        <v>19185.185185185201</v>
      </c>
      <c r="E35" s="26">
        <f t="shared" si="2"/>
        <v>34740.740740740759</v>
      </c>
      <c r="F35" s="20"/>
      <c r="G35" s="20"/>
      <c r="H35" s="20"/>
      <c r="I35" s="20"/>
      <c r="J35" s="20"/>
      <c r="K35" s="20"/>
      <c r="L35" s="23"/>
      <c r="M35" s="23"/>
    </row>
    <row r="36" spans="1:13" ht="15.5">
      <c r="A36" s="25">
        <f t="shared" si="4"/>
        <v>43800</v>
      </c>
      <c r="B36" s="22">
        <f t="shared" si="3"/>
        <v>2286666.6666666684</v>
      </c>
      <c r="C36" s="26">
        <f t="shared" si="5"/>
        <v>15555.555555555555</v>
      </c>
      <c r="D36" s="22">
        <f t="shared" si="6"/>
        <v>19055.555555555573</v>
      </c>
      <c r="E36" s="26">
        <f t="shared" si="2"/>
        <v>34611.111111111124</v>
      </c>
      <c r="F36" s="20"/>
      <c r="G36" s="20"/>
      <c r="H36" s="20"/>
      <c r="I36" s="20"/>
      <c r="J36" s="20"/>
      <c r="K36" s="20"/>
      <c r="L36" s="23"/>
      <c r="M36" s="23"/>
    </row>
    <row r="37" spans="1:13" ht="15.5">
      <c r="A37" s="25">
        <f t="shared" si="4"/>
        <v>43831</v>
      </c>
      <c r="B37" s="22">
        <f t="shared" si="3"/>
        <v>2271111.1111111129</v>
      </c>
      <c r="C37" s="26">
        <f t="shared" si="5"/>
        <v>15555.555555555555</v>
      </c>
      <c r="D37" s="22">
        <f t="shared" si="6"/>
        <v>18925.925925925942</v>
      </c>
      <c r="E37" s="26">
        <f t="shared" si="2"/>
        <v>34481.481481481496</v>
      </c>
      <c r="F37" s="20"/>
      <c r="G37" s="20"/>
      <c r="H37" s="20"/>
      <c r="I37" s="20"/>
      <c r="J37" s="20"/>
      <c r="K37" s="20"/>
      <c r="L37" s="23"/>
      <c r="M37" s="23"/>
    </row>
    <row r="38" spans="1:13" ht="15.5">
      <c r="A38" s="25">
        <f t="shared" si="4"/>
        <v>43862</v>
      </c>
      <c r="B38" s="22">
        <f t="shared" si="3"/>
        <v>2255555.5555555574</v>
      </c>
      <c r="C38" s="26">
        <f t="shared" si="5"/>
        <v>15555.555555555555</v>
      </c>
      <c r="D38" s="22">
        <f t="shared" si="6"/>
        <v>18796.29629629631</v>
      </c>
      <c r="E38" s="26">
        <f t="shared" si="2"/>
        <v>34351.851851851869</v>
      </c>
      <c r="F38" s="20"/>
      <c r="G38" s="20"/>
      <c r="H38" s="20"/>
      <c r="I38" s="20"/>
      <c r="J38" s="20"/>
      <c r="K38" s="20"/>
      <c r="L38" s="23"/>
      <c r="M38" s="23"/>
    </row>
    <row r="39" spans="1:13" ht="15.5">
      <c r="A39" s="25">
        <f t="shared" si="4"/>
        <v>43891</v>
      </c>
      <c r="B39" s="22">
        <f t="shared" si="3"/>
        <v>2240000.0000000019</v>
      </c>
      <c r="C39" s="26">
        <f t="shared" si="5"/>
        <v>15555.555555555555</v>
      </c>
      <c r="D39" s="22">
        <f t="shared" si="6"/>
        <v>18666.666666666682</v>
      </c>
      <c r="E39" s="26">
        <f t="shared" si="2"/>
        <v>34222.222222222234</v>
      </c>
      <c r="F39" s="20"/>
      <c r="G39" s="20"/>
      <c r="H39" s="20"/>
      <c r="I39" s="20"/>
      <c r="J39" s="20"/>
      <c r="K39" s="20"/>
      <c r="L39" s="23"/>
      <c r="M39" s="23"/>
    </row>
    <row r="40" spans="1:13" ht="15.5">
      <c r="A40" s="25">
        <f t="shared" si="4"/>
        <v>43922</v>
      </c>
      <c r="B40" s="22">
        <f t="shared" si="3"/>
        <v>2224444.4444444464</v>
      </c>
      <c r="C40" s="26">
        <f t="shared" si="5"/>
        <v>15555.555555555555</v>
      </c>
      <c r="D40" s="22">
        <f t="shared" si="6"/>
        <v>18537.037037037055</v>
      </c>
      <c r="E40" s="26">
        <f t="shared" si="2"/>
        <v>34092.592592592613</v>
      </c>
      <c r="F40" s="20"/>
      <c r="G40" s="20"/>
      <c r="H40" s="20"/>
      <c r="I40" s="20"/>
      <c r="J40" s="20"/>
      <c r="K40" s="20"/>
      <c r="L40" s="23"/>
      <c r="M40" s="23"/>
    </row>
    <row r="41" spans="1:13" ht="15.5">
      <c r="A41" s="25">
        <f t="shared" si="4"/>
        <v>43952</v>
      </c>
      <c r="B41" s="22">
        <f t="shared" si="3"/>
        <v>2208888.8888888909</v>
      </c>
      <c r="C41" s="26">
        <f t="shared" si="5"/>
        <v>15555.555555555555</v>
      </c>
      <c r="D41" s="22">
        <f t="shared" si="6"/>
        <v>18407.407407407427</v>
      </c>
      <c r="E41" s="26">
        <f t="shared" si="2"/>
        <v>33962.962962962978</v>
      </c>
      <c r="F41" s="20"/>
      <c r="G41" s="20"/>
      <c r="H41" s="20"/>
      <c r="I41" s="20"/>
      <c r="J41" s="20"/>
      <c r="K41" s="20"/>
      <c r="L41" s="23"/>
      <c r="M41" s="23"/>
    </row>
    <row r="42" spans="1:13" ht="15.5">
      <c r="A42" s="25">
        <f t="shared" si="4"/>
        <v>43983</v>
      </c>
      <c r="B42" s="22">
        <f t="shared" si="3"/>
        <v>2193333.3333333354</v>
      </c>
      <c r="C42" s="26">
        <f t="shared" si="5"/>
        <v>15555.555555555555</v>
      </c>
      <c r="D42" s="22">
        <f t="shared" si="6"/>
        <v>18277.777777777796</v>
      </c>
      <c r="E42" s="26">
        <f t="shared" si="2"/>
        <v>33833.33333333335</v>
      </c>
      <c r="F42" s="20"/>
      <c r="G42" s="20"/>
      <c r="H42" s="20"/>
      <c r="I42" s="20"/>
      <c r="J42" s="20"/>
      <c r="K42" s="20"/>
      <c r="L42" s="23"/>
      <c r="M42" s="23"/>
    </row>
    <row r="43" spans="1:13" ht="15.5">
      <c r="A43" s="25">
        <f t="shared" si="4"/>
        <v>44013</v>
      </c>
      <c r="B43" s="22">
        <f t="shared" si="3"/>
        <v>2177777.7777777798</v>
      </c>
      <c r="C43" s="26">
        <f t="shared" si="5"/>
        <v>15555.555555555555</v>
      </c>
      <c r="D43" s="22">
        <f t="shared" si="6"/>
        <v>18148.148148148164</v>
      </c>
      <c r="E43" s="26">
        <f t="shared" si="2"/>
        <v>33703.703703703723</v>
      </c>
      <c r="F43" s="20"/>
      <c r="G43" s="20"/>
      <c r="H43" s="20"/>
      <c r="I43" s="20"/>
      <c r="J43" s="20"/>
      <c r="K43" s="20"/>
      <c r="L43" s="23"/>
      <c r="M43" s="23"/>
    </row>
    <row r="44" spans="1:13" ht="15.5">
      <c r="A44" s="25">
        <f t="shared" si="4"/>
        <v>44044</v>
      </c>
      <c r="B44" s="22">
        <f t="shared" si="3"/>
        <v>2162222.2222222243</v>
      </c>
      <c r="C44" s="26">
        <f t="shared" si="5"/>
        <v>15555.555555555555</v>
      </c>
      <c r="D44" s="22">
        <f t="shared" si="6"/>
        <v>18018.518518518536</v>
      </c>
      <c r="E44" s="26">
        <f t="shared" si="2"/>
        <v>33574.074074074088</v>
      </c>
      <c r="F44" s="20"/>
      <c r="G44" s="20"/>
      <c r="H44" s="20"/>
      <c r="I44" s="20"/>
      <c r="J44" s="20"/>
      <c r="K44" s="20"/>
      <c r="L44" s="23"/>
      <c r="M44" s="23"/>
    </row>
    <row r="45" spans="1:13" ht="15.5">
      <c r="A45" s="25">
        <f t="shared" si="4"/>
        <v>44075</v>
      </c>
      <c r="B45" s="22">
        <f t="shared" si="3"/>
        <v>2146666.6666666688</v>
      </c>
      <c r="C45" s="26">
        <f t="shared" si="5"/>
        <v>15555.555555555555</v>
      </c>
      <c r="D45" s="22">
        <f t="shared" si="6"/>
        <v>17888.888888888909</v>
      </c>
      <c r="E45" s="26">
        <f t="shared" si="2"/>
        <v>33444.444444444467</v>
      </c>
      <c r="F45" s="20"/>
      <c r="G45" s="20"/>
      <c r="H45" s="20"/>
      <c r="I45" s="20"/>
      <c r="J45" s="20"/>
      <c r="K45" s="20"/>
      <c r="L45" s="23"/>
      <c r="M45" s="23"/>
    </row>
    <row r="46" spans="1:13" ht="15.5">
      <c r="A46" s="25">
        <f t="shared" si="4"/>
        <v>44105</v>
      </c>
      <c r="B46" s="22">
        <f t="shared" si="3"/>
        <v>2131111.1111111133</v>
      </c>
      <c r="C46" s="26">
        <f t="shared" si="5"/>
        <v>15555.555555555555</v>
      </c>
      <c r="D46" s="22">
        <f t="shared" si="6"/>
        <v>17759.259259259281</v>
      </c>
      <c r="E46" s="26">
        <f t="shared" si="2"/>
        <v>33314.814814814832</v>
      </c>
      <c r="F46" s="20"/>
      <c r="G46" s="20"/>
      <c r="H46" s="20"/>
      <c r="I46" s="20"/>
      <c r="J46" s="20"/>
      <c r="K46" s="20"/>
      <c r="L46" s="23"/>
      <c r="M46" s="23"/>
    </row>
    <row r="47" spans="1:13" ht="15.5">
      <c r="A47" s="25">
        <f t="shared" si="4"/>
        <v>44136</v>
      </c>
      <c r="B47" s="22">
        <f t="shared" si="3"/>
        <v>2115555.5555555578</v>
      </c>
      <c r="C47" s="26">
        <f t="shared" si="5"/>
        <v>15555.555555555555</v>
      </c>
      <c r="D47" s="22">
        <f t="shared" si="6"/>
        <v>17629.62962962965</v>
      </c>
      <c r="E47" s="26">
        <f t="shared" si="2"/>
        <v>33185.185185185204</v>
      </c>
      <c r="F47" s="20"/>
      <c r="G47" s="20"/>
      <c r="H47" s="20"/>
      <c r="I47" s="20"/>
      <c r="J47" s="20"/>
      <c r="K47" s="20"/>
      <c r="L47" s="23"/>
      <c r="M47" s="23"/>
    </row>
    <row r="48" spans="1:13" ht="15.5">
      <c r="A48" s="25">
        <f t="shared" si="4"/>
        <v>44166</v>
      </c>
      <c r="B48" s="22">
        <f t="shared" si="3"/>
        <v>2100000.0000000023</v>
      </c>
      <c r="C48" s="26">
        <f t="shared" si="5"/>
        <v>15555.555555555555</v>
      </c>
      <c r="D48" s="22">
        <f t="shared" si="6"/>
        <v>17500.000000000018</v>
      </c>
      <c r="E48" s="26">
        <f t="shared" si="2"/>
        <v>33055.555555555577</v>
      </c>
      <c r="F48" s="20"/>
      <c r="G48" s="20"/>
      <c r="H48" s="20"/>
      <c r="I48" s="20"/>
      <c r="J48" s="20"/>
      <c r="K48" s="20"/>
      <c r="L48" s="23"/>
      <c r="M48" s="23"/>
    </row>
    <row r="49" spans="1:13" ht="15.5">
      <c r="A49" s="25">
        <f t="shared" si="4"/>
        <v>44197</v>
      </c>
      <c r="B49" s="22">
        <f t="shared" si="3"/>
        <v>2084444.4444444468</v>
      </c>
      <c r="C49" s="26">
        <f t="shared" si="5"/>
        <v>15555.555555555555</v>
      </c>
      <c r="D49" s="22">
        <f t="shared" si="6"/>
        <v>17370.37037037039</v>
      </c>
      <c r="E49" s="26">
        <f t="shared" si="2"/>
        <v>32925.925925925942</v>
      </c>
      <c r="F49" s="20"/>
      <c r="G49" s="20"/>
      <c r="H49" s="20"/>
      <c r="I49" s="20"/>
      <c r="J49" s="20"/>
      <c r="K49" s="20"/>
      <c r="L49" s="23"/>
      <c r="M49" s="23"/>
    </row>
    <row r="50" spans="1:13" ht="15.5">
      <c r="A50" s="25">
        <f t="shared" si="4"/>
        <v>44228</v>
      </c>
      <c r="B50" s="22">
        <f t="shared" si="3"/>
        <v>2068888.8888888913</v>
      </c>
      <c r="C50" s="26">
        <f t="shared" si="5"/>
        <v>15555.555555555555</v>
      </c>
      <c r="D50" s="22">
        <f t="shared" si="6"/>
        <v>17240.740740740763</v>
      </c>
      <c r="E50" s="26">
        <f t="shared" si="2"/>
        <v>32796.296296296321</v>
      </c>
      <c r="F50" s="20"/>
      <c r="G50" s="20"/>
      <c r="H50" s="20"/>
      <c r="I50" s="20"/>
      <c r="J50" s="20"/>
      <c r="K50" s="20"/>
      <c r="L50" s="23"/>
      <c r="M50" s="23"/>
    </row>
    <row r="51" spans="1:13" ht="15.5">
      <c r="A51" s="25">
        <f t="shared" si="4"/>
        <v>44256</v>
      </c>
      <c r="B51" s="22">
        <f t="shared" si="3"/>
        <v>2053333.3333333358</v>
      </c>
      <c r="C51" s="26">
        <f t="shared" si="5"/>
        <v>15555.555555555555</v>
      </c>
      <c r="D51" s="22">
        <f t="shared" si="6"/>
        <v>17111.111111111135</v>
      </c>
      <c r="E51" s="26">
        <f t="shared" si="2"/>
        <v>32666.66666666669</v>
      </c>
      <c r="F51" s="20"/>
      <c r="G51" s="20"/>
      <c r="H51" s="20"/>
      <c r="I51" s="20"/>
      <c r="J51" s="20"/>
      <c r="K51" s="20"/>
      <c r="L51" s="23"/>
      <c r="M51" s="23"/>
    </row>
    <row r="52" spans="1:13" ht="15.5">
      <c r="A52" s="25">
        <f t="shared" si="4"/>
        <v>44287</v>
      </c>
      <c r="B52" s="22">
        <f t="shared" si="3"/>
        <v>2037777.7777777803</v>
      </c>
      <c r="C52" s="26">
        <f t="shared" si="5"/>
        <v>15555.555555555555</v>
      </c>
      <c r="D52" s="22">
        <f t="shared" si="6"/>
        <v>16981.481481481504</v>
      </c>
      <c r="E52" s="26">
        <f t="shared" si="2"/>
        <v>32537.037037037058</v>
      </c>
      <c r="F52" s="20"/>
      <c r="G52" s="20"/>
      <c r="H52" s="20"/>
      <c r="I52" s="20"/>
      <c r="J52" s="20"/>
      <c r="K52" s="20"/>
      <c r="L52" s="23"/>
      <c r="M52" s="23"/>
    </row>
    <row r="53" spans="1:13" ht="15.5">
      <c r="A53" s="25">
        <f t="shared" si="4"/>
        <v>44317</v>
      </c>
      <c r="B53" s="22">
        <f t="shared" si="3"/>
        <v>2022222.2222222248</v>
      </c>
      <c r="C53" s="26">
        <f t="shared" si="5"/>
        <v>15555.555555555555</v>
      </c>
      <c r="D53" s="22">
        <f t="shared" si="6"/>
        <v>16851.851851851872</v>
      </c>
      <c r="E53" s="26">
        <f t="shared" si="2"/>
        <v>32407.407407407427</v>
      </c>
      <c r="F53" s="20"/>
      <c r="G53" s="20"/>
      <c r="H53" s="20"/>
      <c r="I53" s="20"/>
      <c r="J53" s="20"/>
      <c r="K53" s="20"/>
      <c r="L53" s="23"/>
      <c r="M53" s="23"/>
    </row>
    <row r="54" spans="1:13" ht="15.5">
      <c r="A54" s="25">
        <f t="shared" si="4"/>
        <v>44348</v>
      </c>
      <c r="B54" s="22">
        <f t="shared" si="3"/>
        <v>2006666.6666666693</v>
      </c>
      <c r="C54" s="26">
        <f t="shared" si="5"/>
        <v>15555.555555555555</v>
      </c>
      <c r="D54" s="22">
        <f t="shared" si="6"/>
        <v>16722.222222222244</v>
      </c>
      <c r="E54" s="26">
        <f t="shared" si="2"/>
        <v>32277.777777777799</v>
      </c>
      <c r="F54" s="20"/>
      <c r="G54" s="20"/>
      <c r="H54" s="20"/>
      <c r="I54" s="20"/>
      <c r="J54" s="20"/>
      <c r="K54" s="20"/>
      <c r="L54" s="23"/>
      <c r="M54" s="23"/>
    </row>
    <row r="55" spans="1:13" ht="15.5">
      <c r="A55" s="25">
        <f t="shared" si="4"/>
        <v>44378</v>
      </c>
      <c r="B55" s="22">
        <f t="shared" si="3"/>
        <v>1991111.1111111138</v>
      </c>
      <c r="C55" s="26">
        <f t="shared" si="5"/>
        <v>15555.555555555555</v>
      </c>
      <c r="D55" s="22">
        <f t="shared" si="6"/>
        <v>16592.592592592617</v>
      </c>
      <c r="E55" s="26">
        <f t="shared" si="2"/>
        <v>32148.148148148171</v>
      </c>
      <c r="F55" s="20"/>
      <c r="G55" s="20"/>
      <c r="H55" s="20"/>
      <c r="I55" s="20"/>
      <c r="J55" s="20"/>
      <c r="K55" s="20"/>
      <c r="L55" s="23"/>
      <c r="M55" s="23"/>
    </row>
    <row r="56" spans="1:13" ht="15.5">
      <c r="A56" s="25">
        <f t="shared" si="4"/>
        <v>44409</v>
      </c>
      <c r="B56" s="22">
        <f t="shared" si="3"/>
        <v>1975555.5555555583</v>
      </c>
      <c r="C56" s="26">
        <f t="shared" si="5"/>
        <v>15555.555555555555</v>
      </c>
      <c r="D56" s="22">
        <f t="shared" si="6"/>
        <v>16462.962962962989</v>
      </c>
      <c r="E56" s="26">
        <f t="shared" si="2"/>
        <v>32018.518518518544</v>
      </c>
      <c r="F56" s="20"/>
      <c r="G56" s="20"/>
      <c r="H56" s="20"/>
      <c r="I56" s="20"/>
      <c r="J56" s="20"/>
      <c r="K56" s="20"/>
      <c r="L56" s="23"/>
      <c r="M56" s="23"/>
    </row>
    <row r="57" spans="1:13" ht="15.5">
      <c r="A57" s="25">
        <f t="shared" si="4"/>
        <v>44440</v>
      </c>
      <c r="B57" s="22">
        <f t="shared" si="3"/>
        <v>1960000.0000000028</v>
      </c>
      <c r="C57" s="26">
        <f t="shared" si="5"/>
        <v>15555.555555555555</v>
      </c>
      <c r="D57" s="22">
        <f t="shared" si="6"/>
        <v>16333.333333333358</v>
      </c>
      <c r="E57" s="26">
        <f t="shared" si="2"/>
        <v>31888.888888888912</v>
      </c>
      <c r="F57" s="20"/>
      <c r="G57" s="20"/>
      <c r="H57" s="20"/>
      <c r="I57" s="20"/>
      <c r="J57" s="20"/>
      <c r="K57" s="20"/>
      <c r="L57" s="23"/>
      <c r="M57" s="23"/>
    </row>
    <row r="58" spans="1:13" ht="15.5">
      <c r="A58" s="25">
        <f t="shared" si="4"/>
        <v>44470</v>
      </c>
      <c r="B58" s="22">
        <f t="shared" si="3"/>
        <v>1944444.4444444473</v>
      </c>
      <c r="C58" s="26">
        <f t="shared" si="5"/>
        <v>15555.555555555555</v>
      </c>
      <c r="D58" s="22">
        <f t="shared" si="6"/>
        <v>16203.703703703728</v>
      </c>
      <c r="E58" s="26">
        <f t="shared" si="2"/>
        <v>31759.259259259285</v>
      </c>
      <c r="F58" s="20"/>
      <c r="G58" s="20"/>
      <c r="H58" s="20"/>
      <c r="I58" s="20"/>
      <c r="J58" s="20"/>
      <c r="K58" s="20"/>
      <c r="L58" s="23"/>
      <c r="M58" s="23"/>
    </row>
    <row r="59" spans="1:13" ht="15.5">
      <c r="A59" s="25">
        <f t="shared" si="4"/>
        <v>44501</v>
      </c>
      <c r="B59" s="22">
        <f t="shared" si="3"/>
        <v>1928888.8888888918</v>
      </c>
      <c r="C59" s="26">
        <f t="shared" si="5"/>
        <v>15555.555555555555</v>
      </c>
      <c r="D59" s="22">
        <f t="shared" si="6"/>
        <v>16074.0740740741</v>
      </c>
      <c r="E59" s="26">
        <f t="shared" si="2"/>
        <v>31629.629629629657</v>
      </c>
      <c r="F59" s="20"/>
      <c r="G59" s="20"/>
      <c r="H59" s="20"/>
      <c r="I59" s="20"/>
      <c r="J59" s="20"/>
      <c r="K59" s="20"/>
      <c r="L59" s="23"/>
      <c r="M59" s="23"/>
    </row>
    <row r="60" spans="1:13" ht="15.5">
      <c r="A60" s="25">
        <f t="shared" si="4"/>
        <v>44531</v>
      </c>
      <c r="B60" s="22">
        <f t="shared" si="3"/>
        <v>1913333.3333333363</v>
      </c>
      <c r="C60" s="26">
        <f t="shared" si="5"/>
        <v>15555.555555555555</v>
      </c>
      <c r="D60" s="22">
        <f t="shared" si="6"/>
        <v>15944.444444444469</v>
      </c>
      <c r="E60" s="26">
        <f t="shared" si="2"/>
        <v>31500.000000000022</v>
      </c>
      <c r="F60" s="20"/>
      <c r="G60" s="20"/>
      <c r="H60" s="20"/>
      <c r="I60" s="20"/>
      <c r="J60" s="20"/>
      <c r="K60" s="20"/>
      <c r="L60" s="23"/>
      <c r="M60" s="23"/>
    </row>
    <row r="61" spans="1:13" ht="15.5">
      <c r="A61" s="25">
        <f t="shared" si="4"/>
        <v>44562</v>
      </c>
      <c r="B61" s="22">
        <f t="shared" si="3"/>
        <v>1897777.7777777808</v>
      </c>
      <c r="C61" s="26">
        <f t="shared" si="5"/>
        <v>15555.555555555555</v>
      </c>
      <c r="D61" s="22">
        <f t="shared" si="6"/>
        <v>15814.814814814841</v>
      </c>
      <c r="E61" s="26">
        <f t="shared" si="2"/>
        <v>31370.370370370394</v>
      </c>
      <c r="F61" s="20"/>
      <c r="G61" s="20"/>
      <c r="H61" s="20"/>
      <c r="I61" s="20"/>
      <c r="J61" s="20"/>
      <c r="K61" s="20"/>
      <c r="L61" s="23"/>
      <c r="M61" s="23"/>
    </row>
    <row r="62" spans="1:13" ht="15.5">
      <c r="A62" s="25">
        <f t="shared" si="4"/>
        <v>44593</v>
      </c>
      <c r="B62" s="22">
        <f t="shared" si="3"/>
        <v>1882222.2222222253</v>
      </c>
      <c r="C62" s="26">
        <f t="shared" si="5"/>
        <v>15555.555555555555</v>
      </c>
      <c r="D62" s="22">
        <f t="shared" si="6"/>
        <v>15685.185185185212</v>
      </c>
      <c r="E62" s="26">
        <f t="shared" si="2"/>
        <v>31240.740740740766</v>
      </c>
      <c r="F62" s="20"/>
      <c r="G62" s="20"/>
      <c r="H62" s="20"/>
      <c r="I62" s="20"/>
      <c r="J62" s="20"/>
      <c r="K62" s="20"/>
      <c r="L62" s="23"/>
      <c r="M62" s="23"/>
    </row>
    <row r="63" spans="1:13" ht="15.5">
      <c r="A63" s="25">
        <f t="shared" si="4"/>
        <v>44621</v>
      </c>
      <c r="B63" s="22">
        <f t="shared" si="3"/>
        <v>1866666.6666666698</v>
      </c>
      <c r="C63" s="26">
        <f t="shared" si="5"/>
        <v>15555.555555555555</v>
      </c>
      <c r="D63" s="22">
        <f t="shared" si="6"/>
        <v>15555.555555555582</v>
      </c>
      <c r="E63" s="26">
        <f t="shared" si="2"/>
        <v>31111.111111111139</v>
      </c>
      <c r="F63" s="20"/>
      <c r="G63" s="20"/>
      <c r="H63" s="20"/>
      <c r="I63" s="20"/>
      <c r="J63" s="20"/>
      <c r="K63" s="20"/>
      <c r="L63" s="23"/>
      <c r="M63" s="23"/>
    </row>
    <row r="64" spans="1:13" ht="15.5">
      <c r="A64" s="25">
        <f t="shared" si="4"/>
        <v>44652</v>
      </c>
      <c r="B64" s="22">
        <f t="shared" si="3"/>
        <v>1851111.1111111143</v>
      </c>
      <c r="C64" s="26">
        <f t="shared" si="5"/>
        <v>15555.555555555555</v>
      </c>
      <c r="D64" s="22">
        <f t="shared" si="6"/>
        <v>15425.925925925954</v>
      </c>
      <c r="E64" s="26">
        <f t="shared" si="2"/>
        <v>30981.481481481511</v>
      </c>
      <c r="F64" s="20"/>
      <c r="G64" s="20"/>
      <c r="H64" s="20"/>
      <c r="I64" s="20"/>
      <c r="J64" s="20"/>
      <c r="K64" s="20"/>
      <c r="L64" s="23"/>
      <c r="M64" s="23"/>
    </row>
    <row r="65" spans="1:13" ht="15.5">
      <c r="A65" s="25">
        <f t="shared" si="4"/>
        <v>44682</v>
      </c>
      <c r="B65" s="22">
        <f t="shared" si="3"/>
        <v>1835555.5555555588</v>
      </c>
      <c r="C65" s="26">
        <f t="shared" si="5"/>
        <v>15555.555555555555</v>
      </c>
      <c r="D65" s="22">
        <f t="shared" si="6"/>
        <v>15296.296296296323</v>
      </c>
      <c r="E65" s="26">
        <f t="shared" si="2"/>
        <v>30851.851851851876</v>
      </c>
      <c r="F65" s="20"/>
      <c r="G65" s="20"/>
      <c r="H65" s="20"/>
      <c r="I65" s="20"/>
      <c r="J65" s="20"/>
      <c r="K65" s="20"/>
      <c r="L65" s="23"/>
      <c r="M65" s="23"/>
    </row>
    <row r="66" spans="1:13" ht="15.5">
      <c r="A66" s="25">
        <f t="shared" si="4"/>
        <v>44713</v>
      </c>
      <c r="B66" s="22">
        <f t="shared" si="3"/>
        <v>1820000.0000000033</v>
      </c>
      <c r="C66" s="26">
        <f t="shared" si="5"/>
        <v>15555.555555555555</v>
      </c>
      <c r="D66" s="22">
        <f t="shared" si="6"/>
        <v>15166.666666666695</v>
      </c>
      <c r="E66" s="26">
        <f t="shared" si="2"/>
        <v>30722.222222222248</v>
      </c>
      <c r="F66" s="20"/>
      <c r="G66" s="20"/>
      <c r="H66" s="20"/>
      <c r="I66" s="20"/>
      <c r="J66" s="20"/>
      <c r="K66" s="20"/>
      <c r="L66" s="23"/>
      <c r="M66" s="23"/>
    </row>
    <row r="67" spans="1:13" ht="15.5">
      <c r="A67" s="25">
        <f t="shared" si="4"/>
        <v>44743</v>
      </c>
      <c r="B67" s="22">
        <f t="shared" si="3"/>
        <v>1804444.4444444478</v>
      </c>
      <c r="C67" s="26">
        <f t="shared" ref="C67:C98" si="7">$H$1/$H$4</f>
        <v>15555.555555555555</v>
      </c>
      <c r="D67" s="22">
        <f t="shared" ref="D67:D98" si="8">B67*$H$2/12</f>
        <v>15037.037037037066</v>
      </c>
      <c r="E67" s="26">
        <f t="shared" si="2"/>
        <v>30592.59259259262</v>
      </c>
      <c r="F67" s="20"/>
      <c r="G67" s="20"/>
      <c r="H67" s="20"/>
      <c r="I67" s="20"/>
      <c r="J67" s="20"/>
      <c r="K67" s="20"/>
      <c r="L67" s="23"/>
      <c r="M67" s="23"/>
    </row>
    <row r="68" spans="1:13" ht="15.5">
      <c r="A68" s="25">
        <f t="shared" si="4"/>
        <v>44774</v>
      </c>
      <c r="B68" s="22">
        <f t="shared" si="3"/>
        <v>1788888.8888888923</v>
      </c>
      <c r="C68" s="26">
        <f t="shared" si="7"/>
        <v>15555.555555555555</v>
      </c>
      <c r="D68" s="22">
        <f t="shared" si="8"/>
        <v>14907.407407407436</v>
      </c>
      <c r="E68" s="26">
        <f t="shared" ref="E68:E131" si="9">C68+D68</f>
        <v>30462.962962962993</v>
      </c>
      <c r="F68" s="20"/>
      <c r="G68" s="20"/>
      <c r="H68" s="20"/>
      <c r="I68" s="20"/>
      <c r="J68" s="20"/>
      <c r="K68" s="20"/>
      <c r="L68" s="23"/>
      <c r="M68" s="23"/>
    </row>
    <row r="69" spans="1:13" ht="15.5">
      <c r="A69" s="25">
        <f t="shared" si="4"/>
        <v>44805</v>
      </c>
      <c r="B69" s="22">
        <f t="shared" ref="B69:B132" si="10">B68-C68</f>
        <v>1773333.3333333367</v>
      </c>
      <c r="C69" s="26">
        <f t="shared" si="7"/>
        <v>15555.555555555555</v>
      </c>
      <c r="D69" s="22">
        <f t="shared" si="8"/>
        <v>14777.777777777808</v>
      </c>
      <c r="E69" s="26">
        <f t="shared" si="9"/>
        <v>30333.333333333365</v>
      </c>
      <c r="F69" s="20"/>
      <c r="G69" s="20"/>
      <c r="H69" s="20"/>
      <c r="I69" s="20"/>
      <c r="J69" s="20"/>
      <c r="K69" s="20"/>
      <c r="L69" s="23"/>
      <c r="M69" s="23"/>
    </row>
    <row r="70" spans="1:13" ht="15.5">
      <c r="A70" s="25">
        <f t="shared" ref="A70:A133" si="11">EDATE(A69,1)</f>
        <v>44835</v>
      </c>
      <c r="B70" s="22">
        <f t="shared" si="10"/>
        <v>1757777.7777777812</v>
      </c>
      <c r="C70" s="26">
        <f t="shared" si="7"/>
        <v>15555.555555555555</v>
      </c>
      <c r="D70" s="22">
        <f t="shared" si="8"/>
        <v>14648.148148148177</v>
      </c>
      <c r="E70" s="26">
        <f t="shared" si="9"/>
        <v>30203.70370370373</v>
      </c>
      <c r="F70" s="20"/>
      <c r="G70" s="20"/>
      <c r="H70" s="20"/>
      <c r="I70" s="20"/>
      <c r="J70" s="20"/>
      <c r="K70" s="20"/>
      <c r="L70" s="23"/>
      <c r="M70" s="23"/>
    </row>
    <row r="71" spans="1:13" ht="15.5">
      <c r="A71" s="25">
        <f t="shared" si="11"/>
        <v>44866</v>
      </c>
      <c r="B71" s="22">
        <f t="shared" si="10"/>
        <v>1742222.2222222257</v>
      </c>
      <c r="C71" s="26">
        <f t="shared" si="7"/>
        <v>15555.555555555555</v>
      </c>
      <c r="D71" s="22">
        <f t="shared" si="8"/>
        <v>14518.518518518549</v>
      </c>
      <c r="E71" s="26">
        <f t="shared" si="9"/>
        <v>30074.074074074102</v>
      </c>
      <c r="F71" s="20"/>
      <c r="G71" s="20"/>
      <c r="H71" s="20"/>
      <c r="I71" s="20"/>
      <c r="J71" s="20"/>
      <c r="K71" s="20"/>
      <c r="L71" s="23"/>
      <c r="M71" s="23"/>
    </row>
    <row r="72" spans="1:13" ht="15.5">
      <c r="A72" s="25">
        <f t="shared" si="11"/>
        <v>44896</v>
      </c>
      <c r="B72" s="22">
        <f t="shared" si="10"/>
        <v>1726666.6666666702</v>
      </c>
      <c r="C72" s="26">
        <f t="shared" si="7"/>
        <v>15555.555555555555</v>
      </c>
      <c r="D72" s="22">
        <f t="shared" si="8"/>
        <v>14388.88888888892</v>
      </c>
      <c r="E72" s="26">
        <f t="shared" si="9"/>
        <v>29944.444444444474</v>
      </c>
      <c r="F72" s="20"/>
      <c r="G72" s="20"/>
      <c r="H72" s="20"/>
      <c r="I72" s="20"/>
      <c r="J72" s="20"/>
      <c r="K72" s="20"/>
      <c r="L72" s="23"/>
      <c r="M72" s="23"/>
    </row>
    <row r="73" spans="1:13" ht="15.5">
      <c r="A73" s="25">
        <f t="shared" si="11"/>
        <v>44927</v>
      </c>
      <c r="B73" s="22">
        <f t="shared" si="10"/>
        <v>1711111.1111111147</v>
      </c>
      <c r="C73" s="26">
        <f t="shared" si="7"/>
        <v>15555.555555555555</v>
      </c>
      <c r="D73" s="22">
        <f t="shared" si="8"/>
        <v>14259.25925925929</v>
      </c>
      <c r="E73" s="26">
        <f t="shared" si="9"/>
        <v>29814.814814814847</v>
      </c>
      <c r="F73" s="20"/>
      <c r="G73" s="20"/>
      <c r="H73" s="20"/>
      <c r="I73" s="20"/>
      <c r="J73" s="20"/>
      <c r="K73" s="20"/>
      <c r="L73" s="23"/>
      <c r="M73" s="23"/>
    </row>
    <row r="74" spans="1:13" ht="15.5">
      <c r="A74" s="25">
        <f t="shared" si="11"/>
        <v>44958</v>
      </c>
      <c r="B74" s="22">
        <f t="shared" si="10"/>
        <v>1695555.5555555592</v>
      </c>
      <c r="C74" s="26">
        <f t="shared" si="7"/>
        <v>15555.555555555555</v>
      </c>
      <c r="D74" s="22">
        <f t="shared" si="8"/>
        <v>14129.629629629662</v>
      </c>
      <c r="E74" s="26">
        <f t="shared" si="9"/>
        <v>29685.185185185219</v>
      </c>
      <c r="F74" s="20"/>
      <c r="G74" s="20"/>
      <c r="H74" s="20"/>
      <c r="I74" s="20"/>
      <c r="J74" s="20"/>
      <c r="K74" s="20"/>
      <c r="L74" s="23"/>
      <c r="M74" s="23"/>
    </row>
    <row r="75" spans="1:13" ht="15.5">
      <c r="A75" s="25">
        <f t="shared" si="11"/>
        <v>44986</v>
      </c>
      <c r="B75" s="22">
        <f t="shared" si="10"/>
        <v>1680000.0000000037</v>
      </c>
      <c r="C75" s="26">
        <f t="shared" si="7"/>
        <v>15555.555555555555</v>
      </c>
      <c r="D75" s="22">
        <f t="shared" si="8"/>
        <v>14000.000000000031</v>
      </c>
      <c r="E75" s="26">
        <f t="shared" si="9"/>
        <v>29555.555555555584</v>
      </c>
      <c r="F75" s="20"/>
      <c r="G75" s="20"/>
      <c r="H75" s="20"/>
      <c r="I75" s="20"/>
      <c r="J75" s="20"/>
      <c r="K75" s="20"/>
      <c r="L75" s="23"/>
      <c r="M75" s="23"/>
    </row>
    <row r="76" spans="1:13" ht="15.5">
      <c r="A76" s="25">
        <f t="shared" si="11"/>
        <v>45017</v>
      </c>
      <c r="B76" s="22">
        <f t="shared" si="10"/>
        <v>1664444.4444444482</v>
      </c>
      <c r="C76" s="26">
        <f t="shared" si="7"/>
        <v>15555.555555555555</v>
      </c>
      <c r="D76" s="22">
        <f t="shared" si="8"/>
        <v>13870.370370370403</v>
      </c>
      <c r="E76" s="26">
        <f t="shared" si="9"/>
        <v>29425.925925925956</v>
      </c>
      <c r="F76" s="20"/>
      <c r="G76" s="20"/>
      <c r="H76" s="20"/>
      <c r="I76" s="20"/>
      <c r="J76" s="20"/>
      <c r="K76" s="20"/>
      <c r="L76" s="23"/>
      <c r="M76" s="23"/>
    </row>
    <row r="77" spans="1:13" ht="15.5">
      <c r="A77" s="25">
        <f t="shared" si="11"/>
        <v>45047</v>
      </c>
      <c r="B77" s="22">
        <f t="shared" si="10"/>
        <v>1648888.8888888927</v>
      </c>
      <c r="C77" s="26">
        <f t="shared" si="7"/>
        <v>15555.555555555555</v>
      </c>
      <c r="D77" s="22">
        <f t="shared" si="8"/>
        <v>13740.740740740774</v>
      </c>
      <c r="E77" s="26">
        <f t="shared" si="9"/>
        <v>29296.296296296328</v>
      </c>
      <c r="F77" s="20"/>
      <c r="G77" s="20"/>
      <c r="H77" s="20"/>
      <c r="I77" s="20"/>
      <c r="J77" s="20"/>
      <c r="K77" s="20"/>
      <c r="L77" s="23"/>
      <c r="M77" s="23"/>
    </row>
    <row r="78" spans="1:13" ht="15.5">
      <c r="A78" s="25">
        <f t="shared" si="11"/>
        <v>45078</v>
      </c>
      <c r="B78" s="22">
        <f t="shared" si="10"/>
        <v>1633333.3333333372</v>
      </c>
      <c r="C78" s="26">
        <f t="shared" si="7"/>
        <v>15555.555555555555</v>
      </c>
      <c r="D78" s="22">
        <f t="shared" si="8"/>
        <v>13611.111111111144</v>
      </c>
      <c r="E78" s="26">
        <f t="shared" si="9"/>
        <v>29166.666666666701</v>
      </c>
      <c r="F78" s="20"/>
      <c r="G78" s="20"/>
      <c r="H78" s="20"/>
      <c r="I78" s="20"/>
      <c r="J78" s="20"/>
      <c r="K78" s="20"/>
      <c r="L78" s="23"/>
      <c r="M78" s="23"/>
    </row>
    <row r="79" spans="1:13" ht="15.5">
      <c r="A79" s="25">
        <f t="shared" si="11"/>
        <v>45108</v>
      </c>
      <c r="B79" s="22">
        <f t="shared" si="10"/>
        <v>1617777.7777777817</v>
      </c>
      <c r="C79" s="26">
        <f t="shared" si="7"/>
        <v>15555.555555555555</v>
      </c>
      <c r="D79" s="22">
        <f t="shared" si="8"/>
        <v>13481.481481481516</v>
      </c>
      <c r="E79" s="26">
        <f t="shared" si="9"/>
        <v>29037.037037037073</v>
      </c>
      <c r="F79" s="20"/>
      <c r="G79" s="20"/>
      <c r="H79" s="20"/>
      <c r="I79" s="20"/>
      <c r="J79" s="20"/>
      <c r="K79" s="20"/>
      <c r="L79" s="23"/>
      <c r="M79" s="23"/>
    </row>
    <row r="80" spans="1:13" ht="15.5">
      <c r="A80" s="25">
        <f t="shared" si="11"/>
        <v>45139</v>
      </c>
      <c r="B80" s="22">
        <f t="shared" si="10"/>
        <v>1602222.2222222262</v>
      </c>
      <c r="C80" s="26">
        <f t="shared" si="7"/>
        <v>15555.555555555555</v>
      </c>
      <c r="D80" s="22">
        <f t="shared" si="8"/>
        <v>13351.851851851885</v>
      </c>
      <c r="E80" s="26">
        <f t="shared" si="9"/>
        <v>28907.407407407438</v>
      </c>
      <c r="F80" s="20"/>
      <c r="G80" s="20"/>
      <c r="H80" s="20"/>
      <c r="I80" s="20"/>
      <c r="J80" s="20"/>
      <c r="K80" s="20"/>
      <c r="L80" s="23"/>
      <c r="M80" s="23"/>
    </row>
    <row r="81" spans="1:13" ht="15.5">
      <c r="A81" s="25">
        <f t="shared" si="11"/>
        <v>45170</v>
      </c>
      <c r="B81" s="22">
        <f t="shared" si="10"/>
        <v>1586666.6666666707</v>
      </c>
      <c r="C81" s="26">
        <f t="shared" si="7"/>
        <v>15555.555555555555</v>
      </c>
      <c r="D81" s="22">
        <f t="shared" si="8"/>
        <v>13222.222222222257</v>
      </c>
      <c r="E81" s="26">
        <f t="shared" si="9"/>
        <v>28777.77777777781</v>
      </c>
      <c r="F81" s="20"/>
      <c r="G81" s="20"/>
      <c r="H81" s="20"/>
      <c r="I81" s="20"/>
      <c r="J81" s="20"/>
      <c r="K81" s="20"/>
      <c r="L81" s="23"/>
      <c r="M81" s="23"/>
    </row>
    <row r="82" spans="1:13" ht="15.5">
      <c r="A82" s="25">
        <f t="shared" si="11"/>
        <v>45200</v>
      </c>
      <c r="B82" s="22">
        <f t="shared" si="10"/>
        <v>1571111.1111111152</v>
      </c>
      <c r="C82" s="26">
        <f t="shared" si="7"/>
        <v>15555.555555555555</v>
      </c>
      <c r="D82" s="22">
        <f t="shared" si="8"/>
        <v>13092.592592592628</v>
      </c>
      <c r="E82" s="26">
        <f t="shared" si="9"/>
        <v>28648.148148148182</v>
      </c>
      <c r="F82" s="20"/>
      <c r="G82" s="20"/>
      <c r="H82" s="20"/>
      <c r="I82" s="20"/>
      <c r="J82" s="20"/>
      <c r="K82" s="20"/>
      <c r="L82" s="23"/>
      <c r="M82" s="23"/>
    </row>
    <row r="83" spans="1:13" ht="15.5">
      <c r="A83" s="25">
        <f t="shared" si="11"/>
        <v>45231</v>
      </c>
      <c r="B83" s="22">
        <f t="shared" si="10"/>
        <v>1555555.5555555597</v>
      </c>
      <c r="C83" s="26">
        <f t="shared" si="7"/>
        <v>15555.555555555555</v>
      </c>
      <c r="D83" s="22">
        <f t="shared" si="8"/>
        <v>12962.962962962998</v>
      </c>
      <c r="E83" s="26">
        <f t="shared" si="9"/>
        <v>28518.518518518555</v>
      </c>
      <c r="F83" s="20"/>
      <c r="G83" s="20"/>
      <c r="H83" s="20"/>
      <c r="I83" s="20"/>
      <c r="J83" s="20"/>
      <c r="K83" s="20"/>
      <c r="L83" s="23"/>
      <c r="M83" s="23"/>
    </row>
    <row r="84" spans="1:13" ht="15.5">
      <c r="A84" s="25">
        <f t="shared" si="11"/>
        <v>45261</v>
      </c>
      <c r="B84" s="22">
        <f t="shared" si="10"/>
        <v>1540000.0000000042</v>
      </c>
      <c r="C84" s="26">
        <f t="shared" si="7"/>
        <v>15555.555555555555</v>
      </c>
      <c r="D84" s="22">
        <f t="shared" si="8"/>
        <v>12833.33333333337</v>
      </c>
      <c r="E84" s="26">
        <f t="shared" si="9"/>
        <v>28388.888888888927</v>
      </c>
      <c r="F84" s="20"/>
      <c r="G84" s="20"/>
      <c r="H84" s="20"/>
      <c r="I84" s="20"/>
      <c r="J84" s="20"/>
      <c r="K84" s="20"/>
      <c r="L84" s="23"/>
      <c r="M84" s="23"/>
    </row>
    <row r="85" spans="1:13" ht="15.5">
      <c r="A85" s="25">
        <f t="shared" si="11"/>
        <v>45292</v>
      </c>
      <c r="B85" s="22">
        <f t="shared" si="10"/>
        <v>1524444.4444444487</v>
      </c>
      <c r="C85" s="26">
        <f t="shared" si="7"/>
        <v>15555.555555555555</v>
      </c>
      <c r="D85" s="22">
        <f t="shared" si="8"/>
        <v>12703.703703703739</v>
      </c>
      <c r="E85" s="26">
        <f t="shared" si="9"/>
        <v>28259.259259259292</v>
      </c>
      <c r="F85" s="20"/>
      <c r="G85" s="20"/>
      <c r="H85" s="20"/>
      <c r="I85" s="20"/>
      <c r="J85" s="20"/>
      <c r="K85" s="20"/>
      <c r="L85" s="23"/>
      <c r="M85" s="23"/>
    </row>
    <row r="86" spans="1:13" ht="15.5">
      <c r="A86" s="25">
        <f t="shared" si="11"/>
        <v>45323</v>
      </c>
      <c r="B86" s="22">
        <f t="shared" si="10"/>
        <v>1508888.8888888932</v>
      </c>
      <c r="C86" s="26">
        <f t="shared" si="7"/>
        <v>15555.555555555555</v>
      </c>
      <c r="D86" s="22">
        <f t="shared" si="8"/>
        <v>12574.074074074109</v>
      </c>
      <c r="E86" s="26">
        <f t="shared" si="9"/>
        <v>28129.629629629664</v>
      </c>
      <c r="F86" s="20"/>
      <c r="G86" s="20"/>
      <c r="H86" s="20"/>
      <c r="I86" s="20"/>
      <c r="J86" s="20"/>
      <c r="K86" s="20"/>
      <c r="L86" s="23"/>
      <c r="M86" s="23"/>
    </row>
    <row r="87" spans="1:13" ht="15.5">
      <c r="A87" s="25">
        <f t="shared" si="11"/>
        <v>45352</v>
      </c>
      <c r="B87" s="22">
        <f t="shared" si="10"/>
        <v>1493333.3333333377</v>
      </c>
      <c r="C87" s="26">
        <f t="shared" si="7"/>
        <v>15555.555555555555</v>
      </c>
      <c r="D87" s="22">
        <f t="shared" si="8"/>
        <v>12444.444444444482</v>
      </c>
      <c r="E87" s="26">
        <f t="shared" si="9"/>
        <v>28000.000000000036</v>
      </c>
      <c r="F87" s="20"/>
      <c r="G87" s="20"/>
      <c r="H87" s="20"/>
      <c r="I87" s="20"/>
      <c r="J87" s="20"/>
      <c r="K87" s="20"/>
      <c r="L87" s="23"/>
      <c r="M87" s="23"/>
    </row>
    <row r="88" spans="1:13" ht="15.5">
      <c r="A88" s="25">
        <f t="shared" si="11"/>
        <v>45383</v>
      </c>
      <c r="B88" s="22">
        <f t="shared" si="10"/>
        <v>1477777.7777777822</v>
      </c>
      <c r="C88" s="26">
        <f t="shared" si="7"/>
        <v>15555.555555555555</v>
      </c>
      <c r="D88" s="22">
        <f t="shared" si="8"/>
        <v>12314.814814814852</v>
      </c>
      <c r="E88" s="26">
        <f t="shared" si="9"/>
        <v>27870.370370370409</v>
      </c>
      <c r="F88" s="20"/>
      <c r="G88" s="20"/>
      <c r="H88" s="20"/>
      <c r="I88" s="20"/>
      <c r="J88" s="20"/>
      <c r="K88" s="20"/>
      <c r="L88" s="23"/>
      <c r="M88" s="23"/>
    </row>
    <row r="89" spans="1:13" ht="15.5">
      <c r="A89" s="25">
        <f t="shared" si="11"/>
        <v>45413</v>
      </c>
      <c r="B89" s="22">
        <f t="shared" si="10"/>
        <v>1462222.2222222267</v>
      </c>
      <c r="C89" s="26">
        <f t="shared" si="7"/>
        <v>15555.555555555555</v>
      </c>
      <c r="D89" s="22">
        <f t="shared" si="8"/>
        <v>12185.185185185224</v>
      </c>
      <c r="E89" s="26">
        <f t="shared" si="9"/>
        <v>27740.740740740781</v>
      </c>
      <c r="F89" s="20"/>
      <c r="G89" s="20"/>
      <c r="H89" s="20"/>
      <c r="I89" s="20"/>
      <c r="J89" s="20"/>
      <c r="K89" s="20"/>
      <c r="L89" s="23"/>
      <c r="M89" s="23"/>
    </row>
    <row r="90" spans="1:13" ht="15.5">
      <c r="A90" s="25">
        <f t="shared" si="11"/>
        <v>45444</v>
      </c>
      <c r="B90" s="22">
        <f t="shared" si="10"/>
        <v>1446666.6666666712</v>
      </c>
      <c r="C90" s="26">
        <f t="shared" si="7"/>
        <v>15555.555555555555</v>
      </c>
      <c r="D90" s="22">
        <f t="shared" si="8"/>
        <v>12055.555555555593</v>
      </c>
      <c r="E90" s="26">
        <f t="shared" si="9"/>
        <v>27611.111111111146</v>
      </c>
      <c r="F90" s="20"/>
      <c r="G90" s="20"/>
      <c r="H90" s="20"/>
      <c r="I90" s="20"/>
      <c r="J90" s="20"/>
      <c r="K90" s="20"/>
      <c r="L90" s="23"/>
      <c r="M90" s="23"/>
    </row>
    <row r="91" spans="1:13" ht="15.5">
      <c r="A91" s="25">
        <f t="shared" si="11"/>
        <v>45474</v>
      </c>
      <c r="B91" s="22">
        <f t="shared" si="10"/>
        <v>1431111.1111111157</v>
      </c>
      <c r="C91" s="26">
        <f t="shared" si="7"/>
        <v>15555.555555555555</v>
      </c>
      <c r="D91" s="22">
        <f t="shared" si="8"/>
        <v>11925.925925925963</v>
      </c>
      <c r="E91" s="26">
        <f t="shared" si="9"/>
        <v>27481.481481481518</v>
      </c>
      <c r="F91" s="20"/>
      <c r="G91" s="20"/>
      <c r="H91" s="20"/>
      <c r="I91" s="20"/>
      <c r="J91" s="20"/>
      <c r="K91" s="20"/>
      <c r="L91" s="23"/>
      <c r="M91" s="23"/>
    </row>
    <row r="92" spans="1:13" ht="15.5">
      <c r="A92" s="25">
        <f t="shared" si="11"/>
        <v>45505</v>
      </c>
      <c r="B92" s="22">
        <f t="shared" si="10"/>
        <v>1415555.5555555602</v>
      </c>
      <c r="C92" s="26">
        <f t="shared" si="7"/>
        <v>15555.555555555555</v>
      </c>
      <c r="D92" s="22">
        <f t="shared" si="8"/>
        <v>11796.296296296336</v>
      </c>
      <c r="E92" s="26">
        <f t="shared" si="9"/>
        <v>27351.85185185189</v>
      </c>
      <c r="F92" s="20"/>
      <c r="G92" s="20"/>
      <c r="H92" s="20"/>
      <c r="I92" s="20"/>
      <c r="J92" s="20"/>
      <c r="K92" s="20"/>
      <c r="L92" s="23"/>
      <c r="M92" s="23"/>
    </row>
    <row r="93" spans="1:13" ht="15.5">
      <c r="A93" s="25">
        <f t="shared" si="11"/>
        <v>45536</v>
      </c>
      <c r="B93" s="22">
        <f t="shared" si="10"/>
        <v>1400000.0000000047</v>
      </c>
      <c r="C93" s="26">
        <f t="shared" si="7"/>
        <v>15555.555555555555</v>
      </c>
      <c r="D93" s="22">
        <f t="shared" si="8"/>
        <v>11666.666666666706</v>
      </c>
      <c r="E93" s="26">
        <f t="shared" si="9"/>
        <v>27222.222222222263</v>
      </c>
      <c r="F93" s="20"/>
      <c r="G93" s="20"/>
      <c r="H93" s="20"/>
      <c r="I93" s="20"/>
      <c r="J93" s="20"/>
      <c r="K93" s="20"/>
      <c r="L93" s="23"/>
      <c r="M93" s="23"/>
    </row>
    <row r="94" spans="1:13" ht="15.5">
      <c r="A94" s="25">
        <f t="shared" si="11"/>
        <v>45566</v>
      </c>
      <c r="B94" s="22">
        <f t="shared" si="10"/>
        <v>1384444.4444444492</v>
      </c>
      <c r="C94" s="26">
        <f t="shared" si="7"/>
        <v>15555.555555555555</v>
      </c>
      <c r="D94" s="22">
        <f t="shared" si="8"/>
        <v>11537.037037037078</v>
      </c>
      <c r="E94" s="26">
        <f t="shared" si="9"/>
        <v>27092.592592592635</v>
      </c>
      <c r="F94" s="20"/>
      <c r="G94" s="20"/>
      <c r="H94" s="20"/>
      <c r="I94" s="20"/>
      <c r="J94" s="20"/>
      <c r="K94" s="20"/>
      <c r="L94" s="23"/>
      <c r="M94" s="23"/>
    </row>
    <row r="95" spans="1:13" ht="15.5">
      <c r="A95" s="25">
        <f t="shared" si="11"/>
        <v>45597</v>
      </c>
      <c r="B95" s="22">
        <f t="shared" si="10"/>
        <v>1368888.8888888936</v>
      </c>
      <c r="C95" s="26">
        <f t="shared" si="7"/>
        <v>15555.555555555555</v>
      </c>
      <c r="D95" s="22">
        <f t="shared" si="8"/>
        <v>11407.407407407447</v>
      </c>
      <c r="E95" s="26">
        <f t="shared" si="9"/>
        <v>26962.962962963</v>
      </c>
      <c r="F95" s="20"/>
      <c r="G95" s="20"/>
      <c r="H95" s="20"/>
      <c r="I95" s="20"/>
      <c r="J95" s="20"/>
      <c r="K95" s="20"/>
      <c r="L95" s="23"/>
      <c r="M95" s="23"/>
    </row>
    <row r="96" spans="1:13" ht="15.5">
      <c r="A96" s="25">
        <f t="shared" si="11"/>
        <v>45627</v>
      </c>
      <c r="B96" s="22">
        <f t="shared" si="10"/>
        <v>1353333.3333333381</v>
      </c>
      <c r="C96" s="26">
        <f t="shared" si="7"/>
        <v>15555.555555555555</v>
      </c>
      <c r="D96" s="22">
        <f t="shared" si="8"/>
        <v>11277.777777777817</v>
      </c>
      <c r="E96" s="26">
        <f t="shared" si="9"/>
        <v>26833.333333333372</v>
      </c>
      <c r="F96" s="20"/>
      <c r="G96" s="20"/>
      <c r="H96" s="20"/>
      <c r="I96" s="20"/>
      <c r="J96" s="20"/>
      <c r="K96" s="20"/>
      <c r="L96" s="23"/>
      <c r="M96" s="23"/>
    </row>
    <row r="97" spans="1:13" ht="15.5">
      <c r="A97" s="25">
        <f t="shared" si="11"/>
        <v>45658</v>
      </c>
      <c r="B97" s="22">
        <f t="shared" si="10"/>
        <v>1337777.7777777826</v>
      </c>
      <c r="C97" s="26">
        <f t="shared" si="7"/>
        <v>15555.555555555555</v>
      </c>
      <c r="D97" s="22">
        <f t="shared" si="8"/>
        <v>11148.14814814819</v>
      </c>
      <c r="E97" s="26">
        <f t="shared" si="9"/>
        <v>26703.703703703744</v>
      </c>
      <c r="F97" s="20"/>
      <c r="G97" s="20"/>
      <c r="H97" s="20"/>
      <c r="I97" s="20"/>
      <c r="J97" s="20"/>
      <c r="K97" s="20"/>
      <c r="L97" s="23"/>
      <c r="M97" s="23"/>
    </row>
    <row r="98" spans="1:13" ht="15.5">
      <c r="A98" s="25">
        <f t="shared" si="11"/>
        <v>45689</v>
      </c>
      <c r="B98" s="22">
        <f t="shared" si="10"/>
        <v>1322222.2222222271</v>
      </c>
      <c r="C98" s="26">
        <f t="shared" si="7"/>
        <v>15555.555555555555</v>
      </c>
      <c r="D98" s="22">
        <f t="shared" si="8"/>
        <v>11018.51851851856</v>
      </c>
      <c r="E98" s="26">
        <f t="shared" si="9"/>
        <v>26574.074074074117</v>
      </c>
      <c r="F98" s="20"/>
      <c r="G98" s="20"/>
      <c r="H98" s="20"/>
      <c r="I98" s="20"/>
      <c r="J98" s="20"/>
      <c r="K98" s="20"/>
      <c r="L98" s="23"/>
      <c r="M98" s="23"/>
    </row>
    <row r="99" spans="1:13" ht="15.5">
      <c r="A99" s="25">
        <f t="shared" si="11"/>
        <v>45717</v>
      </c>
      <c r="B99" s="22">
        <f t="shared" si="10"/>
        <v>1306666.6666666716</v>
      </c>
      <c r="C99" s="26">
        <f t="shared" ref="C99:C130" si="12">$H$1/$H$4</f>
        <v>15555.555555555555</v>
      </c>
      <c r="D99" s="22">
        <f t="shared" ref="D99:D130" si="13">B99*$H$2/12</f>
        <v>10888.888888888931</v>
      </c>
      <c r="E99" s="26">
        <f t="shared" si="9"/>
        <v>26444.444444444485</v>
      </c>
      <c r="F99" s="20"/>
      <c r="G99" s="20"/>
      <c r="H99" s="20"/>
      <c r="I99" s="20"/>
      <c r="J99" s="20"/>
      <c r="K99" s="20"/>
      <c r="L99" s="23"/>
      <c r="M99" s="23"/>
    </row>
    <row r="100" spans="1:13" ht="15.5">
      <c r="A100" s="25">
        <f t="shared" si="11"/>
        <v>45748</v>
      </c>
      <c r="B100" s="22">
        <f t="shared" si="10"/>
        <v>1291111.1111111161</v>
      </c>
      <c r="C100" s="26">
        <f t="shared" si="12"/>
        <v>15555.555555555555</v>
      </c>
      <c r="D100" s="22">
        <f t="shared" si="13"/>
        <v>10759.259259259301</v>
      </c>
      <c r="E100" s="26">
        <f t="shared" si="9"/>
        <v>26314.814814814854</v>
      </c>
      <c r="F100" s="20"/>
      <c r="G100" s="20"/>
      <c r="H100" s="20"/>
      <c r="I100" s="20"/>
      <c r="J100" s="20"/>
      <c r="K100" s="20"/>
      <c r="L100" s="23"/>
      <c r="M100" s="23"/>
    </row>
    <row r="101" spans="1:13" ht="15.5">
      <c r="A101" s="25">
        <f t="shared" si="11"/>
        <v>45778</v>
      </c>
      <c r="B101" s="22">
        <f t="shared" si="10"/>
        <v>1275555.5555555606</v>
      </c>
      <c r="C101" s="26">
        <f t="shared" si="12"/>
        <v>15555.555555555555</v>
      </c>
      <c r="D101" s="22">
        <f t="shared" si="13"/>
        <v>10629.629629629673</v>
      </c>
      <c r="E101" s="26">
        <f t="shared" si="9"/>
        <v>26185.185185185226</v>
      </c>
      <c r="F101" s="20"/>
      <c r="G101" s="20"/>
      <c r="H101" s="20"/>
      <c r="I101" s="20"/>
      <c r="J101" s="20"/>
      <c r="K101" s="20"/>
      <c r="L101" s="23"/>
      <c r="M101" s="23"/>
    </row>
    <row r="102" spans="1:13" ht="15.5">
      <c r="A102" s="25">
        <f t="shared" si="11"/>
        <v>45809</v>
      </c>
      <c r="B102" s="22">
        <f t="shared" si="10"/>
        <v>1260000.0000000051</v>
      </c>
      <c r="C102" s="26">
        <f t="shared" si="12"/>
        <v>15555.555555555555</v>
      </c>
      <c r="D102" s="22">
        <f t="shared" si="13"/>
        <v>10500.000000000044</v>
      </c>
      <c r="E102" s="26">
        <f t="shared" si="9"/>
        <v>26055.555555555598</v>
      </c>
      <c r="F102" s="20"/>
      <c r="G102" s="20"/>
      <c r="H102" s="20"/>
      <c r="I102" s="20"/>
      <c r="J102" s="20"/>
      <c r="K102" s="20"/>
      <c r="L102" s="23"/>
      <c r="M102" s="23"/>
    </row>
    <row r="103" spans="1:13" ht="15.5">
      <c r="A103" s="25">
        <f t="shared" si="11"/>
        <v>45839</v>
      </c>
      <c r="B103" s="22">
        <f t="shared" si="10"/>
        <v>1244444.4444444496</v>
      </c>
      <c r="C103" s="26">
        <f t="shared" si="12"/>
        <v>15555.555555555555</v>
      </c>
      <c r="D103" s="22">
        <f t="shared" si="13"/>
        <v>10370.370370370414</v>
      </c>
      <c r="E103" s="26">
        <f t="shared" si="9"/>
        <v>25925.925925925971</v>
      </c>
      <c r="F103" s="20"/>
      <c r="G103" s="20"/>
      <c r="H103" s="20"/>
      <c r="I103" s="20"/>
      <c r="J103" s="20"/>
      <c r="K103" s="20"/>
      <c r="L103" s="23"/>
      <c r="M103" s="23"/>
    </row>
    <row r="104" spans="1:13" ht="15.5">
      <c r="A104" s="25">
        <f t="shared" si="11"/>
        <v>45870</v>
      </c>
      <c r="B104" s="22">
        <f t="shared" si="10"/>
        <v>1228888.8888888941</v>
      </c>
      <c r="C104" s="26">
        <f t="shared" si="12"/>
        <v>15555.555555555555</v>
      </c>
      <c r="D104" s="22">
        <f t="shared" si="13"/>
        <v>10240.740740740785</v>
      </c>
      <c r="E104" s="26">
        <f t="shared" si="9"/>
        <v>25796.296296296339</v>
      </c>
      <c r="F104" s="20"/>
      <c r="G104" s="20"/>
      <c r="H104" s="20"/>
      <c r="I104" s="20"/>
      <c r="J104" s="20"/>
      <c r="K104" s="20"/>
      <c r="L104" s="23"/>
      <c r="M104" s="23"/>
    </row>
    <row r="105" spans="1:13" ht="15.5">
      <c r="A105" s="25">
        <f t="shared" si="11"/>
        <v>45901</v>
      </c>
      <c r="B105" s="22">
        <f t="shared" si="10"/>
        <v>1213333.3333333386</v>
      </c>
      <c r="C105" s="26">
        <f t="shared" si="12"/>
        <v>15555.555555555555</v>
      </c>
      <c r="D105" s="22">
        <f t="shared" si="13"/>
        <v>10111.111111111155</v>
      </c>
      <c r="E105" s="26">
        <f t="shared" si="9"/>
        <v>25666.666666666708</v>
      </c>
      <c r="F105" s="20"/>
      <c r="G105" s="20"/>
      <c r="H105" s="20"/>
      <c r="I105" s="20"/>
      <c r="J105" s="20"/>
      <c r="K105" s="20"/>
      <c r="L105" s="23"/>
      <c r="M105" s="23"/>
    </row>
    <row r="106" spans="1:13" ht="15.5">
      <c r="A106" s="25">
        <f t="shared" si="11"/>
        <v>45931</v>
      </c>
      <c r="B106" s="22">
        <f t="shared" si="10"/>
        <v>1197777.7777777831</v>
      </c>
      <c r="C106" s="26">
        <f t="shared" si="12"/>
        <v>15555.555555555555</v>
      </c>
      <c r="D106" s="22">
        <f t="shared" si="13"/>
        <v>9981.4814814815272</v>
      </c>
      <c r="E106" s="26">
        <f t="shared" si="9"/>
        <v>25537.03703703708</v>
      </c>
      <c r="F106" s="20"/>
      <c r="G106" s="20"/>
      <c r="H106" s="20"/>
      <c r="I106" s="20"/>
      <c r="J106" s="20"/>
      <c r="K106" s="20"/>
      <c r="L106" s="23"/>
      <c r="M106" s="23"/>
    </row>
    <row r="107" spans="1:13" ht="15.5">
      <c r="A107" s="25">
        <f t="shared" si="11"/>
        <v>45962</v>
      </c>
      <c r="B107" s="22">
        <f t="shared" si="10"/>
        <v>1182222.2222222276</v>
      </c>
      <c r="C107" s="26">
        <f t="shared" si="12"/>
        <v>15555.555555555555</v>
      </c>
      <c r="D107" s="22">
        <f t="shared" si="13"/>
        <v>9851.8518518518977</v>
      </c>
      <c r="E107" s="26">
        <f t="shared" si="9"/>
        <v>25407.407407407452</v>
      </c>
      <c r="F107" s="20"/>
      <c r="G107" s="20"/>
      <c r="H107" s="20"/>
      <c r="I107" s="20"/>
      <c r="J107" s="20"/>
      <c r="K107" s="20"/>
      <c r="L107" s="23"/>
      <c r="M107" s="23"/>
    </row>
    <row r="108" spans="1:13" ht="15.5">
      <c r="A108" s="25">
        <f t="shared" si="11"/>
        <v>45992</v>
      </c>
      <c r="B108" s="22">
        <f t="shared" si="10"/>
        <v>1166666.6666666721</v>
      </c>
      <c r="C108" s="26">
        <f t="shared" si="12"/>
        <v>15555.555555555555</v>
      </c>
      <c r="D108" s="22">
        <f t="shared" si="13"/>
        <v>9722.2222222222681</v>
      </c>
      <c r="E108" s="26">
        <f t="shared" si="9"/>
        <v>25277.777777777825</v>
      </c>
      <c r="F108" s="20"/>
      <c r="G108" s="20"/>
      <c r="H108" s="20"/>
      <c r="I108" s="20"/>
      <c r="J108" s="20"/>
      <c r="K108" s="20"/>
      <c r="L108" s="23"/>
      <c r="M108" s="23"/>
    </row>
    <row r="109" spans="1:13" ht="15.5">
      <c r="A109" s="25">
        <f t="shared" si="11"/>
        <v>46023</v>
      </c>
      <c r="B109" s="22">
        <f t="shared" si="10"/>
        <v>1151111.1111111166</v>
      </c>
      <c r="C109" s="26">
        <f t="shared" si="12"/>
        <v>15555.555555555555</v>
      </c>
      <c r="D109" s="22">
        <f t="shared" si="13"/>
        <v>9592.5925925926385</v>
      </c>
      <c r="E109" s="26">
        <f t="shared" si="9"/>
        <v>25148.148148148193</v>
      </c>
      <c r="F109" s="20"/>
      <c r="G109" s="20"/>
      <c r="H109" s="20"/>
      <c r="I109" s="20"/>
      <c r="J109" s="20"/>
      <c r="K109" s="20"/>
      <c r="L109" s="23"/>
      <c r="M109" s="23"/>
    </row>
    <row r="110" spans="1:13" ht="15.5">
      <c r="A110" s="25">
        <f t="shared" si="11"/>
        <v>46054</v>
      </c>
      <c r="B110" s="22">
        <f t="shared" si="10"/>
        <v>1135555.5555555611</v>
      </c>
      <c r="C110" s="26">
        <f t="shared" si="12"/>
        <v>15555.555555555555</v>
      </c>
      <c r="D110" s="22">
        <f t="shared" si="13"/>
        <v>9462.962962963009</v>
      </c>
      <c r="E110" s="26">
        <f t="shared" si="9"/>
        <v>25018.518518518562</v>
      </c>
      <c r="F110" s="20"/>
      <c r="G110" s="20"/>
      <c r="H110" s="20"/>
      <c r="I110" s="20"/>
      <c r="J110" s="20"/>
      <c r="K110" s="20"/>
      <c r="L110" s="23"/>
      <c r="M110" s="23"/>
    </row>
    <row r="111" spans="1:13" ht="15.5">
      <c r="A111" s="25">
        <f t="shared" si="11"/>
        <v>46082</v>
      </c>
      <c r="B111" s="22">
        <f t="shared" si="10"/>
        <v>1120000.0000000056</v>
      </c>
      <c r="C111" s="26">
        <f t="shared" si="12"/>
        <v>15555.555555555555</v>
      </c>
      <c r="D111" s="22">
        <f t="shared" si="13"/>
        <v>9333.3333333333812</v>
      </c>
      <c r="E111" s="26">
        <f t="shared" si="9"/>
        <v>24888.888888888934</v>
      </c>
      <c r="F111" s="20"/>
      <c r="G111" s="20"/>
      <c r="H111" s="20"/>
      <c r="I111" s="20"/>
      <c r="J111" s="20"/>
      <c r="K111" s="20"/>
      <c r="L111" s="23"/>
      <c r="M111" s="23"/>
    </row>
    <row r="112" spans="1:13" ht="15.5">
      <c r="A112" s="25">
        <f t="shared" si="11"/>
        <v>46113</v>
      </c>
      <c r="B112" s="22">
        <f t="shared" si="10"/>
        <v>1104444.4444444501</v>
      </c>
      <c r="C112" s="26">
        <f t="shared" si="12"/>
        <v>15555.555555555555</v>
      </c>
      <c r="D112" s="22">
        <f t="shared" si="13"/>
        <v>9203.7037037037517</v>
      </c>
      <c r="E112" s="26">
        <f t="shared" si="9"/>
        <v>24759.259259259306</v>
      </c>
      <c r="F112" s="20"/>
      <c r="G112" s="20"/>
      <c r="H112" s="20"/>
      <c r="I112" s="20"/>
      <c r="J112" s="20"/>
      <c r="K112" s="20"/>
      <c r="L112" s="23"/>
      <c r="M112" s="23"/>
    </row>
    <row r="113" spans="1:13" ht="15.5">
      <c r="A113" s="25">
        <f t="shared" si="11"/>
        <v>46143</v>
      </c>
      <c r="B113" s="22">
        <f t="shared" si="10"/>
        <v>1088888.8888888946</v>
      </c>
      <c r="C113" s="26">
        <f t="shared" si="12"/>
        <v>15555.555555555555</v>
      </c>
      <c r="D113" s="22">
        <f t="shared" si="13"/>
        <v>9074.0740740741221</v>
      </c>
      <c r="E113" s="26">
        <f t="shared" si="9"/>
        <v>24629.629629629679</v>
      </c>
      <c r="F113" s="20"/>
      <c r="G113" s="20"/>
      <c r="H113" s="20"/>
      <c r="I113" s="20"/>
      <c r="J113" s="20"/>
      <c r="K113" s="20"/>
      <c r="L113" s="23"/>
      <c r="M113" s="23"/>
    </row>
    <row r="114" spans="1:13" ht="15.5">
      <c r="A114" s="25">
        <f t="shared" si="11"/>
        <v>46174</v>
      </c>
      <c r="B114" s="22">
        <f t="shared" si="10"/>
        <v>1073333.3333333391</v>
      </c>
      <c r="C114" s="26">
        <f t="shared" si="12"/>
        <v>15555.555555555555</v>
      </c>
      <c r="D114" s="22">
        <f t="shared" si="13"/>
        <v>8944.4444444444925</v>
      </c>
      <c r="E114" s="26">
        <f t="shared" si="9"/>
        <v>24500.000000000047</v>
      </c>
      <c r="F114" s="20"/>
      <c r="G114" s="20"/>
      <c r="H114" s="20"/>
      <c r="I114" s="20"/>
      <c r="J114" s="20"/>
      <c r="K114" s="20"/>
      <c r="L114" s="23"/>
      <c r="M114" s="23"/>
    </row>
    <row r="115" spans="1:13" ht="15.5">
      <c r="A115" s="25">
        <f t="shared" si="11"/>
        <v>46204</v>
      </c>
      <c r="B115" s="22">
        <f t="shared" si="10"/>
        <v>1057777.7777777836</v>
      </c>
      <c r="C115" s="26">
        <f t="shared" si="12"/>
        <v>15555.555555555555</v>
      </c>
      <c r="D115" s="22">
        <f t="shared" si="13"/>
        <v>8814.814814814863</v>
      </c>
      <c r="E115" s="26">
        <f t="shared" si="9"/>
        <v>24370.370370370416</v>
      </c>
      <c r="F115" s="20"/>
      <c r="G115" s="20"/>
      <c r="H115" s="20"/>
      <c r="I115" s="20"/>
      <c r="J115" s="20"/>
      <c r="K115" s="20"/>
      <c r="L115" s="23"/>
      <c r="M115" s="23"/>
    </row>
    <row r="116" spans="1:13" ht="15.5">
      <c r="A116" s="25">
        <f t="shared" si="11"/>
        <v>46235</v>
      </c>
      <c r="B116" s="22">
        <f t="shared" si="10"/>
        <v>1042222.2222222281</v>
      </c>
      <c r="C116" s="26">
        <f t="shared" si="12"/>
        <v>15555.555555555555</v>
      </c>
      <c r="D116" s="22">
        <f t="shared" si="13"/>
        <v>8685.1851851852352</v>
      </c>
      <c r="E116" s="26">
        <f t="shared" si="9"/>
        <v>24240.740740740788</v>
      </c>
      <c r="F116" s="20"/>
      <c r="G116" s="20"/>
      <c r="H116" s="20"/>
      <c r="I116" s="20"/>
      <c r="J116" s="20"/>
      <c r="K116" s="20"/>
      <c r="L116" s="23"/>
      <c r="M116" s="23"/>
    </row>
    <row r="117" spans="1:13" ht="15.5">
      <c r="A117" s="25">
        <f t="shared" si="11"/>
        <v>46266</v>
      </c>
      <c r="B117" s="22">
        <f t="shared" si="10"/>
        <v>1026666.6666666726</v>
      </c>
      <c r="C117" s="26">
        <f t="shared" si="12"/>
        <v>15555.555555555555</v>
      </c>
      <c r="D117" s="22">
        <f t="shared" si="13"/>
        <v>8555.5555555556057</v>
      </c>
      <c r="E117" s="26">
        <f t="shared" si="9"/>
        <v>24111.11111111116</v>
      </c>
      <c r="F117" s="20"/>
      <c r="G117" s="20"/>
      <c r="H117" s="20"/>
      <c r="I117" s="20"/>
      <c r="J117" s="20"/>
      <c r="K117" s="20"/>
      <c r="L117" s="23"/>
      <c r="M117" s="23"/>
    </row>
    <row r="118" spans="1:13" ht="15.5">
      <c r="A118" s="25">
        <f t="shared" si="11"/>
        <v>46296</v>
      </c>
      <c r="B118" s="22">
        <f t="shared" si="10"/>
        <v>1011111.1111111171</v>
      </c>
      <c r="C118" s="26">
        <f t="shared" si="12"/>
        <v>15555.555555555555</v>
      </c>
      <c r="D118" s="22">
        <f t="shared" si="13"/>
        <v>8425.9259259259761</v>
      </c>
      <c r="E118" s="26">
        <f t="shared" si="9"/>
        <v>23981.481481481533</v>
      </c>
      <c r="F118" s="20"/>
      <c r="G118" s="20"/>
      <c r="H118" s="20"/>
      <c r="I118" s="20"/>
      <c r="J118" s="20"/>
      <c r="K118" s="20"/>
      <c r="L118" s="23"/>
      <c r="M118" s="23"/>
    </row>
    <row r="119" spans="1:13" ht="15.5">
      <c r="A119" s="25">
        <f t="shared" si="11"/>
        <v>46327</v>
      </c>
      <c r="B119" s="22">
        <f t="shared" si="10"/>
        <v>995555.55555556156</v>
      </c>
      <c r="C119" s="26">
        <f t="shared" si="12"/>
        <v>15555.555555555555</v>
      </c>
      <c r="D119" s="22">
        <f t="shared" si="13"/>
        <v>8296.2962962963466</v>
      </c>
      <c r="E119" s="26">
        <f t="shared" si="9"/>
        <v>23851.851851851901</v>
      </c>
      <c r="F119" s="20"/>
      <c r="G119" s="20"/>
      <c r="H119" s="20"/>
      <c r="I119" s="20"/>
      <c r="J119" s="20"/>
      <c r="K119" s="20"/>
      <c r="L119" s="23"/>
      <c r="M119" s="23"/>
    </row>
    <row r="120" spans="1:13" ht="15.5">
      <c r="A120" s="25">
        <f t="shared" si="11"/>
        <v>46357</v>
      </c>
      <c r="B120" s="22">
        <f t="shared" si="10"/>
        <v>980000.00000000605</v>
      </c>
      <c r="C120" s="26">
        <f t="shared" si="12"/>
        <v>15555.555555555555</v>
      </c>
      <c r="D120" s="22">
        <f t="shared" si="13"/>
        <v>8166.6666666667179</v>
      </c>
      <c r="E120" s="26">
        <f t="shared" si="9"/>
        <v>23722.222222222274</v>
      </c>
      <c r="F120" s="20"/>
      <c r="G120" s="20"/>
      <c r="H120" s="20"/>
      <c r="I120" s="20"/>
      <c r="J120" s="20"/>
      <c r="K120" s="20"/>
      <c r="L120" s="23"/>
      <c r="M120" s="23"/>
    </row>
    <row r="121" spans="1:13" ht="15.5">
      <c r="A121" s="25">
        <f t="shared" si="11"/>
        <v>46388</v>
      </c>
      <c r="B121" s="22">
        <f t="shared" si="10"/>
        <v>964444.44444445055</v>
      </c>
      <c r="C121" s="26">
        <f t="shared" si="12"/>
        <v>15555.555555555555</v>
      </c>
      <c r="D121" s="22">
        <f t="shared" si="13"/>
        <v>8037.0370370370883</v>
      </c>
      <c r="E121" s="26">
        <f t="shared" si="9"/>
        <v>23592.592592592642</v>
      </c>
      <c r="F121" s="20"/>
      <c r="G121" s="20"/>
      <c r="H121" s="20"/>
      <c r="I121" s="20"/>
      <c r="J121" s="20"/>
      <c r="K121" s="20"/>
      <c r="L121" s="23"/>
      <c r="M121" s="23"/>
    </row>
    <row r="122" spans="1:13" ht="15.5">
      <c r="A122" s="25">
        <f t="shared" si="11"/>
        <v>46419</v>
      </c>
      <c r="B122" s="22">
        <f t="shared" si="10"/>
        <v>948888.88888889505</v>
      </c>
      <c r="C122" s="26">
        <f t="shared" si="12"/>
        <v>15555.555555555555</v>
      </c>
      <c r="D122" s="22">
        <f t="shared" si="13"/>
        <v>7907.4074074074597</v>
      </c>
      <c r="E122" s="26">
        <f t="shared" si="9"/>
        <v>23462.962962963014</v>
      </c>
      <c r="F122" s="20"/>
      <c r="G122" s="20"/>
      <c r="H122" s="20"/>
      <c r="I122" s="20"/>
      <c r="J122" s="20"/>
      <c r="K122" s="20"/>
      <c r="L122" s="23"/>
      <c r="M122" s="23"/>
    </row>
    <row r="123" spans="1:13" ht="15.5">
      <c r="A123" s="25">
        <f t="shared" si="11"/>
        <v>46447</v>
      </c>
      <c r="B123" s="22">
        <f t="shared" si="10"/>
        <v>933333.33333333954</v>
      </c>
      <c r="C123" s="26">
        <f t="shared" si="12"/>
        <v>15555.555555555555</v>
      </c>
      <c r="D123" s="22">
        <f t="shared" si="13"/>
        <v>7777.7777777778292</v>
      </c>
      <c r="E123" s="26">
        <f t="shared" si="9"/>
        <v>23333.333333333383</v>
      </c>
      <c r="F123" s="20"/>
      <c r="G123" s="20"/>
      <c r="H123" s="20"/>
      <c r="I123" s="20"/>
      <c r="J123" s="20"/>
      <c r="K123" s="20"/>
      <c r="L123" s="23"/>
      <c r="M123" s="23"/>
    </row>
    <row r="124" spans="1:13" ht="15.5">
      <c r="A124" s="25">
        <f t="shared" si="11"/>
        <v>46478</v>
      </c>
      <c r="B124" s="22">
        <f t="shared" si="10"/>
        <v>917777.77777778404</v>
      </c>
      <c r="C124" s="26">
        <f t="shared" si="12"/>
        <v>15555.555555555555</v>
      </c>
      <c r="D124" s="22">
        <f t="shared" si="13"/>
        <v>7648.1481481482006</v>
      </c>
      <c r="E124" s="26">
        <f t="shared" si="9"/>
        <v>23203.703703703755</v>
      </c>
      <c r="F124" s="20"/>
      <c r="G124" s="20"/>
      <c r="H124" s="20"/>
      <c r="I124" s="20"/>
      <c r="J124" s="20"/>
      <c r="K124" s="20"/>
      <c r="L124" s="23"/>
      <c r="M124" s="23"/>
    </row>
    <row r="125" spans="1:13" ht="15.5">
      <c r="A125" s="25">
        <f t="shared" si="11"/>
        <v>46508</v>
      </c>
      <c r="B125" s="22">
        <f t="shared" si="10"/>
        <v>902222.22222222853</v>
      </c>
      <c r="C125" s="26">
        <f t="shared" si="12"/>
        <v>15555.555555555555</v>
      </c>
      <c r="D125" s="22">
        <f t="shared" si="13"/>
        <v>7518.5185185185719</v>
      </c>
      <c r="E125" s="26">
        <f t="shared" si="9"/>
        <v>23074.074074074128</v>
      </c>
      <c r="F125" s="20"/>
      <c r="G125" s="20"/>
      <c r="H125" s="20"/>
      <c r="I125" s="20"/>
      <c r="J125" s="20"/>
      <c r="K125" s="20"/>
      <c r="L125" s="23"/>
      <c r="M125" s="23"/>
    </row>
    <row r="126" spans="1:13" ht="15.5">
      <c r="A126" s="25">
        <f t="shared" si="11"/>
        <v>46539</v>
      </c>
      <c r="B126" s="22">
        <f t="shared" si="10"/>
        <v>886666.66666667303</v>
      </c>
      <c r="C126" s="26">
        <f t="shared" si="12"/>
        <v>15555.555555555555</v>
      </c>
      <c r="D126" s="22">
        <f t="shared" si="13"/>
        <v>7388.8888888889423</v>
      </c>
      <c r="E126" s="26">
        <f t="shared" si="9"/>
        <v>22944.444444444496</v>
      </c>
      <c r="F126" s="20"/>
      <c r="G126" s="20"/>
      <c r="H126" s="20"/>
      <c r="I126" s="20"/>
      <c r="J126" s="20"/>
      <c r="K126" s="20"/>
      <c r="L126" s="23"/>
      <c r="M126" s="23"/>
    </row>
    <row r="127" spans="1:13" ht="15.5">
      <c r="A127" s="25">
        <f t="shared" si="11"/>
        <v>46569</v>
      </c>
      <c r="B127" s="22">
        <f t="shared" si="10"/>
        <v>871111.11111111753</v>
      </c>
      <c r="C127" s="26">
        <f t="shared" si="12"/>
        <v>15555.555555555555</v>
      </c>
      <c r="D127" s="22">
        <f t="shared" si="13"/>
        <v>7259.2592592593137</v>
      </c>
      <c r="E127" s="26">
        <f t="shared" si="9"/>
        <v>22814.814814814868</v>
      </c>
      <c r="F127" s="20"/>
      <c r="G127" s="20"/>
      <c r="H127" s="20"/>
      <c r="I127" s="20"/>
      <c r="J127" s="20"/>
      <c r="K127" s="20"/>
      <c r="L127" s="23"/>
      <c r="M127" s="23"/>
    </row>
    <row r="128" spans="1:13" ht="15.5">
      <c r="A128" s="25">
        <f t="shared" si="11"/>
        <v>46600</v>
      </c>
      <c r="B128" s="22">
        <f t="shared" si="10"/>
        <v>855555.55555556202</v>
      </c>
      <c r="C128" s="26">
        <f t="shared" si="12"/>
        <v>15555.555555555555</v>
      </c>
      <c r="D128" s="22">
        <f t="shared" si="13"/>
        <v>7129.6296296296832</v>
      </c>
      <c r="E128" s="26">
        <f t="shared" si="9"/>
        <v>22685.185185185237</v>
      </c>
      <c r="F128" s="20"/>
      <c r="G128" s="20"/>
      <c r="H128" s="20"/>
      <c r="I128" s="20"/>
      <c r="J128" s="20"/>
      <c r="K128" s="20"/>
      <c r="L128" s="23"/>
      <c r="M128" s="23"/>
    </row>
    <row r="129" spans="1:13" ht="15.5">
      <c r="A129" s="25">
        <f t="shared" si="11"/>
        <v>46631</v>
      </c>
      <c r="B129" s="22">
        <f t="shared" si="10"/>
        <v>840000.00000000652</v>
      </c>
      <c r="C129" s="26">
        <f t="shared" si="12"/>
        <v>15555.555555555555</v>
      </c>
      <c r="D129" s="22">
        <f t="shared" si="13"/>
        <v>7000.0000000000546</v>
      </c>
      <c r="E129" s="26">
        <f t="shared" si="9"/>
        <v>22555.555555555609</v>
      </c>
      <c r="F129" s="20"/>
      <c r="G129" s="20"/>
      <c r="H129" s="20"/>
      <c r="I129" s="20"/>
      <c r="J129" s="20"/>
      <c r="K129" s="20"/>
      <c r="L129" s="23"/>
      <c r="M129" s="23"/>
    </row>
    <row r="130" spans="1:13" ht="15.5">
      <c r="A130" s="25">
        <f t="shared" si="11"/>
        <v>46661</v>
      </c>
      <c r="B130" s="22">
        <f t="shared" si="10"/>
        <v>824444.44444445102</v>
      </c>
      <c r="C130" s="26">
        <f t="shared" si="12"/>
        <v>15555.555555555555</v>
      </c>
      <c r="D130" s="22">
        <f t="shared" si="13"/>
        <v>6870.3703703704259</v>
      </c>
      <c r="E130" s="26">
        <f t="shared" si="9"/>
        <v>22425.925925925982</v>
      </c>
      <c r="F130" s="20"/>
      <c r="G130" s="20"/>
      <c r="H130" s="20"/>
      <c r="I130" s="20"/>
      <c r="J130" s="20"/>
      <c r="K130" s="20"/>
      <c r="L130" s="23"/>
      <c r="M130" s="23"/>
    </row>
    <row r="131" spans="1:13" ht="15.5">
      <c r="A131" s="25">
        <f t="shared" si="11"/>
        <v>46692</v>
      </c>
      <c r="B131" s="22">
        <f t="shared" si="10"/>
        <v>808888.88888889551</v>
      </c>
      <c r="C131" s="26">
        <f t="shared" ref="C131:C162" si="14">$H$1/$H$4</f>
        <v>15555.555555555555</v>
      </c>
      <c r="D131" s="22">
        <f t="shared" ref="D131:D162" si="15">B131*$H$2/12</f>
        <v>6740.7407407407964</v>
      </c>
      <c r="E131" s="26">
        <f t="shared" si="9"/>
        <v>22296.29629629635</v>
      </c>
      <c r="F131" s="20"/>
      <c r="G131" s="20"/>
      <c r="H131" s="20"/>
      <c r="I131" s="20"/>
      <c r="J131" s="20"/>
      <c r="K131" s="20"/>
      <c r="L131" s="23"/>
      <c r="M131" s="23"/>
    </row>
    <row r="132" spans="1:13" ht="15.5">
      <c r="A132" s="25">
        <f t="shared" si="11"/>
        <v>46722</v>
      </c>
      <c r="B132" s="22">
        <f t="shared" si="10"/>
        <v>793333.33333334001</v>
      </c>
      <c r="C132" s="26">
        <f t="shared" si="14"/>
        <v>15555.555555555555</v>
      </c>
      <c r="D132" s="22">
        <f t="shared" si="15"/>
        <v>6611.1111111111677</v>
      </c>
      <c r="E132" s="26">
        <f t="shared" ref="E132:E183" si="16">C132+D132</f>
        <v>22166.666666666722</v>
      </c>
      <c r="F132" s="20"/>
      <c r="G132" s="20"/>
      <c r="H132" s="20"/>
      <c r="I132" s="20"/>
      <c r="J132" s="20"/>
      <c r="K132" s="20"/>
      <c r="L132" s="23"/>
      <c r="M132" s="23"/>
    </row>
    <row r="133" spans="1:13" ht="15.5">
      <c r="A133" s="25">
        <f t="shared" si="11"/>
        <v>46753</v>
      </c>
      <c r="B133" s="22">
        <f t="shared" ref="B133:B183" si="17">B132-C132</f>
        <v>777777.7777777845</v>
      </c>
      <c r="C133" s="26">
        <f t="shared" si="14"/>
        <v>15555.555555555555</v>
      </c>
      <c r="D133" s="22">
        <f t="shared" si="15"/>
        <v>6481.4814814815372</v>
      </c>
      <c r="E133" s="26">
        <f t="shared" si="16"/>
        <v>22037.037037037091</v>
      </c>
      <c r="F133" s="20"/>
      <c r="G133" s="20"/>
      <c r="H133" s="20"/>
      <c r="I133" s="20"/>
      <c r="J133" s="20"/>
      <c r="K133" s="20"/>
      <c r="L133" s="23"/>
      <c r="M133" s="23"/>
    </row>
    <row r="134" spans="1:13" ht="15.5">
      <c r="A134" s="25">
        <f t="shared" ref="A134:A183" si="18">EDATE(A133,1)</f>
        <v>46784</v>
      </c>
      <c r="B134" s="22">
        <f t="shared" si="17"/>
        <v>762222.222222229</v>
      </c>
      <c r="C134" s="26">
        <f t="shared" si="14"/>
        <v>15555.555555555555</v>
      </c>
      <c r="D134" s="22">
        <f t="shared" si="15"/>
        <v>6351.8518518519086</v>
      </c>
      <c r="E134" s="26">
        <f t="shared" si="16"/>
        <v>21907.407407407463</v>
      </c>
      <c r="F134" s="20"/>
      <c r="G134" s="20"/>
      <c r="H134" s="20"/>
      <c r="I134" s="20"/>
      <c r="J134" s="20"/>
      <c r="K134" s="20"/>
      <c r="L134" s="23"/>
      <c r="M134" s="23"/>
    </row>
    <row r="135" spans="1:13" ht="15.5">
      <c r="A135" s="25">
        <f t="shared" si="18"/>
        <v>46813</v>
      </c>
      <c r="B135" s="22">
        <f t="shared" si="17"/>
        <v>746666.6666666735</v>
      </c>
      <c r="C135" s="26">
        <f t="shared" si="14"/>
        <v>15555.555555555555</v>
      </c>
      <c r="D135" s="22">
        <f t="shared" si="15"/>
        <v>6222.2222222222799</v>
      </c>
      <c r="E135" s="26">
        <f t="shared" si="16"/>
        <v>21777.777777777836</v>
      </c>
      <c r="F135" s="20"/>
      <c r="G135" s="20"/>
      <c r="H135" s="20"/>
      <c r="I135" s="20"/>
      <c r="J135" s="20"/>
      <c r="K135" s="20"/>
      <c r="L135" s="23"/>
      <c r="M135" s="23"/>
    </row>
    <row r="136" spans="1:13" ht="15.5">
      <c r="A136" s="25">
        <f t="shared" si="18"/>
        <v>46844</v>
      </c>
      <c r="B136" s="22">
        <f t="shared" si="17"/>
        <v>731111.11111111799</v>
      </c>
      <c r="C136" s="26">
        <f t="shared" si="14"/>
        <v>15555.555555555555</v>
      </c>
      <c r="D136" s="22">
        <f t="shared" si="15"/>
        <v>6092.5925925926504</v>
      </c>
      <c r="E136" s="26">
        <f t="shared" si="16"/>
        <v>21648.148148148204</v>
      </c>
      <c r="F136" s="20"/>
      <c r="G136" s="20"/>
      <c r="H136" s="20"/>
      <c r="I136" s="20"/>
      <c r="J136" s="20"/>
      <c r="K136" s="20"/>
      <c r="L136" s="23"/>
      <c r="M136" s="23"/>
    </row>
    <row r="137" spans="1:13" ht="15.5">
      <c r="A137" s="25">
        <f t="shared" si="18"/>
        <v>46874</v>
      </c>
      <c r="B137" s="22">
        <f t="shared" si="17"/>
        <v>715555.55555556249</v>
      </c>
      <c r="C137" s="26">
        <f t="shared" si="14"/>
        <v>15555.555555555555</v>
      </c>
      <c r="D137" s="22">
        <f t="shared" si="15"/>
        <v>5962.9629629630208</v>
      </c>
      <c r="E137" s="26">
        <f t="shared" si="16"/>
        <v>21518.518518518576</v>
      </c>
      <c r="F137" s="20"/>
      <c r="G137" s="20"/>
      <c r="H137" s="20"/>
      <c r="I137" s="20"/>
      <c r="J137" s="20"/>
      <c r="K137" s="20"/>
      <c r="L137" s="23"/>
      <c r="M137" s="23"/>
    </row>
    <row r="138" spans="1:13" ht="15.5">
      <c r="A138" s="25">
        <f t="shared" si="18"/>
        <v>46905</v>
      </c>
      <c r="B138" s="22">
        <f t="shared" si="17"/>
        <v>700000.00000000698</v>
      </c>
      <c r="C138" s="26">
        <f t="shared" si="14"/>
        <v>15555.555555555555</v>
      </c>
      <c r="D138" s="22">
        <f t="shared" si="15"/>
        <v>5833.3333333333912</v>
      </c>
      <c r="E138" s="26">
        <f t="shared" si="16"/>
        <v>21388.888888888945</v>
      </c>
      <c r="F138" s="20"/>
      <c r="G138" s="20"/>
      <c r="H138" s="20"/>
      <c r="I138" s="20"/>
      <c r="J138" s="20"/>
      <c r="K138" s="20"/>
      <c r="L138" s="23"/>
      <c r="M138" s="23"/>
    </row>
    <row r="139" spans="1:13" ht="15.5">
      <c r="A139" s="25">
        <f t="shared" si="18"/>
        <v>46935</v>
      </c>
      <c r="B139" s="22">
        <f t="shared" si="17"/>
        <v>684444.44444445148</v>
      </c>
      <c r="C139" s="26">
        <f t="shared" si="14"/>
        <v>15555.555555555555</v>
      </c>
      <c r="D139" s="22">
        <f t="shared" si="15"/>
        <v>5703.7037037037626</v>
      </c>
      <c r="E139" s="26">
        <f t="shared" si="16"/>
        <v>21259.259259259317</v>
      </c>
      <c r="F139" s="20"/>
      <c r="G139" s="20"/>
      <c r="H139" s="20"/>
      <c r="I139" s="20"/>
      <c r="J139" s="20"/>
      <c r="K139" s="20"/>
      <c r="L139" s="23"/>
      <c r="M139" s="23"/>
    </row>
    <row r="140" spans="1:13" ht="15.5">
      <c r="A140" s="25">
        <f t="shared" si="18"/>
        <v>46966</v>
      </c>
      <c r="B140" s="22">
        <f t="shared" si="17"/>
        <v>668888.88888889598</v>
      </c>
      <c r="C140" s="26">
        <f t="shared" si="14"/>
        <v>15555.555555555555</v>
      </c>
      <c r="D140" s="22">
        <f t="shared" si="15"/>
        <v>5574.0740740741339</v>
      </c>
      <c r="E140" s="26">
        <f t="shared" si="16"/>
        <v>21129.62962962969</v>
      </c>
      <c r="F140" s="20"/>
      <c r="G140" s="20"/>
      <c r="H140" s="20"/>
      <c r="I140" s="20"/>
      <c r="J140" s="20"/>
      <c r="K140" s="20"/>
      <c r="L140" s="23"/>
      <c r="M140" s="23"/>
    </row>
    <row r="141" spans="1:13" ht="15.5">
      <c r="A141" s="25">
        <f t="shared" si="18"/>
        <v>46997</v>
      </c>
      <c r="B141" s="22">
        <f t="shared" si="17"/>
        <v>653333.33333334047</v>
      </c>
      <c r="C141" s="26">
        <f t="shared" si="14"/>
        <v>15555.555555555555</v>
      </c>
      <c r="D141" s="22">
        <f t="shared" si="15"/>
        <v>5444.4444444445044</v>
      </c>
      <c r="E141" s="26">
        <f t="shared" si="16"/>
        <v>21000.000000000058</v>
      </c>
      <c r="F141" s="20"/>
      <c r="G141" s="20"/>
      <c r="H141" s="20"/>
      <c r="I141" s="20"/>
      <c r="J141" s="20"/>
      <c r="K141" s="20"/>
      <c r="L141" s="23"/>
      <c r="M141" s="23"/>
    </row>
    <row r="142" spans="1:13" ht="15.5">
      <c r="A142" s="25">
        <f t="shared" si="18"/>
        <v>47027</v>
      </c>
      <c r="B142" s="22">
        <f t="shared" si="17"/>
        <v>637777.77777778497</v>
      </c>
      <c r="C142" s="26">
        <f t="shared" si="14"/>
        <v>15555.555555555555</v>
      </c>
      <c r="D142" s="22">
        <f t="shared" si="15"/>
        <v>5314.8148148148748</v>
      </c>
      <c r="E142" s="26">
        <f t="shared" si="16"/>
        <v>20870.37037037043</v>
      </c>
      <c r="F142" s="20"/>
      <c r="G142" s="20"/>
      <c r="H142" s="20"/>
      <c r="I142" s="20"/>
      <c r="J142" s="20"/>
      <c r="K142" s="20"/>
      <c r="L142" s="23"/>
      <c r="M142" s="23"/>
    </row>
    <row r="143" spans="1:13" ht="15.5">
      <c r="A143" s="25">
        <f t="shared" si="18"/>
        <v>47058</v>
      </c>
      <c r="B143" s="22">
        <f t="shared" si="17"/>
        <v>622222.22222222947</v>
      </c>
      <c r="C143" s="26">
        <f t="shared" si="14"/>
        <v>15555.555555555555</v>
      </c>
      <c r="D143" s="22">
        <f t="shared" si="15"/>
        <v>5185.1851851852452</v>
      </c>
      <c r="E143" s="26">
        <f t="shared" si="16"/>
        <v>20740.740740740799</v>
      </c>
      <c r="F143" s="20"/>
      <c r="G143" s="20"/>
      <c r="H143" s="20"/>
      <c r="I143" s="20"/>
      <c r="J143" s="20"/>
      <c r="K143" s="20"/>
      <c r="L143" s="23"/>
      <c r="M143" s="23"/>
    </row>
    <row r="144" spans="1:13" ht="15.5">
      <c r="A144" s="25">
        <f t="shared" si="18"/>
        <v>47088</v>
      </c>
      <c r="B144" s="22">
        <f t="shared" si="17"/>
        <v>606666.66666667396</v>
      </c>
      <c r="C144" s="26">
        <f t="shared" si="14"/>
        <v>15555.555555555555</v>
      </c>
      <c r="D144" s="22">
        <f t="shared" si="15"/>
        <v>5055.5555555556166</v>
      </c>
      <c r="E144" s="26">
        <f t="shared" si="16"/>
        <v>20611.111111111171</v>
      </c>
      <c r="F144" s="20"/>
      <c r="G144" s="20"/>
      <c r="H144" s="20"/>
      <c r="I144" s="20"/>
      <c r="J144" s="20"/>
      <c r="K144" s="20"/>
      <c r="L144" s="23"/>
      <c r="M144" s="23"/>
    </row>
    <row r="145" spans="1:13" ht="15.5">
      <c r="A145" s="25">
        <f t="shared" si="18"/>
        <v>47119</v>
      </c>
      <c r="B145" s="22">
        <f t="shared" si="17"/>
        <v>591111.11111111846</v>
      </c>
      <c r="C145" s="26">
        <f t="shared" si="14"/>
        <v>15555.555555555555</v>
      </c>
      <c r="D145" s="22">
        <f t="shared" si="15"/>
        <v>4925.9259259259879</v>
      </c>
      <c r="E145" s="26">
        <f t="shared" si="16"/>
        <v>20481.481481481544</v>
      </c>
      <c r="F145" s="20"/>
      <c r="G145" s="20"/>
      <c r="H145" s="20"/>
      <c r="I145" s="20"/>
      <c r="J145" s="20"/>
      <c r="K145" s="20"/>
      <c r="L145" s="23"/>
      <c r="M145" s="23"/>
    </row>
    <row r="146" spans="1:13" ht="15.5">
      <c r="A146" s="25">
        <f t="shared" si="18"/>
        <v>47150</v>
      </c>
      <c r="B146" s="22">
        <f t="shared" si="17"/>
        <v>575555.55555556295</v>
      </c>
      <c r="C146" s="26">
        <f t="shared" si="14"/>
        <v>15555.555555555555</v>
      </c>
      <c r="D146" s="22">
        <f t="shared" si="15"/>
        <v>4796.2962962963584</v>
      </c>
      <c r="E146" s="26">
        <f t="shared" si="16"/>
        <v>20351.851851851912</v>
      </c>
      <c r="F146" s="20"/>
      <c r="G146" s="20"/>
      <c r="H146" s="20"/>
      <c r="I146" s="20"/>
      <c r="J146" s="20"/>
      <c r="K146" s="20"/>
      <c r="L146" s="23"/>
      <c r="M146" s="23"/>
    </row>
    <row r="147" spans="1:13" ht="15.5">
      <c r="A147" s="25">
        <f t="shared" si="18"/>
        <v>47178</v>
      </c>
      <c r="B147" s="22">
        <f t="shared" si="17"/>
        <v>560000.00000000745</v>
      </c>
      <c r="C147" s="26">
        <f t="shared" si="14"/>
        <v>15555.555555555555</v>
      </c>
      <c r="D147" s="22">
        <f t="shared" si="15"/>
        <v>4666.6666666667288</v>
      </c>
      <c r="E147" s="26">
        <f t="shared" si="16"/>
        <v>20222.222222222284</v>
      </c>
      <c r="F147" s="20"/>
      <c r="G147" s="20"/>
      <c r="H147" s="20"/>
      <c r="I147" s="20"/>
      <c r="J147" s="20"/>
      <c r="K147" s="20"/>
      <c r="L147" s="23"/>
      <c r="M147" s="23"/>
    </row>
    <row r="148" spans="1:13" ht="15.5">
      <c r="A148" s="25">
        <f t="shared" si="18"/>
        <v>47209</v>
      </c>
      <c r="B148" s="22">
        <f t="shared" si="17"/>
        <v>544444.44444445195</v>
      </c>
      <c r="C148" s="26">
        <f t="shared" si="14"/>
        <v>15555.555555555555</v>
      </c>
      <c r="D148" s="22">
        <f t="shared" si="15"/>
        <v>4537.0370370370993</v>
      </c>
      <c r="E148" s="26">
        <f t="shared" si="16"/>
        <v>20092.592592592653</v>
      </c>
      <c r="F148" s="20"/>
      <c r="G148" s="20"/>
      <c r="H148" s="20"/>
      <c r="I148" s="20"/>
      <c r="J148" s="20"/>
      <c r="K148" s="20"/>
      <c r="L148" s="23"/>
      <c r="M148" s="23"/>
    </row>
    <row r="149" spans="1:13" ht="15.5">
      <c r="A149" s="25">
        <f t="shared" si="18"/>
        <v>47239</v>
      </c>
      <c r="B149" s="22">
        <f t="shared" si="17"/>
        <v>528888.88888889644</v>
      </c>
      <c r="C149" s="26">
        <f t="shared" si="14"/>
        <v>15555.555555555555</v>
      </c>
      <c r="D149" s="22">
        <f t="shared" si="15"/>
        <v>4407.4074074074706</v>
      </c>
      <c r="E149" s="26">
        <f t="shared" si="16"/>
        <v>19962.962962963025</v>
      </c>
      <c r="F149" s="20"/>
      <c r="G149" s="20"/>
      <c r="H149" s="20"/>
      <c r="I149" s="20"/>
      <c r="J149" s="20"/>
      <c r="K149" s="20"/>
      <c r="L149" s="23"/>
      <c r="M149" s="23"/>
    </row>
    <row r="150" spans="1:13" ht="15.5">
      <c r="A150" s="25">
        <f t="shared" si="18"/>
        <v>47270</v>
      </c>
      <c r="B150" s="22">
        <f t="shared" si="17"/>
        <v>513333.33333334088</v>
      </c>
      <c r="C150" s="26">
        <f t="shared" si="14"/>
        <v>15555.555555555555</v>
      </c>
      <c r="D150" s="22">
        <f t="shared" si="15"/>
        <v>4277.777777777841</v>
      </c>
      <c r="E150" s="26">
        <f t="shared" si="16"/>
        <v>19833.333333333394</v>
      </c>
      <c r="F150" s="20"/>
      <c r="G150" s="20"/>
      <c r="H150" s="20"/>
      <c r="I150" s="20"/>
      <c r="J150" s="20"/>
      <c r="K150" s="20"/>
      <c r="L150" s="23"/>
      <c r="M150" s="23"/>
    </row>
    <row r="151" spans="1:13" ht="15.5">
      <c r="A151" s="25">
        <f t="shared" si="18"/>
        <v>47300</v>
      </c>
      <c r="B151" s="22">
        <f t="shared" si="17"/>
        <v>497777.77777778532</v>
      </c>
      <c r="C151" s="26">
        <f t="shared" si="14"/>
        <v>15555.555555555555</v>
      </c>
      <c r="D151" s="22">
        <f t="shared" si="15"/>
        <v>4148.1481481482115</v>
      </c>
      <c r="E151" s="26">
        <f t="shared" si="16"/>
        <v>19703.703703703766</v>
      </c>
      <c r="F151" s="20"/>
      <c r="G151" s="20"/>
      <c r="H151" s="20"/>
      <c r="I151" s="20"/>
      <c r="J151" s="20"/>
      <c r="K151" s="20"/>
      <c r="L151" s="23"/>
      <c r="M151" s="23"/>
    </row>
    <row r="152" spans="1:13" ht="15.5">
      <c r="A152" s="25">
        <f t="shared" si="18"/>
        <v>47331</v>
      </c>
      <c r="B152" s="22">
        <f t="shared" si="17"/>
        <v>482222.22222222976</v>
      </c>
      <c r="C152" s="26">
        <f t="shared" si="14"/>
        <v>15555.555555555555</v>
      </c>
      <c r="D152" s="22">
        <f t="shared" si="15"/>
        <v>4018.5185185185815</v>
      </c>
      <c r="E152" s="26">
        <f t="shared" si="16"/>
        <v>19574.074074074135</v>
      </c>
      <c r="F152" s="20"/>
      <c r="G152" s="20"/>
      <c r="H152" s="20"/>
      <c r="I152" s="20"/>
      <c r="J152" s="20"/>
      <c r="K152" s="20"/>
      <c r="L152" s="23"/>
      <c r="M152" s="23"/>
    </row>
    <row r="153" spans="1:13" ht="15.5">
      <c r="A153" s="25">
        <f t="shared" si="18"/>
        <v>47362</v>
      </c>
      <c r="B153" s="22">
        <f t="shared" si="17"/>
        <v>466666.66666667419</v>
      </c>
      <c r="C153" s="26">
        <f t="shared" si="14"/>
        <v>15555.555555555555</v>
      </c>
      <c r="D153" s="22">
        <f t="shared" si="15"/>
        <v>3888.8888888889519</v>
      </c>
      <c r="E153" s="26">
        <f t="shared" si="16"/>
        <v>19444.444444444507</v>
      </c>
      <c r="F153" s="20"/>
      <c r="G153" s="20"/>
      <c r="H153" s="20"/>
      <c r="I153" s="20"/>
      <c r="J153" s="20"/>
      <c r="K153" s="20"/>
      <c r="L153" s="23"/>
      <c r="M153" s="23"/>
    </row>
    <row r="154" spans="1:13" ht="15.5">
      <c r="A154" s="25">
        <f t="shared" si="18"/>
        <v>47392</v>
      </c>
      <c r="B154" s="22">
        <f t="shared" si="17"/>
        <v>451111.11111111863</v>
      </c>
      <c r="C154" s="26">
        <f t="shared" si="14"/>
        <v>15555.555555555555</v>
      </c>
      <c r="D154" s="22">
        <f t="shared" si="15"/>
        <v>3759.2592592593223</v>
      </c>
      <c r="E154" s="26">
        <f t="shared" si="16"/>
        <v>19314.814814814876</v>
      </c>
      <c r="F154" s="20"/>
      <c r="G154" s="20"/>
      <c r="H154" s="20"/>
      <c r="I154" s="20"/>
      <c r="J154" s="20"/>
      <c r="K154" s="20"/>
      <c r="L154" s="23"/>
      <c r="M154" s="23"/>
    </row>
    <row r="155" spans="1:13" ht="15.5">
      <c r="A155" s="25">
        <f t="shared" si="18"/>
        <v>47423</v>
      </c>
      <c r="B155" s="22">
        <f t="shared" si="17"/>
        <v>435555.55555556307</v>
      </c>
      <c r="C155" s="26">
        <f t="shared" si="14"/>
        <v>15555.555555555555</v>
      </c>
      <c r="D155" s="22">
        <f t="shared" si="15"/>
        <v>3629.6296296296928</v>
      </c>
      <c r="E155" s="26">
        <f t="shared" si="16"/>
        <v>19185.185185185248</v>
      </c>
      <c r="F155" s="20"/>
      <c r="G155" s="20"/>
      <c r="H155" s="20"/>
      <c r="I155" s="20"/>
      <c r="J155" s="20"/>
      <c r="K155" s="20"/>
      <c r="L155" s="23"/>
      <c r="M155" s="23"/>
    </row>
    <row r="156" spans="1:13" ht="15.5">
      <c r="A156" s="25">
        <f t="shared" si="18"/>
        <v>47453</v>
      </c>
      <c r="B156" s="22">
        <f t="shared" si="17"/>
        <v>420000.00000000751</v>
      </c>
      <c r="C156" s="26">
        <f t="shared" si="14"/>
        <v>15555.555555555555</v>
      </c>
      <c r="D156" s="22">
        <f t="shared" si="15"/>
        <v>3500.0000000000632</v>
      </c>
      <c r="E156" s="26">
        <f t="shared" si="16"/>
        <v>19055.555555555617</v>
      </c>
      <c r="F156" s="20"/>
      <c r="G156" s="20"/>
      <c r="H156" s="20"/>
      <c r="I156" s="20"/>
      <c r="J156" s="20"/>
      <c r="K156" s="20"/>
      <c r="L156" s="23"/>
      <c r="M156" s="23"/>
    </row>
    <row r="157" spans="1:13" ht="15.5">
      <c r="A157" s="25">
        <f t="shared" si="18"/>
        <v>47484</v>
      </c>
      <c r="B157" s="22">
        <f t="shared" si="17"/>
        <v>404444.44444445195</v>
      </c>
      <c r="C157" s="26">
        <f t="shared" si="14"/>
        <v>15555.555555555555</v>
      </c>
      <c r="D157" s="22">
        <f t="shared" si="15"/>
        <v>3370.3703703704327</v>
      </c>
      <c r="E157" s="26">
        <f t="shared" si="16"/>
        <v>18925.925925925989</v>
      </c>
      <c r="F157" s="20"/>
      <c r="G157" s="20"/>
      <c r="H157" s="20"/>
      <c r="I157" s="20"/>
      <c r="J157" s="20"/>
      <c r="K157" s="20"/>
      <c r="L157" s="23"/>
      <c r="M157" s="23"/>
    </row>
    <row r="158" spans="1:13" ht="15.5">
      <c r="A158" s="25">
        <f t="shared" si="18"/>
        <v>47515</v>
      </c>
      <c r="B158" s="22">
        <f t="shared" si="17"/>
        <v>388888.88888889638</v>
      </c>
      <c r="C158" s="26">
        <f t="shared" si="14"/>
        <v>15555.555555555555</v>
      </c>
      <c r="D158" s="22">
        <f t="shared" si="15"/>
        <v>3240.7407407408032</v>
      </c>
      <c r="E158" s="26">
        <f t="shared" si="16"/>
        <v>18796.296296296357</v>
      </c>
      <c r="F158" s="20"/>
      <c r="G158" s="20"/>
      <c r="H158" s="20"/>
      <c r="I158" s="20"/>
      <c r="J158" s="20"/>
      <c r="K158" s="20"/>
      <c r="L158" s="23"/>
      <c r="M158" s="23"/>
    </row>
    <row r="159" spans="1:13" ht="15.5">
      <c r="A159" s="25">
        <f t="shared" si="18"/>
        <v>47543</v>
      </c>
      <c r="B159" s="22">
        <f t="shared" si="17"/>
        <v>373333.33333334082</v>
      </c>
      <c r="C159" s="26">
        <f t="shared" si="14"/>
        <v>15555.555555555555</v>
      </c>
      <c r="D159" s="22">
        <f t="shared" si="15"/>
        <v>3111.1111111111736</v>
      </c>
      <c r="E159" s="26">
        <f t="shared" si="16"/>
        <v>18666.66666666673</v>
      </c>
      <c r="F159" s="20"/>
      <c r="G159" s="20"/>
      <c r="H159" s="20"/>
      <c r="I159" s="20"/>
      <c r="J159" s="20"/>
      <c r="K159" s="20"/>
      <c r="L159" s="23"/>
      <c r="M159" s="23"/>
    </row>
    <row r="160" spans="1:13" ht="15.5">
      <c r="A160" s="25">
        <f t="shared" si="18"/>
        <v>47574</v>
      </c>
      <c r="B160" s="22">
        <f t="shared" si="17"/>
        <v>357777.77777778526</v>
      </c>
      <c r="C160" s="26">
        <f t="shared" si="14"/>
        <v>15555.555555555555</v>
      </c>
      <c r="D160" s="22">
        <f t="shared" si="15"/>
        <v>2981.4814814815441</v>
      </c>
      <c r="E160" s="26">
        <f t="shared" si="16"/>
        <v>18537.037037037098</v>
      </c>
      <c r="F160" s="20"/>
      <c r="G160" s="20"/>
      <c r="H160" s="20"/>
      <c r="I160" s="20"/>
      <c r="J160" s="20"/>
      <c r="K160" s="20"/>
      <c r="L160" s="23"/>
      <c r="M160" s="23"/>
    </row>
    <row r="161" spans="1:13" ht="15.5">
      <c r="A161" s="25">
        <f t="shared" si="18"/>
        <v>47604</v>
      </c>
      <c r="B161" s="22">
        <f t="shared" si="17"/>
        <v>342222.2222222297</v>
      </c>
      <c r="C161" s="26">
        <f t="shared" si="14"/>
        <v>15555.555555555555</v>
      </c>
      <c r="D161" s="22">
        <f t="shared" si="15"/>
        <v>2851.851851851914</v>
      </c>
      <c r="E161" s="26">
        <f t="shared" si="16"/>
        <v>18407.407407407467</v>
      </c>
      <c r="F161" s="20"/>
      <c r="G161" s="20"/>
      <c r="H161" s="20"/>
      <c r="I161" s="20"/>
      <c r="J161" s="20"/>
      <c r="K161" s="20"/>
      <c r="L161" s="23"/>
      <c r="M161" s="23"/>
    </row>
    <row r="162" spans="1:13" ht="15.5">
      <c r="A162" s="25">
        <f t="shared" si="18"/>
        <v>47635</v>
      </c>
      <c r="B162" s="22">
        <f t="shared" si="17"/>
        <v>326666.66666667414</v>
      </c>
      <c r="C162" s="26">
        <f t="shared" si="14"/>
        <v>15555.555555555555</v>
      </c>
      <c r="D162" s="22">
        <f t="shared" si="15"/>
        <v>2722.2222222222845</v>
      </c>
      <c r="E162" s="26">
        <f t="shared" si="16"/>
        <v>18277.777777777839</v>
      </c>
      <c r="F162" s="20"/>
      <c r="G162" s="20"/>
      <c r="H162" s="20"/>
      <c r="I162" s="20"/>
      <c r="J162" s="20"/>
      <c r="K162" s="20"/>
      <c r="L162" s="23"/>
      <c r="M162" s="23"/>
    </row>
    <row r="163" spans="1:13" ht="15.5">
      <c r="A163" s="25">
        <f t="shared" si="18"/>
        <v>47665</v>
      </c>
      <c r="B163" s="22">
        <f t="shared" si="17"/>
        <v>311111.11111111857</v>
      </c>
      <c r="C163" s="26">
        <f t="shared" ref="C163:C183" si="19">$H$1/$H$4</f>
        <v>15555.555555555555</v>
      </c>
      <c r="D163" s="22">
        <f t="shared" ref="D163:D183" si="20">B163*$H$2/12</f>
        <v>2592.5925925926549</v>
      </c>
      <c r="E163" s="26">
        <f t="shared" si="16"/>
        <v>18148.148148148211</v>
      </c>
      <c r="F163" s="20"/>
      <c r="G163" s="20"/>
      <c r="H163" s="20"/>
      <c r="I163" s="20"/>
      <c r="J163" s="20"/>
      <c r="K163" s="20"/>
      <c r="L163" s="23"/>
      <c r="M163" s="23"/>
    </row>
    <row r="164" spans="1:13" ht="15.5">
      <c r="A164" s="25">
        <f t="shared" si="18"/>
        <v>47696</v>
      </c>
      <c r="B164" s="22">
        <f t="shared" si="17"/>
        <v>295555.55555556301</v>
      </c>
      <c r="C164" s="26">
        <f t="shared" si="19"/>
        <v>15555.555555555555</v>
      </c>
      <c r="D164" s="22">
        <f t="shared" si="20"/>
        <v>2462.9629629630253</v>
      </c>
      <c r="E164" s="26">
        <f t="shared" si="16"/>
        <v>18018.51851851858</v>
      </c>
      <c r="F164" s="20"/>
      <c r="G164" s="20"/>
      <c r="H164" s="20"/>
      <c r="I164" s="20"/>
      <c r="J164" s="20"/>
      <c r="K164" s="20"/>
      <c r="L164" s="23"/>
      <c r="M164" s="23"/>
    </row>
    <row r="165" spans="1:13" ht="15.5">
      <c r="A165" s="25">
        <f t="shared" si="18"/>
        <v>47727</v>
      </c>
      <c r="B165" s="22">
        <f t="shared" si="17"/>
        <v>280000.00000000745</v>
      </c>
      <c r="C165" s="26">
        <f t="shared" si="19"/>
        <v>15555.555555555555</v>
      </c>
      <c r="D165" s="22">
        <f t="shared" si="20"/>
        <v>2333.3333333333953</v>
      </c>
      <c r="E165" s="26">
        <f t="shared" si="16"/>
        <v>17888.888888888949</v>
      </c>
      <c r="F165" s="20"/>
      <c r="G165" s="20"/>
      <c r="H165" s="20"/>
      <c r="I165" s="20"/>
      <c r="J165" s="20"/>
      <c r="K165" s="20"/>
      <c r="L165" s="23"/>
      <c r="M165" s="23"/>
    </row>
    <row r="166" spans="1:13" ht="15.5">
      <c r="A166" s="25">
        <f t="shared" si="18"/>
        <v>47757</v>
      </c>
      <c r="B166" s="22">
        <f t="shared" si="17"/>
        <v>264444.44444445189</v>
      </c>
      <c r="C166" s="26">
        <f t="shared" si="19"/>
        <v>15555.555555555555</v>
      </c>
      <c r="D166" s="22">
        <f t="shared" si="20"/>
        <v>2203.7037037037658</v>
      </c>
      <c r="E166" s="26">
        <f t="shared" si="16"/>
        <v>17759.259259259321</v>
      </c>
      <c r="F166" s="20"/>
      <c r="G166" s="20"/>
      <c r="H166" s="20"/>
      <c r="I166" s="20"/>
      <c r="J166" s="20"/>
      <c r="K166" s="20"/>
      <c r="L166" s="23"/>
      <c r="M166" s="23"/>
    </row>
    <row r="167" spans="1:13" ht="15.5">
      <c r="A167" s="25">
        <f t="shared" si="18"/>
        <v>47788</v>
      </c>
      <c r="B167" s="22">
        <f t="shared" si="17"/>
        <v>248888.88888889633</v>
      </c>
      <c r="C167" s="26">
        <f t="shared" si="19"/>
        <v>15555.555555555555</v>
      </c>
      <c r="D167" s="22">
        <f t="shared" si="20"/>
        <v>2074.0740740741362</v>
      </c>
      <c r="E167" s="26">
        <f t="shared" si="16"/>
        <v>17629.62962962969</v>
      </c>
      <c r="F167" s="20"/>
      <c r="G167" s="20"/>
      <c r="H167" s="20"/>
      <c r="I167" s="20"/>
      <c r="J167" s="20"/>
      <c r="K167" s="20"/>
      <c r="L167" s="23"/>
      <c r="M167" s="23"/>
    </row>
    <row r="168" spans="1:13" ht="15.5">
      <c r="A168" s="25">
        <f t="shared" si="18"/>
        <v>47818</v>
      </c>
      <c r="B168" s="22">
        <f t="shared" si="17"/>
        <v>233333.33333334076</v>
      </c>
      <c r="C168" s="26">
        <f t="shared" si="19"/>
        <v>15555.555555555555</v>
      </c>
      <c r="D168" s="22">
        <f t="shared" si="20"/>
        <v>1944.4444444445064</v>
      </c>
      <c r="E168" s="26">
        <f t="shared" si="16"/>
        <v>17500.000000000062</v>
      </c>
      <c r="F168" s="20"/>
      <c r="G168" s="20"/>
      <c r="H168" s="20"/>
      <c r="I168" s="20"/>
      <c r="J168" s="20"/>
      <c r="K168" s="20"/>
      <c r="L168" s="23"/>
      <c r="M168" s="23"/>
    </row>
    <row r="169" spans="1:13" ht="15.5">
      <c r="A169" s="25">
        <f t="shared" si="18"/>
        <v>47849</v>
      </c>
      <c r="B169" s="22">
        <f t="shared" si="17"/>
        <v>217777.7777777852</v>
      </c>
      <c r="C169" s="26">
        <f t="shared" si="19"/>
        <v>15555.555555555555</v>
      </c>
      <c r="D169" s="22">
        <f t="shared" si="20"/>
        <v>1814.8148148148769</v>
      </c>
      <c r="E169" s="26">
        <f t="shared" si="16"/>
        <v>17370.37037037043</v>
      </c>
      <c r="F169" s="20"/>
      <c r="G169" s="20"/>
      <c r="H169" s="20"/>
      <c r="I169" s="20"/>
      <c r="J169" s="20"/>
      <c r="K169" s="20"/>
      <c r="L169" s="23"/>
      <c r="M169" s="23"/>
    </row>
    <row r="170" spans="1:13" ht="15.5">
      <c r="A170" s="25">
        <f t="shared" si="18"/>
        <v>47880</v>
      </c>
      <c r="B170" s="22">
        <f t="shared" si="17"/>
        <v>202222.22222222964</v>
      </c>
      <c r="C170" s="26">
        <f t="shared" si="19"/>
        <v>15555.555555555555</v>
      </c>
      <c r="D170" s="22">
        <f t="shared" si="20"/>
        <v>1685.1851851852471</v>
      </c>
      <c r="E170" s="26">
        <f t="shared" si="16"/>
        <v>17240.740740740803</v>
      </c>
      <c r="F170" s="20"/>
      <c r="G170" s="20"/>
      <c r="H170" s="20"/>
      <c r="I170" s="20"/>
      <c r="J170" s="20"/>
      <c r="K170" s="20"/>
      <c r="L170" s="23"/>
      <c r="M170" s="23"/>
    </row>
    <row r="171" spans="1:13" ht="15.5">
      <c r="A171" s="25">
        <f t="shared" si="18"/>
        <v>47908</v>
      </c>
      <c r="B171" s="22">
        <f t="shared" si="17"/>
        <v>186666.66666667408</v>
      </c>
      <c r="C171" s="26">
        <f t="shared" si="19"/>
        <v>15555.555555555555</v>
      </c>
      <c r="D171" s="22">
        <f t="shared" si="20"/>
        <v>1555.5555555556175</v>
      </c>
      <c r="E171" s="26">
        <f t="shared" si="16"/>
        <v>17111.111111111171</v>
      </c>
      <c r="F171" s="20"/>
      <c r="G171" s="20"/>
      <c r="H171" s="20"/>
      <c r="I171" s="20"/>
      <c r="J171" s="20"/>
      <c r="K171" s="20"/>
      <c r="L171" s="23"/>
      <c r="M171" s="23"/>
    </row>
    <row r="172" spans="1:13" ht="15.5">
      <c r="A172" s="25">
        <f t="shared" si="18"/>
        <v>47939</v>
      </c>
      <c r="B172" s="22">
        <f t="shared" si="17"/>
        <v>171111.11111111852</v>
      </c>
      <c r="C172" s="26">
        <f t="shared" si="19"/>
        <v>15555.555555555555</v>
      </c>
      <c r="D172" s="22">
        <f t="shared" si="20"/>
        <v>1425.9259259259877</v>
      </c>
      <c r="E172" s="26">
        <f t="shared" si="16"/>
        <v>16981.481481481544</v>
      </c>
      <c r="F172" s="20"/>
      <c r="G172" s="20"/>
      <c r="H172" s="20"/>
      <c r="I172" s="20"/>
      <c r="J172" s="20"/>
      <c r="K172" s="20"/>
      <c r="L172" s="23"/>
      <c r="M172" s="23"/>
    </row>
    <row r="173" spans="1:13" ht="15.5">
      <c r="A173" s="25">
        <f t="shared" si="18"/>
        <v>47969</v>
      </c>
      <c r="B173" s="22">
        <f t="shared" si="17"/>
        <v>155555.55555556295</v>
      </c>
      <c r="C173" s="26">
        <f t="shared" si="19"/>
        <v>15555.555555555555</v>
      </c>
      <c r="D173" s="22">
        <f t="shared" si="20"/>
        <v>1296.2962962963582</v>
      </c>
      <c r="E173" s="26">
        <f t="shared" si="16"/>
        <v>16851.851851851912</v>
      </c>
      <c r="F173" s="20"/>
      <c r="G173" s="20"/>
      <c r="H173" s="20"/>
      <c r="I173" s="20"/>
      <c r="J173" s="20"/>
      <c r="K173" s="20"/>
      <c r="L173" s="23"/>
      <c r="M173" s="23"/>
    </row>
    <row r="174" spans="1:13" ht="15.5">
      <c r="A174" s="25">
        <f t="shared" si="18"/>
        <v>48000</v>
      </c>
      <c r="B174" s="22">
        <f t="shared" si="17"/>
        <v>140000.00000000739</v>
      </c>
      <c r="C174" s="26">
        <f t="shared" si="19"/>
        <v>15555.555555555555</v>
      </c>
      <c r="D174" s="22">
        <f t="shared" si="20"/>
        <v>1166.6666666667284</v>
      </c>
      <c r="E174" s="26">
        <f t="shared" si="16"/>
        <v>16722.222222222284</v>
      </c>
      <c r="F174" s="20"/>
      <c r="G174" s="20"/>
      <c r="H174" s="20"/>
      <c r="I174" s="20"/>
      <c r="J174" s="20"/>
      <c r="K174" s="20"/>
      <c r="L174" s="23"/>
      <c r="M174" s="23"/>
    </row>
    <row r="175" spans="1:13" ht="15.5">
      <c r="A175" s="25">
        <f t="shared" si="18"/>
        <v>48030</v>
      </c>
      <c r="B175" s="22">
        <f t="shared" si="17"/>
        <v>124444.44444445183</v>
      </c>
      <c r="C175" s="26">
        <f t="shared" si="19"/>
        <v>15555.555555555555</v>
      </c>
      <c r="D175" s="22">
        <f t="shared" si="20"/>
        <v>1037.0370370370986</v>
      </c>
      <c r="E175" s="26">
        <f t="shared" si="16"/>
        <v>16592.592592592653</v>
      </c>
      <c r="F175" s="20"/>
      <c r="G175" s="20"/>
      <c r="H175" s="20"/>
      <c r="I175" s="20"/>
      <c r="J175" s="20"/>
      <c r="K175" s="20"/>
      <c r="L175" s="23"/>
      <c r="M175" s="23"/>
    </row>
    <row r="176" spans="1:13" ht="15.5">
      <c r="A176" s="25">
        <f t="shared" si="18"/>
        <v>48061</v>
      </c>
      <c r="B176" s="22">
        <f t="shared" si="17"/>
        <v>108888.88888889627</v>
      </c>
      <c r="C176" s="26">
        <f t="shared" si="19"/>
        <v>15555.555555555555</v>
      </c>
      <c r="D176" s="22">
        <f t="shared" si="20"/>
        <v>907.4074074074689</v>
      </c>
      <c r="E176" s="26">
        <f t="shared" si="16"/>
        <v>16462.962962963025</v>
      </c>
      <c r="F176" s="20"/>
      <c r="G176" s="20"/>
      <c r="H176" s="20"/>
      <c r="I176" s="20"/>
      <c r="J176" s="20"/>
      <c r="K176" s="20"/>
      <c r="L176" s="23"/>
      <c r="M176" s="23"/>
    </row>
    <row r="177" spans="1:13" ht="15.5">
      <c r="A177" s="25">
        <f t="shared" si="18"/>
        <v>48092</v>
      </c>
      <c r="B177" s="22">
        <f t="shared" si="17"/>
        <v>93333.333333340706</v>
      </c>
      <c r="C177" s="26">
        <f t="shared" si="19"/>
        <v>15555.555555555555</v>
      </c>
      <c r="D177" s="22">
        <f t="shared" si="20"/>
        <v>777.77777777783922</v>
      </c>
      <c r="E177" s="26">
        <f t="shared" si="16"/>
        <v>16333.333333333394</v>
      </c>
      <c r="F177" s="20"/>
      <c r="G177" s="20"/>
      <c r="H177" s="20"/>
      <c r="I177" s="20"/>
      <c r="J177" s="20"/>
      <c r="K177" s="20"/>
      <c r="L177" s="23"/>
      <c r="M177" s="23"/>
    </row>
    <row r="178" spans="1:13" ht="15.5">
      <c r="A178" s="25">
        <f t="shared" si="18"/>
        <v>48122</v>
      </c>
      <c r="B178" s="22">
        <f t="shared" si="17"/>
        <v>77777.777777785144</v>
      </c>
      <c r="C178" s="26">
        <f t="shared" si="19"/>
        <v>15555.555555555555</v>
      </c>
      <c r="D178" s="22">
        <f t="shared" si="20"/>
        <v>648.14814814820954</v>
      </c>
      <c r="E178" s="26">
        <f t="shared" si="16"/>
        <v>16203.703703703764</v>
      </c>
      <c r="F178" s="20"/>
      <c r="G178" s="20"/>
      <c r="H178" s="20"/>
      <c r="I178" s="20"/>
      <c r="J178" s="20"/>
      <c r="K178" s="20"/>
      <c r="L178" s="23"/>
      <c r="M178" s="23"/>
    </row>
    <row r="179" spans="1:13" ht="15.5">
      <c r="A179" s="25">
        <f t="shared" si="18"/>
        <v>48153</v>
      </c>
      <c r="B179" s="22">
        <f t="shared" si="17"/>
        <v>62222.22222222959</v>
      </c>
      <c r="C179" s="26">
        <f t="shared" si="19"/>
        <v>15555.555555555555</v>
      </c>
      <c r="D179" s="22">
        <f t="shared" si="20"/>
        <v>518.51851851857998</v>
      </c>
      <c r="E179" s="26">
        <f t="shared" si="16"/>
        <v>16074.074074074135</v>
      </c>
      <c r="F179" s="20"/>
      <c r="G179" s="20"/>
      <c r="H179" s="20"/>
      <c r="I179" s="20"/>
      <c r="J179" s="20"/>
      <c r="K179" s="20"/>
      <c r="L179" s="23"/>
      <c r="M179" s="23"/>
    </row>
    <row r="180" spans="1:13" ht="15.5">
      <c r="A180" s="25">
        <f t="shared" si="18"/>
        <v>48183</v>
      </c>
      <c r="B180" s="22">
        <f t="shared" si="17"/>
        <v>46666.666666674035</v>
      </c>
      <c r="C180" s="26">
        <f t="shared" si="19"/>
        <v>15555.555555555555</v>
      </c>
      <c r="D180" s="22">
        <f t="shared" si="20"/>
        <v>388.88888888895031</v>
      </c>
      <c r="E180" s="26">
        <f t="shared" si="16"/>
        <v>15944.444444444505</v>
      </c>
      <c r="F180" s="20"/>
      <c r="G180" s="20"/>
      <c r="H180" s="20"/>
      <c r="I180" s="20"/>
      <c r="J180" s="20"/>
      <c r="K180" s="20"/>
      <c r="L180" s="23"/>
      <c r="M180" s="23"/>
    </row>
    <row r="181" spans="1:13" ht="15.5">
      <c r="A181" s="25">
        <f t="shared" si="18"/>
        <v>48214</v>
      </c>
      <c r="B181" s="22">
        <f t="shared" si="17"/>
        <v>31111.11111111848</v>
      </c>
      <c r="C181" s="26">
        <f t="shared" si="19"/>
        <v>15555.555555555555</v>
      </c>
      <c r="D181" s="22">
        <f t="shared" si="20"/>
        <v>259.25925925932069</v>
      </c>
      <c r="E181" s="26">
        <f t="shared" si="16"/>
        <v>15814.814814814876</v>
      </c>
      <c r="F181" s="20"/>
      <c r="G181" s="20"/>
      <c r="H181" s="20"/>
      <c r="I181" s="20"/>
      <c r="J181" s="20"/>
      <c r="K181" s="20"/>
      <c r="L181" s="23"/>
      <c r="M181" s="23"/>
    </row>
    <row r="182" spans="1:13" ht="15.5">
      <c r="A182" s="25">
        <f t="shared" si="18"/>
        <v>48245</v>
      </c>
      <c r="B182" s="22">
        <f t="shared" si="17"/>
        <v>15555.555555562925</v>
      </c>
      <c r="C182" s="26">
        <f t="shared" si="19"/>
        <v>15555.555555555555</v>
      </c>
      <c r="D182" s="22">
        <f t="shared" si="20"/>
        <v>129.62962962969104</v>
      </c>
      <c r="E182" s="26">
        <f t="shared" si="16"/>
        <v>15685.185185185246</v>
      </c>
      <c r="F182" s="20"/>
      <c r="G182" s="20"/>
      <c r="H182" s="20"/>
      <c r="I182" s="20"/>
      <c r="J182" s="20"/>
      <c r="K182" s="20"/>
      <c r="L182" s="23"/>
      <c r="M182" s="23"/>
    </row>
    <row r="183" spans="1:13" ht="15.5">
      <c r="A183" s="25">
        <f t="shared" si="18"/>
        <v>48274</v>
      </c>
      <c r="B183" s="22">
        <f t="shared" si="17"/>
        <v>7.3705450631678104E-9</v>
      </c>
      <c r="C183" s="26">
        <f t="shared" si="19"/>
        <v>15555.555555555555</v>
      </c>
      <c r="D183" s="22">
        <f t="shared" si="20"/>
        <v>6.1421208859731765E-11</v>
      </c>
      <c r="E183" s="26">
        <f t="shared" si="16"/>
        <v>15555.555555555617</v>
      </c>
      <c r="F183" s="20"/>
      <c r="G183" s="20"/>
      <c r="H183" s="20"/>
      <c r="I183" s="20"/>
      <c r="J183" s="20"/>
      <c r="K183" s="20"/>
      <c r="L183" s="23"/>
      <c r="M183" s="23"/>
    </row>
    <row r="184" spans="1:13" ht="15.5">
      <c r="A184" s="23"/>
      <c r="B184" s="23"/>
      <c r="C184" s="23"/>
      <c r="D184" s="23"/>
      <c r="E184" s="30"/>
      <c r="F184" s="23"/>
      <c r="G184" s="23"/>
      <c r="H184" s="23"/>
      <c r="I184" s="23"/>
      <c r="J184" s="23"/>
      <c r="K184" s="23"/>
      <c r="L184" s="23"/>
      <c r="M184" s="23"/>
    </row>
    <row r="185" spans="1:13" ht="15.5">
      <c r="A185" s="23"/>
      <c r="B185" s="23"/>
      <c r="C185" s="23"/>
      <c r="D185" s="23"/>
      <c r="E185" s="30"/>
      <c r="F185" s="23"/>
      <c r="G185" s="23"/>
      <c r="H185" s="23"/>
      <c r="I185" s="23"/>
      <c r="J185" s="23"/>
      <c r="K185" s="23"/>
      <c r="L185" s="23"/>
      <c r="M185" s="2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1(1 вариант)</vt:lpstr>
      <vt:lpstr>1(2 вариант)</vt:lpstr>
      <vt:lpstr>2(1 вариант)</vt:lpstr>
      <vt:lpstr>2(2 вариант)</vt:lpstr>
      <vt:lpstr>3</vt:lpstr>
      <vt:lpstr>4(1 вариант)</vt:lpstr>
      <vt:lpstr>4(2 вариант)</vt:lpstr>
      <vt:lpstr>5(1 вариант)</vt:lpstr>
      <vt:lpstr>5(2 вариант)</vt:lpstr>
      <vt:lpstr>Результаты</vt:lpstr>
      <vt:lpstr>6(1 вариант)</vt:lpstr>
      <vt:lpstr>6(2 вариант)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2022-12-10T10:11:12Z</dcterms:modified>
</cp:coreProperties>
</file>