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nafae\Desktop\уник\Основы управления программными проектами (экзамен)\Лабы\"/>
    </mc:Choice>
  </mc:AlternateContent>
  <bookViews>
    <workbookView xWindow="0" yWindow="0" windowWidth="16230" windowHeight="1186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3" i="3" s="1"/>
  <c r="E21" i="3"/>
  <c r="F21" i="3"/>
  <c r="G21" i="3"/>
  <c r="E13" i="3"/>
  <c r="F13" i="3"/>
  <c r="G13" i="3"/>
  <c r="E14" i="3"/>
  <c r="F14" i="3"/>
  <c r="G14" i="3"/>
  <c r="D15" i="3"/>
  <c r="E15" i="3"/>
  <c r="F15" i="3"/>
  <c r="G15" i="3"/>
  <c r="E16" i="3"/>
  <c r="F16" i="3"/>
  <c r="G16" i="3"/>
  <c r="E17" i="3"/>
  <c r="F17" i="3"/>
  <c r="G17" i="3"/>
  <c r="D18" i="3"/>
  <c r="E18" i="3"/>
  <c r="F18" i="3"/>
  <c r="G18" i="3"/>
  <c r="E19" i="3"/>
  <c r="F19" i="3"/>
  <c r="G19" i="3"/>
  <c r="G12" i="3"/>
  <c r="F12" i="3"/>
  <c r="E12" i="3"/>
  <c r="D12" i="3"/>
  <c r="C13" i="3"/>
  <c r="C14" i="3"/>
  <c r="C15" i="3"/>
  <c r="C16" i="3"/>
  <c r="C17" i="3"/>
  <c r="C18" i="3"/>
  <c r="C19" i="3"/>
  <c r="C12" i="3"/>
  <c r="B19" i="3"/>
  <c r="B13" i="3"/>
  <c r="B14" i="3"/>
  <c r="B15" i="3"/>
  <c r="B16" i="3"/>
  <c r="B17" i="3"/>
  <c r="B18" i="3"/>
  <c r="B12" i="3"/>
  <c r="B2" i="3"/>
  <c r="G11" i="3"/>
  <c r="F11" i="3"/>
  <c r="E11" i="3"/>
  <c r="D17" i="3" l="1"/>
  <c r="D14" i="3"/>
  <c r="D21" i="3" s="1"/>
  <c r="G22" i="3" s="1"/>
  <c r="D19" i="3"/>
  <c r="D16" i="3"/>
  <c r="B3" i="3"/>
  <c r="B4" i="3"/>
  <c r="B5" i="3"/>
  <c r="B6" i="3"/>
  <c r="B7" i="3"/>
  <c r="B8" i="3"/>
  <c r="B9" i="3"/>
  <c r="E3" i="2"/>
  <c r="G3" i="2" s="1"/>
  <c r="D4" i="2" s="1"/>
  <c r="C20" i="2"/>
  <c r="F3" i="2"/>
  <c r="E4" i="2" l="1"/>
  <c r="F4" i="2"/>
  <c r="I3" i="2"/>
  <c r="J3" i="2"/>
  <c r="C2" i="3" s="1"/>
  <c r="J4" i="2" l="1"/>
  <c r="C3" i="3" s="1"/>
  <c r="G4" i="2"/>
  <c r="D5" i="2" s="1"/>
  <c r="E5" i="2" l="1"/>
  <c r="I4" i="2"/>
  <c r="F5" i="2"/>
  <c r="J5" i="2" l="1"/>
  <c r="C4" i="3" s="1"/>
  <c r="G5" i="2"/>
  <c r="D6" i="2" s="1"/>
  <c r="I5" i="2" l="1"/>
  <c r="F6" i="2"/>
  <c r="E6" i="2"/>
  <c r="J6" i="2" l="1"/>
  <c r="C5" i="3" s="1"/>
  <c r="G6" i="2"/>
  <c r="D7" i="2" s="1"/>
  <c r="I6" i="2" l="1"/>
  <c r="F7" i="2"/>
  <c r="E7" i="2"/>
  <c r="G7" i="2" l="1"/>
  <c r="D8" i="2" s="1"/>
  <c r="J7" i="2"/>
  <c r="C6" i="3" s="1"/>
  <c r="F8" i="2" l="1"/>
  <c r="E8" i="2"/>
  <c r="I7" i="2"/>
  <c r="J8" i="2" l="1"/>
  <c r="C7" i="3" s="1"/>
  <c r="G8" i="2"/>
  <c r="D9" i="2" s="1"/>
  <c r="F9" i="2" l="1"/>
  <c r="I8" i="2"/>
  <c r="E9" i="2"/>
  <c r="J9" i="2" l="1"/>
  <c r="C8" i="3" s="1"/>
  <c r="G9" i="2"/>
  <c r="D10" i="2" s="1"/>
  <c r="I9" i="2" l="1"/>
  <c r="E10" i="2"/>
  <c r="F10" i="2"/>
  <c r="J10" i="2" l="1"/>
  <c r="C9" i="3" s="1"/>
  <c r="G10" i="2"/>
</calcChain>
</file>

<file path=xl/sharedStrings.xml><?xml version="1.0" encoding="utf-8"?>
<sst xmlns="http://schemas.openxmlformats.org/spreadsheetml/2006/main" count="41" uniqueCount="33">
  <si>
    <t>Наименование ресурса</t>
  </si>
  <si>
    <t>Тип</t>
  </si>
  <si>
    <t>Стоимость</t>
  </si>
  <si>
    <t>Количество</t>
  </si>
  <si>
    <t>Разработчик</t>
  </si>
  <si>
    <t>Человек</t>
  </si>
  <si>
    <t>Дизайнер</t>
  </si>
  <si>
    <t>Тестировщик</t>
  </si>
  <si>
    <t>Менеджер проекта</t>
  </si>
  <si>
    <t>№</t>
  </si>
  <si>
    <t>Этап</t>
  </si>
  <si>
    <t>Предшествующий этап</t>
  </si>
  <si>
    <t>ES</t>
  </si>
  <si>
    <t>EF</t>
  </si>
  <si>
    <t>LS</t>
  </si>
  <si>
    <t>LF</t>
  </si>
  <si>
    <t>Общий резерв времени</t>
  </si>
  <si>
    <t>Свободный резерв времени</t>
  </si>
  <si>
    <t>Объем времени</t>
  </si>
  <si>
    <t>Старт</t>
  </si>
  <si>
    <t>Исследование предметной области</t>
  </si>
  <si>
    <t>Проектирование системы</t>
  </si>
  <si>
    <t>Создание плана работы</t>
  </si>
  <si>
    <t>Разработка</t>
  </si>
  <si>
    <t>Тестирование</t>
  </si>
  <si>
    <t>Анализ рынка</t>
  </si>
  <si>
    <t>Подготовка к запуску</t>
  </si>
  <si>
    <t>Запуск</t>
  </si>
  <si>
    <t>Список работ</t>
  </si>
  <si>
    <t>Длительность</t>
  </si>
  <si>
    <t>в день</t>
  </si>
  <si>
    <t>за всё время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</si>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</sst>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₽&quot;_-;\-* #,##0\ &quot;₽&quot;_-;_-* &quot;-&quot;\ &quot;₽&quot;_-;_-@_-"/>
    <numFmt numFmtId="164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0" fontId="0" fillId="0" borderId="0" xfId="0" applyFill="1" applyAlignment="1"/>
    <xf numFmtId="164" fontId="1" fillId="0" borderId="0" xfId="0" applyNumberFormat="1" applyFont="1" applyFill="1"/>
    <xf numFmtId="42" fontId="0" fillId="0" borderId="0" xfId="0" applyNumberFormat="1" applyFill="1" applyBorder="1" applyAlignment="1">
      <alignment horizontal="center" vertical="center"/>
    </xf>
    <xf numFmtId="42" fontId="0" fillId="0" borderId="0" xfId="0" applyNumberFormat="1"/>
    <xf numFmtId="4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35" sqref="A35"/>
    </sheetView>
  </sheetViews>
  <sheetFormatPr defaultRowHeight="15" x14ac:dyDescent="0.25"/>
  <cols>
    <col min="1" max="1" width="22.85546875" bestFit="1" customWidth="1"/>
    <col min="2" max="2" width="8.7109375" bestFit="1" customWidth="1"/>
    <col min="3" max="3" width="10.7109375" bestFit="1" customWidth="1"/>
    <col min="4" max="4" width="11.5703125" bestFit="1" customWidth="1"/>
    <col min="5" max="5" width="15.42578125" bestFit="1" customWidth="1"/>
    <col min="6" max="6" width="2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2"/>
      <c r="F1" s="12"/>
    </row>
    <row r="2" spans="1:6" x14ac:dyDescent="0.25">
      <c r="A2" s="2" t="s">
        <v>4</v>
      </c>
      <c r="B2" s="2" t="s">
        <v>5</v>
      </c>
      <c r="C2" s="3">
        <v>100000</v>
      </c>
      <c r="D2" s="2">
        <v>3</v>
      </c>
      <c r="E2" s="13"/>
      <c r="F2" s="14"/>
    </row>
    <row r="3" spans="1:6" x14ac:dyDescent="0.25">
      <c r="A3" s="2" t="s">
        <v>6</v>
      </c>
      <c r="B3" s="2" t="s">
        <v>5</v>
      </c>
      <c r="C3" s="3">
        <v>60000</v>
      </c>
      <c r="D3" s="2">
        <v>1</v>
      </c>
      <c r="E3" s="13"/>
      <c r="F3" s="14"/>
    </row>
    <row r="4" spans="1:6" x14ac:dyDescent="0.25">
      <c r="A4" s="2" t="s">
        <v>7</v>
      </c>
      <c r="B4" s="2" t="s">
        <v>5</v>
      </c>
      <c r="C4" s="3">
        <v>70000</v>
      </c>
      <c r="D4" s="2">
        <v>1</v>
      </c>
      <c r="E4" s="13"/>
      <c r="F4" s="14"/>
    </row>
    <row r="5" spans="1:6" x14ac:dyDescent="0.25">
      <c r="A5" s="2" t="s">
        <v>8</v>
      </c>
      <c r="B5" s="2" t="s">
        <v>5</v>
      </c>
      <c r="C5" s="3">
        <v>70000</v>
      </c>
      <c r="D5" s="2">
        <v>1</v>
      </c>
      <c r="E5" s="13"/>
      <c r="F5" s="14"/>
    </row>
    <row r="6" spans="1:6" x14ac:dyDescent="0.25">
      <c r="A6" s="11"/>
      <c r="B6" s="11"/>
      <c r="C6" s="11"/>
      <c r="D6" s="11"/>
      <c r="E6" s="15"/>
      <c r="F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C1" workbookViewId="0">
      <selection activeCell="I10" sqref="I10"/>
    </sheetView>
  </sheetViews>
  <sheetFormatPr defaultRowHeight="15" x14ac:dyDescent="0.25"/>
  <cols>
    <col min="1" max="1" width="3.28515625" bestFit="1" customWidth="1"/>
    <col min="2" max="2" width="34.5703125" bestFit="1" customWidth="1"/>
    <col min="3" max="3" width="22.7109375" bestFit="1" customWidth="1"/>
    <col min="4" max="7" width="10.140625" bestFit="1" customWidth="1"/>
    <col min="8" max="8" width="23.5703125" bestFit="1" customWidth="1"/>
    <col min="9" max="9" width="27.85546875" bestFit="1" customWidth="1"/>
    <col min="10" max="10" width="16.28515625" bestFit="1" customWidth="1"/>
  </cols>
  <sheetData>
    <row r="1" spans="1:10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25">
      <c r="A2" s="5">
        <v>0</v>
      </c>
      <c r="B2" s="6" t="s">
        <v>19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5">
        <v>1</v>
      </c>
      <c r="B3" s="6" t="s">
        <v>20</v>
      </c>
      <c r="C3" s="5">
        <v>0</v>
      </c>
      <c r="D3" s="7">
        <v>46023</v>
      </c>
      <c r="E3" s="7">
        <f t="shared" ref="E3:E10" si="0">D3+7*C12</f>
        <v>46065</v>
      </c>
      <c r="F3" s="7">
        <f>D3+H3</f>
        <v>46036</v>
      </c>
      <c r="G3" s="7">
        <f>E3+H3</f>
        <v>46078</v>
      </c>
      <c r="H3" s="5">
        <v>13</v>
      </c>
      <c r="I3" s="5">
        <f t="shared" ref="I3:I9" si="1">D4-E3</f>
        <v>18</v>
      </c>
      <c r="J3" s="5">
        <f>E3-D3</f>
        <v>42</v>
      </c>
    </row>
    <row r="4" spans="1:10" x14ac:dyDescent="0.25">
      <c r="A4" s="5">
        <v>2</v>
      </c>
      <c r="B4" s="6" t="s">
        <v>21</v>
      </c>
      <c r="C4" s="5">
        <v>1</v>
      </c>
      <c r="D4" s="7">
        <f>G3+5</f>
        <v>46083</v>
      </c>
      <c r="E4" s="7">
        <f t="shared" si="0"/>
        <v>46118</v>
      </c>
      <c r="F4" s="7">
        <f t="shared" ref="F4:F10" si="2">D4+H4</f>
        <v>46095</v>
      </c>
      <c r="G4" s="7">
        <f t="shared" ref="G4:G10" si="3">E4+H4</f>
        <v>46130</v>
      </c>
      <c r="H4" s="8">
        <v>12</v>
      </c>
      <c r="I4" s="5">
        <f t="shared" si="1"/>
        <v>19</v>
      </c>
      <c r="J4" s="5">
        <f t="shared" ref="J4:J10" si="4">E4-D4</f>
        <v>35</v>
      </c>
    </row>
    <row r="5" spans="1:10" x14ac:dyDescent="0.25">
      <c r="A5" s="5">
        <v>3</v>
      </c>
      <c r="B5" s="6" t="s">
        <v>22</v>
      </c>
      <c r="C5" s="5">
        <v>2</v>
      </c>
      <c r="D5" s="7">
        <f>G4+7</f>
        <v>46137</v>
      </c>
      <c r="E5" s="7">
        <f t="shared" si="0"/>
        <v>46158</v>
      </c>
      <c r="F5" s="7">
        <f t="shared" si="2"/>
        <v>46145</v>
      </c>
      <c r="G5" s="7">
        <f t="shared" si="3"/>
        <v>46166</v>
      </c>
      <c r="H5" s="5">
        <v>8</v>
      </c>
      <c r="I5" s="5">
        <f t="shared" si="1"/>
        <v>13</v>
      </c>
      <c r="J5" s="5">
        <f t="shared" si="4"/>
        <v>21</v>
      </c>
    </row>
    <row r="6" spans="1:10" x14ac:dyDescent="0.25">
      <c r="A6" s="5">
        <v>4</v>
      </c>
      <c r="B6" s="6" t="s">
        <v>23</v>
      </c>
      <c r="C6" s="5">
        <v>3</v>
      </c>
      <c r="D6" s="7">
        <f>G5+5</f>
        <v>46171</v>
      </c>
      <c r="E6" s="7">
        <f t="shared" si="0"/>
        <v>46199</v>
      </c>
      <c r="F6" s="7">
        <f t="shared" si="2"/>
        <v>46181</v>
      </c>
      <c r="G6" s="7">
        <f t="shared" si="3"/>
        <v>46209</v>
      </c>
      <c r="H6" s="5">
        <v>10</v>
      </c>
      <c r="I6" s="5">
        <f t="shared" si="1"/>
        <v>20</v>
      </c>
      <c r="J6" s="5">
        <f t="shared" si="4"/>
        <v>28</v>
      </c>
    </row>
    <row r="7" spans="1:10" x14ac:dyDescent="0.25">
      <c r="A7" s="5">
        <v>5</v>
      </c>
      <c r="B7" s="6" t="s">
        <v>24</v>
      </c>
      <c r="C7" s="5">
        <v>4</v>
      </c>
      <c r="D7" s="7">
        <f>G6+10</f>
        <v>46219</v>
      </c>
      <c r="E7" s="7">
        <f t="shared" si="0"/>
        <v>46240</v>
      </c>
      <c r="F7" s="7">
        <f t="shared" si="2"/>
        <v>46224</v>
      </c>
      <c r="G7" s="7">
        <f t="shared" si="3"/>
        <v>46245</v>
      </c>
      <c r="H7" s="5">
        <v>5</v>
      </c>
      <c r="I7" s="5">
        <f t="shared" si="1"/>
        <v>13</v>
      </c>
      <c r="J7" s="5">
        <f t="shared" si="4"/>
        <v>21</v>
      </c>
    </row>
    <row r="8" spans="1:10" x14ac:dyDescent="0.25">
      <c r="A8" s="5">
        <v>6</v>
      </c>
      <c r="B8" s="6" t="s">
        <v>25</v>
      </c>
      <c r="C8" s="5">
        <v>5</v>
      </c>
      <c r="D8" s="7">
        <f>G7+8</f>
        <v>46253</v>
      </c>
      <c r="E8" s="7">
        <f t="shared" si="0"/>
        <v>46260</v>
      </c>
      <c r="F8" s="7">
        <f t="shared" si="2"/>
        <v>46258</v>
      </c>
      <c r="G8" s="7">
        <f t="shared" si="3"/>
        <v>46265</v>
      </c>
      <c r="H8" s="5">
        <v>5</v>
      </c>
      <c r="I8" s="5">
        <f t="shared" si="1"/>
        <v>12</v>
      </c>
      <c r="J8" s="5">
        <f t="shared" si="4"/>
        <v>7</v>
      </c>
    </row>
    <row r="9" spans="1:10" x14ac:dyDescent="0.25">
      <c r="A9" s="5">
        <v>7</v>
      </c>
      <c r="B9" s="6" t="s">
        <v>26</v>
      </c>
      <c r="C9" s="5">
        <v>6</v>
      </c>
      <c r="D9" s="7">
        <f>G8+7</f>
        <v>46272</v>
      </c>
      <c r="E9" s="7">
        <f t="shared" si="0"/>
        <v>46279</v>
      </c>
      <c r="F9" s="7">
        <f t="shared" si="2"/>
        <v>46275</v>
      </c>
      <c r="G9" s="7">
        <f t="shared" si="3"/>
        <v>46282</v>
      </c>
      <c r="H9" s="5">
        <v>3</v>
      </c>
      <c r="I9" s="5">
        <f t="shared" si="1"/>
        <v>6</v>
      </c>
      <c r="J9" s="5">
        <f t="shared" si="4"/>
        <v>7</v>
      </c>
    </row>
    <row r="10" spans="1:10" x14ac:dyDescent="0.25">
      <c r="A10" s="5">
        <v>8</v>
      </c>
      <c r="B10" s="6" t="s">
        <v>27</v>
      </c>
      <c r="C10" s="5">
        <v>7</v>
      </c>
      <c r="D10" s="7">
        <f>G9+3</f>
        <v>46285</v>
      </c>
      <c r="E10" s="7">
        <f t="shared" si="0"/>
        <v>46292</v>
      </c>
      <c r="F10" s="7">
        <f t="shared" si="2"/>
        <v>46287</v>
      </c>
      <c r="G10" s="7">
        <f t="shared" si="3"/>
        <v>46294</v>
      </c>
      <c r="H10" s="5">
        <v>2</v>
      </c>
      <c r="I10" s="5">
        <v>0</v>
      </c>
      <c r="J10" s="5">
        <f t="shared" si="4"/>
        <v>7</v>
      </c>
    </row>
    <row r="11" spans="1:10" x14ac:dyDescent="0.25">
      <c r="A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C12" s="2">
        <v>6</v>
      </c>
      <c r="D12" s="2"/>
      <c r="E12" s="2"/>
      <c r="F12" s="2"/>
      <c r="G12" s="2"/>
      <c r="H12" s="2"/>
      <c r="I12" s="2"/>
      <c r="J12" s="2"/>
    </row>
    <row r="13" spans="1:10" x14ac:dyDescent="0.25">
      <c r="A13" s="2"/>
      <c r="C13" s="2">
        <v>5</v>
      </c>
      <c r="D13" s="2"/>
      <c r="E13" s="2"/>
      <c r="F13" s="2"/>
      <c r="G13" s="2"/>
      <c r="H13" s="2"/>
      <c r="I13" s="2"/>
      <c r="J13" s="2"/>
    </row>
    <row r="14" spans="1:10" x14ac:dyDescent="0.25">
      <c r="A14" s="2"/>
      <c r="C14" s="2">
        <v>3</v>
      </c>
      <c r="D14" s="2"/>
      <c r="E14" s="2"/>
      <c r="F14" s="2"/>
      <c r="G14" s="2"/>
      <c r="H14" s="2"/>
      <c r="I14" s="2"/>
      <c r="J14" s="2"/>
    </row>
    <row r="15" spans="1:10" x14ac:dyDescent="0.25">
      <c r="A15" s="2"/>
      <c r="C15" s="2">
        <v>4</v>
      </c>
      <c r="D15" s="2"/>
      <c r="E15" s="2"/>
      <c r="F15" s="2"/>
      <c r="G15" s="2"/>
      <c r="H15" s="2"/>
      <c r="I15" s="2"/>
      <c r="J15" s="2"/>
    </row>
    <row r="16" spans="1:10" x14ac:dyDescent="0.25">
      <c r="A16" s="2"/>
      <c r="C16" s="2">
        <v>3</v>
      </c>
      <c r="D16" s="2"/>
      <c r="E16" s="2"/>
      <c r="F16" s="2"/>
      <c r="G16" s="2"/>
      <c r="H16" s="2"/>
      <c r="I16" s="2"/>
      <c r="J16" s="2"/>
    </row>
    <row r="17" spans="1:10" x14ac:dyDescent="0.25">
      <c r="A17" s="2"/>
      <c r="C17" s="2">
        <v>1</v>
      </c>
      <c r="D17" s="2"/>
      <c r="E17" s="2"/>
      <c r="F17" s="2"/>
      <c r="G17" s="2"/>
      <c r="H17" s="2"/>
      <c r="I17" s="2"/>
      <c r="J17" s="2"/>
    </row>
    <row r="18" spans="1:10" x14ac:dyDescent="0.25">
      <c r="A18" s="2"/>
      <c r="C18" s="2">
        <v>1</v>
      </c>
      <c r="D18" s="2"/>
      <c r="E18" s="2"/>
      <c r="F18" s="2"/>
      <c r="G18" s="2"/>
      <c r="H18" s="2"/>
      <c r="I18" s="2"/>
      <c r="J18" s="2"/>
    </row>
    <row r="19" spans="1:10" x14ac:dyDescent="0.25">
      <c r="A19" s="2"/>
      <c r="C19" s="2">
        <v>1</v>
      </c>
      <c r="D19" s="2"/>
      <c r="E19" s="2"/>
      <c r="F19" s="2"/>
      <c r="G19" s="2"/>
      <c r="H19" s="2"/>
      <c r="I19" s="2"/>
      <c r="J19" s="2"/>
    </row>
    <row r="20" spans="1:10" x14ac:dyDescent="0.25">
      <c r="A20" s="2"/>
      <c r="C20" s="2">
        <f>24-SUM(C12:C19)</f>
        <v>0</v>
      </c>
      <c r="D20" s="2"/>
      <c r="E20" s="2"/>
      <c r="F20" s="2"/>
      <c r="G20" s="2"/>
      <c r="H20" s="2"/>
      <c r="I20" s="2"/>
      <c r="J20" s="2"/>
    </row>
    <row r="21" spans="1:10" x14ac:dyDescent="0.25">
      <c r="A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B1" workbookViewId="0">
      <selection activeCell="C27" sqref="C27"/>
    </sheetView>
  </sheetViews>
  <sheetFormatPr defaultRowHeight="15" x14ac:dyDescent="0.25"/>
  <cols>
    <col min="1" max="1" width="3.28515625" bestFit="1" customWidth="1"/>
    <col min="2" max="2" width="34.5703125" bestFit="1" customWidth="1"/>
    <col min="3" max="3" width="14" bestFit="1" customWidth="1"/>
    <col min="4" max="4" width="12.42578125" bestFit="1" customWidth="1"/>
    <col min="5" max="5" width="10.42578125" bestFit="1" customWidth="1"/>
    <col min="6" max="6" width="13.28515625" bestFit="1" customWidth="1"/>
    <col min="7" max="7" width="19.5703125" bestFit="1" customWidth="1"/>
    <col min="8" max="8" width="14" bestFit="1" customWidth="1"/>
  </cols>
  <sheetData>
    <row r="1" spans="1:8" s="9" customFormat="1" x14ac:dyDescent="0.25">
      <c r="A1" s="4" t="s">
        <v>9</v>
      </c>
      <c r="B1" s="4" t="s">
        <v>28</v>
      </c>
      <c r="C1" s="4" t="s">
        <v>29</v>
      </c>
      <c r="D1" s="4" t="s">
        <v>4</v>
      </c>
      <c r="E1" s="4" t="s">
        <v>6</v>
      </c>
      <c r="F1" s="4" t="s">
        <v>7</v>
      </c>
      <c r="G1" s="4" t="s">
        <v>8</v>
      </c>
    </row>
    <row r="2" spans="1:8" x14ac:dyDescent="0.25">
      <c r="A2" s="5">
        <v>1</v>
      </c>
      <c r="B2" s="10" t="str">
        <f>Лист2!B3</f>
        <v>Исследование предметной области</v>
      </c>
      <c r="C2" s="5">
        <f>Лист2!J3</f>
        <v>42</v>
      </c>
      <c r="D2" s="5">
        <v>0</v>
      </c>
      <c r="E2" s="5">
        <v>0</v>
      </c>
      <c r="F2" s="5">
        <v>0</v>
      </c>
      <c r="G2" s="5">
        <v>1</v>
      </c>
    </row>
    <row r="3" spans="1:8" x14ac:dyDescent="0.25">
      <c r="A3" s="5">
        <v>2</v>
      </c>
      <c r="B3" s="10" t="str">
        <f>Лист2!B4</f>
        <v>Проектирование системы</v>
      </c>
      <c r="C3" s="5">
        <f>Лист2!J4</f>
        <v>35</v>
      </c>
      <c r="D3" s="5">
        <v>1</v>
      </c>
      <c r="E3" s="5">
        <v>1</v>
      </c>
      <c r="F3" s="5">
        <v>0</v>
      </c>
      <c r="G3" s="5">
        <v>1</v>
      </c>
    </row>
    <row r="4" spans="1:8" x14ac:dyDescent="0.25">
      <c r="A4" s="5">
        <v>3</v>
      </c>
      <c r="B4" s="10" t="str">
        <f>Лист2!B5</f>
        <v>Создание плана работы</v>
      </c>
      <c r="C4" s="5">
        <f>Лист2!J5</f>
        <v>21</v>
      </c>
      <c r="D4" s="5">
        <v>1</v>
      </c>
      <c r="E4" s="5">
        <v>1</v>
      </c>
      <c r="F4" s="5">
        <v>0</v>
      </c>
      <c r="G4" s="5">
        <v>1</v>
      </c>
    </row>
    <row r="5" spans="1:8" x14ac:dyDescent="0.25">
      <c r="A5" s="5">
        <v>4</v>
      </c>
      <c r="B5" s="10" t="str">
        <f>Лист2!B6</f>
        <v>Разработка</v>
      </c>
      <c r="C5" s="5">
        <f>Лист2!J6</f>
        <v>28</v>
      </c>
      <c r="D5" s="5">
        <v>1</v>
      </c>
      <c r="E5" s="5">
        <v>1</v>
      </c>
      <c r="F5" s="5">
        <v>0</v>
      </c>
      <c r="G5" s="5">
        <v>1</v>
      </c>
    </row>
    <row r="6" spans="1:8" x14ac:dyDescent="0.25">
      <c r="A6" s="5">
        <v>5</v>
      </c>
      <c r="B6" s="10" t="str">
        <f>Лист2!B7</f>
        <v>Тестирование</v>
      </c>
      <c r="C6" s="5">
        <f>Лист2!J7</f>
        <v>21</v>
      </c>
      <c r="D6" s="5">
        <v>0</v>
      </c>
      <c r="E6" s="5">
        <v>0</v>
      </c>
      <c r="F6" s="5">
        <v>1</v>
      </c>
      <c r="G6" s="5">
        <v>1</v>
      </c>
    </row>
    <row r="7" spans="1:8" x14ac:dyDescent="0.25">
      <c r="A7" s="5">
        <v>6</v>
      </c>
      <c r="B7" s="10" t="str">
        <f>Лист2!B8</f>
        <v>Анализ рынка</v>
      </c>
      <c r="C7" s="5">
        <f>Лист2!J8</f>
        <v>7</v>
      </c>
      <c r="D7" s="5">
        <v>0</v>
      </c>
      <c r="E7" s="5">
        <v>0</v>
      </c>
      <c r="F7" s="5">
        <v>0</v>
      </c>
      <c r="G7" s="5">
        <v>1</v>
      </c>
    </row>
    <row r="8" spans="1:8" x14ac:dyDescent="0.25">
      <c r="A8" s="5">
        <v>7</v>
      </c>
      <c r="B8" s="10" t="str">
        <f>Лист2!B9</f>
        <v>Подготовка к запуску</v>
      </c>
      <c r="C8" s="5">
        <f>Лист2!J9</f>
        <v>7</v>
      </c>
      <c r="D8" s="5">
        <v>1</v>
      </c>
      <c r="E8" s="5">
        <v>1</v>
      </c>
      <c r="F8" s="5">
        <v>0</v>
      </c>
      <c r="G8" s="5">
        <v>1</v>
      </c>
    </row>
    <row r="9" spans="1:8" x14ac:dyDescent="0.25">
      <c r="A9" s="5">
        <v>8</v>
      </c>
      <c r="B9" s="10" t="str">
        <f>Лист2!B10</f>
        <v>Запуск</v>
      </c>
      <c r="C9" s="5">
        <f>Лист2!J10</f>
        <v>7</v>
      </c>
      <c r="D9" s="5">
        <v>1</v>
      </c>
      <c r="E9" s="5">
        <v>0</v>
      </c>
      <c r="F9" s="5">
        <v>0</v>
      </c>
      <c r="G9" s="5">
        <v>1</v>
      </c>
    </row>
    <row r="11" spans="1:8" x14ac:dyDescent="0.25">
      <c r="D11" s="17">
        <f>100000/28*3</f>
        <v>10714.285714285714</v>
      </c>
      <c r="E11" s="17">
        <f>60000/28</f>
        <v>2142.8571428571427</v>
      </c>
      <c r="F11" s="17">
        <f>70000/28</f>
        <v>2500</v>
      </c>
      <c r="G11" s="17">
        <f>70000/28</f>
        <v>2500</v>
      </c>
      <c r="H11" s="19" t="s">
        <v>30</v>
      </c>
    </row>
    <row r="12" spans="1:8" x14ac:dyDescent="0.25">
      <c r="B12" t="str">
        <f>Лист2!B3</f>
        <v>Исследование предметной области</v>
      </c>
      <c r="C12" s="2">
        <f>Лист2!J3</f>
        <v>42</v>
      </c>
      <c r="D12" s="19">
        <f>$D$11*C12*D2</f>
        <v>0</v>
      </c>
      <c r="E12" s="19">
        <f>$E$11*C12*E2</f>
        <v>0</v>
      </c>
      <c r="F12" s="19">
        <f>$F$11*C12*F2</f>
        <v>0</v>
      </c>
      <c r="G12" s="19">
        <f>$G$11*C12*G2</f>
        <v>105000</v>
      </c>
      <c r="H12" s="19"/>
    </row>
    <row r="13" spans="1:8" x14ac:dyDescent="0.25">
      <c r="B13" t="str">
        <f>Лист2!B4</f>
        <v>Проектирование системы</v>
      </c>
      <c r="C13" s="2">
        <f>Лист2!J4</f>
        <v>35</v>
      </c>
      <c r="D13" s="19">
        <f t="shared" ref="D13:D19" si="0">$D$11*C13*D3</f>
        <v>375000</v>
      </c>
      <c r="E13" s="19">
        <f t="shared" ref="E13:E19" si="1">$E$11*C13*E3</f>
        <v>75000</v>
      </c>
      <c r="F13" s="19">
        <f t="shared" ref="F13:F19" si="2">$F$11*C13*F3</f>
        <v>0</v>
      </c>
      <c r="G13" s="19">
        <f t="shared" ref="G13:G19" si="3">$G$11*C13*G3</f>
        <v>87500</v>
      </c>
      <c r="H13" s="19"/>
    </row>
    <row r="14" spans="1:8" x14ac:dyDescent="0.25">
      <c r="B14" t="str">
        <f>Лист2!B5</f>
        <v>Создание плана работы</v>
      </c>
      <c r="C14" s="2">
        <f>Лист2!J5</f>
        <v>21</v>
      </c>
      <c r="D14" s="19">
        <f t="shared" si="0"/>
        <v>225000</v>
      </c>
      <c r="E14" s="19">
        <f t="shared" si="1"/>
        <v>44999.999999999993</v>
      </c>
      <c r="F14" s="19">
        <f t="shared" si="2"/>
        <v>0</v>
      </c>
      <c r="G14" s="19">
        <f t="shared" si="3"/>
        <v>52500</v>
      </c>
      <c r="H14" s="19"/>
    </row>
    <row r="15" spans="1:8" x14ac:dyDescent="0.25">
      <c r="B15" t="str">
        <f>Лист2!B6</f>
        <v>Разработка</v>
      </c>
      <c r="C15" s="2">
        <f>Лист2!J6</f>
        <v>28</v>
      </c>
      <c r="D15" s="19">
        <f t="shared" si="0"/>
        <v>300000</v>
      </c>
      <c r="E15" s="19">
        <f t="shared" si="1"/>
        <v>59999.999999999993</v>
      </c>
      <c r="F15" s="19">
        <f t="shared" si="2"/>
        <v>0</v>
      </c>
      <c r="G15" s="19">
        <f t="shared" si="3"/>
        <v>70000</v>
      </c>
      <c r="H15" s="19"/>
    </row>
    <row r="16" spans="1:8" x14ac:dyDescent="0.25">
      <c r="B16" t="str">
        <f>Лист2!B7</f>
        <v>Тестирование</v>
      </c>
      <c r="C16" s="2">
        <f>Лист2!J7</f>
        <v>21</v>
      </c>
      <c r="D16" s="19">
        <f t="shared" si="0"/>
        <v>0</v>
      </c>
      <c r="E16" s="19">
        <f t="shared" si="1"/>
        <v>0</v>
      </c>
      <c r="F16" s="19">
        <f t="shared" si="2"/>
        <v>52500</v>
      </c>
      <c r="G16" s="19">
        <f t="shared" si="3"/>
        <v>52500</v>
      </c>
      <c r="H16" s="19"/>
    </row>
    <row r="17" spans="2:8" x14ac:dyDescent="0.25">
      <c r="B17" t="str">
        <f>Лист2!B8</f>
        <v>Анализ рынка</v>
      </c>
      <c r="C17" s="2">
        <f>Лист2!J8</f>
        <v>7</v>
      </c>
      <c r="D17" s="19">
        <f t="shared" si="0"/>
        <v>0</v>
      </c>
      <c r="E17" s="19">
        <f t="shared" si="1"/>
        <v>0</v>
      </c>
      <c r="F17" s="19">
        <f t="shared" si="2"/>
        <v>0</v>
      </c>
      <c r="G17" s="19">
        <f t="shared" si="3"/>
        <v>17500</v>
      </c>
      <c r="H17" s="19"/>
    </row>
    <row r="18" spans="2:8" x14ac:dyDescent="0.25">
      <c r="B18" t="str">
        <f>Лист2!B9</f>
        <v>Подготовка к запуску</v>
      </c>
      <c r="C18" s="2">
        <f>Лист2!J9</f>
        <v>7</v>
      </c>
      <c r="D18" s="19">
        <f t="shared" si="0"/>
        <v>75000</v>
      </c>
      <c r="E18" s="19">
        <f t="shared" si="1"/>
        <v>14999.999999999998</v>
      </c>
      <c r="F18" s="19">
        <f t="shared" si="2"/>
        <v>0</v>
      </c>
      <c r="G18" s="19">
        <f t="shared" si="3"/>
        <v>17500</v>
      </c>
      <c r="H18" s="19"/>
    </row>
    <row r="19" spans="2:8" x14ac:dyDescent="0.25">
      <c r="B19" t="str">
        <f>Лист2!B10</f>
        <v>Запуск</v>
      </c>
      <c r="C19" s="2">
        <f>Лист2!J10</f>
        <v>7</v>
      </c>
      <c r="D19" s="19">
        <f t="shared" si="0"/>
        <v>75000</v>
      </c>
      <c r="E19" s="19">
        <f t="shared" si="1"/>
        <v>0</v>
      </c>
      <c r="F19" s="19">
        <f t="shared" si="2"/>
        <v>0</v>
      </c>
      <c r="G19" s="19">
        <f t="shared" si="3"/>
        <v>17500</v>
      </c>
      <c r="H19" s="19"/>
    </row>
    <row r="20" spans="2:8" x14ac:dyDescent="0.25">
      <c r="D20" s="19"/>
      <c r="E20" s="19"/>
      <c r="F20" s="19"/>
      <c r="G20" s="19"/>
      <c r="H20" s="19"/>
    </row>
    <row r="21" spans="2:8" x14ac:dyDescent="0.25">
      <c r="D21" s="18">
        <f>SUM(D12:D19)</f>
        <v>1050000</v>
      </c>
      <c r="E21" s="18">
        <f t="shared" ref="E21:G21" si="4">SUM(E12:E19)</f>
        <v>195000</v>
      </c>
      <c r="F21" s="18">
        <f t="shared" si="4"/>
        <v>52500</v>
      </c>
      <c r="G21" s="18">
        <f t="shared" si="4"/>
        <v>420000</v>
      </c>
      <c r="H21" s="19" t="s">
        <v>31</v>
      </c>
    </row>
    <row r="22" spans="2:8" x14ac:dyDescent="0.25">
      <c r="G22" s="18">
        <f>SUM(D21:G21)</f>
        <v>1717500</v>
      </c>
      <c r="H22" s="2" t="s">
        <v>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Aunafae</dc:creator>
  <cp:lastModifiedBy>Aunafae</cp:lastModifiedBy>
  <dcterms:created xsi:type="dcterms:W3CDTF">2025-03-30T18:07:04Z</dcterms:created>
  <dcterms:modified xsi:type="dcterms:W3CDTF">2025-04-03T19:03:48Z</dcterms:modified>
</cp:coreProperties>
</file>