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usakov/RProjects/lab2/"/>
    </mc:Choice>
  </mc:AlternateContent>
  <xr:revisionPtr revIDLastSave="0" documentId="13_ncr:1_{B6934CB7-1F55-6C49-ADBD-413ABB0FF43D}" xr6:coauthVersionLast="47" xr6:coauthVersionMax="47" xr10:uidLastSave="{00000000-0000-0000-0000-000000000000}"/>
  <bookViews>
    <workbookView xWindow="0" yWindow="760" windowWidth="34560" windowHeight="20240" xr2:uid="{C3E8E340-422F-9048-90B8-89F8B764C6D3}"/>
  </bookViews>
  <sheets>
    <sheet name="Лист1" sheetId="1" r:id="rId1"/>
  </sheets>
  <definedNames>
    <definedName name="solver_adj" localSheetId="0" hidden="1">Лист1!$F$2:$G$2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Лист1!$F$4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5" i="1"/>
  <c r="E26" i="1"/>
  <c r="E25" i="1"/>
  <c r="D31" i="1"/>
  <c r="C23" i="1"/>
  <c r="C24" i="1" s="1"/>
  <c r="L5" i="1"/>
  <c r="L7" i="1"/>
  <c r="L15" i="1"/>
  <c r="L17" i="1"/>
  <c r="F4" i="1" a="1"/>
  <c r="F4" i="1" s="1"/>
  <c r="D3" i="1"/>
  <c r="L3" i="1" s="1"/>
  <c r="D4" i="1"/>
  <c r="L4" i="1" s="1"/>
  <c r="D5" i="1"/>
  <c r="E5" i="1" s="1"/>
  <c r="D6" i="1"/>
  <c r="L6" i="1" s="1"/>
  <c r="D7" i="1"/>
  <c r="E7" i="1" s="1"/>
  <c r="D8" i="1"/>
  <c r="L8" i="1" s="1"/>
  <c r="D9" i="1"/>
  <c r="L9" i="1" s="1"/>
  <c r="D10" i="1"/>
  <c r="L10" i="1" s="1"/>
  <c r="D11" i="1"/>
  <c r="E11" i="1" s="1"/>
  <c r="D12" i="1"/>
  <c r="L12" i="1" s="1"/>
  <c r="D13" i="1"/>
  <c r="L13" i="1" s="1"/>
  <c r="D14" i="1"/>
  <c r="L14" i="1" s="1"/>
  <c r="D15" i="1"/>
  <c r="E15" i="1" s="1"/>
  <c r="D16" i="1"/>
  <c r="L16" i="1" s="1"/>
  <c r="D17" i="1"/>
  <c r="E17" i="1" s="1"/>
  <c r="D18" i="1"/>
  <c r="L18" i="1" s="1"/>
  <c r="D19" i="1"/>
  <c r="L19" i="1" s="1"/>
  <c r="D20" i="1"/>
  <c r="L20" i="1" s="1"/>
  <c r="D21" i="1"/>
  <c r="L21" i="1" s="1"/>
  <c r="D2" i="1"/>
  <c r="L2" i="1" s="1"/>
  <c r="E14" i="1" l="1"/>
  <c r="E4" i="1"/>
  <c r="E13" i="1"/>
  <c r="E3" i="1"/>
  <c r="E16" i="1"/>
  <c r="E6" i="1"/>
  <c r="E2" i="1"/>
  <c r="E12" i="1"/>
  <c r="E10" i="1"/>
  <c r="L11" i="1"/>
  <c r="E21" i="1"/>
  <c r="E20" i="1"/>
  <c r="E19" i="1"/>
  <c r="E9" i="1"/>
  <c r="E18" i="1"/>
  <c r="E8" i="1"/>
</calcChain>
</file>

<file path=xl/sharedStrings.xml><?xml version="1.0" encoding="utf-8"?>
<sst xmlns="http://schemas.openxmlformats.org/spreadsheetml/2006/main" count="21" uniqueCount="21">
  <si>
    <t>Номер пациента, i</t>
  </si>
  <si>
    <t>Возраст пациента, x</t>
  </si>
  <si>
    <t>Наличие заболевания, y</t>
  </si>
  <si>
    <t>P</t>
  </si>
  <si>
    <t>y порог</t>
  </si>
  <si>
    <t>b0</t>
  </si>
  <si>
    <t>b1</t>
  </si>
  <si>
    <t>Целевая функция</t>
  </si>
  <si>
    <t>y сред</t>
  </si>
  <si>
    <t>Фактические значения</t>
  </si>
  <si>
    <t>Предсказанные значения</t>
  </si>
  <si>
    <t>Точность предсказания</t>
  </si>
  <si>
    <t>y^ = 0</t>
  </si>
  <si>
    <t>y^ = 1</t>
  </si>
  <si>
    <t>yi = 0</t>
  </si>
  <si>
    <t>yi = 1</t>
  </si>
  <si>
    <t>Тривиальная модель</t>
  </si>
  <si>
    <t>LN L0</t>
  </si>
  <si>
    <t>LN L1</t>
  </si>
  <si>
    <t>PseudoR2</t>
  </si>
  <si>
    <t>McFaddenR2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</si>
</sst>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Лист1!$B$2:$B$21</c:f>
              <c:numCache>
                <c:formatCode>General</c:formatCode>
                <c:ptCount val="20"/>
                <c:pt idx="0">
                  <c:v>25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41</c:v>
                </c:pt>
                <c:pt idx="6">
                  <c:v>41</c:v>
                </c:pt>
                <c:pt idx="7">
                  <c:v>42</c:v>
                </c:pt>
                <c:pt idx="8">
                  <c:v>44</c:v>
                </c:pt>
                <c:pt idx="9">
                  <c:v>49</c:v>
                </c:pt>
                <c:pt idx="10">
                  <c:v>50</c:v>
                </c:pt>
                <c:pt idx="11">
                  <c:v>59</c:v>
                </c:pt>
                <c:pt idx="12">
                  <c:v>60</c:v>
                </c:pt>
                <c:pt idx="13">
                  <c:v>62</c:v>
                </c:pt>
                <c:pt idx="14">
                  <c:v>68</c:v>
                </c:pt>
                <c:pt idx="15">
                  <c:v>72</c:v>
                </c:pt>
                <c:pt idx="16">
                  <c:v>79</c:v>
                </c:pt>
                <c:pt idx="17">
                  <c:v>80</c:v>
                </c:pt>
                <c:pt idx="18">
                  <c:v>81</c:v>
                </c:pt>
                <c:pt idx="19">
                  <c:v>84</c:v>
                </c:pt>
              </c:numCache>
            </c:numRef>
          </c:xVal>
          <c:yVal>
            <c:numRef>
              <c:f>Лист1!$D$2:$D$21</c:f>
              <c:numCache>
                <c:formatCode>General</c:formatCode>
                <c:ptCount val="20"/>
                <c:pt idx="0">
                  <c:v>6.3150611457505126E-2</c:v>
                </c:pt>
                <c:pt idx="1">
                  <c:v>8.0987864866357742E-2</c:v>
                </c:pt>
                <c:pt idx="2">
                  <c:v>8.6116662982411857E-2</c:v>
                </c:pt>
                <c:pt idx="3">
                  <c:v>9.153790629332488E-2</c:v>
                </c:pt>
                <c:pt idx="4">
                  <c:v>9.7264107196224039E-2</c:v>
                </c:pt>
                <c:pt idx="5">
                  <c:v>0.16451646289656321</c:v>
                </c:pt>
                <c:pt idx="6">
                  <c:v>0.16451646289656321</c:v>
                </c:pt>
                <c:pt idx="7">
                  <c:v>0.17393382134188273</c:v>
                </c:pt>
                <c:pt idx="8">
                  <c:v>0.19403527556439915</c:v>
                </c:pt>
                <c:pt idx="9">
                  <c:v>0.25180663168112527</c:v>
                </c:pt>
                <c:pt idx="10">
                  <c:v>0.26463800790147679</c:v>
                </c:pt>
                <c:pt idx="11">
                  <c:v>0.39675606609752173</c:v>
                </c:pt>
                <c:pt idx="12">
                  <c:v>0.41289751045783057</c:v>
                </c:pt>
                <c:pt idx="13">
                  <c:v>0.44571481732653206</c:v>
                </c:pt>
                <c:pt idx="14">
                  <c:v>0.54587065655419376</c:v>
                </c:pt>
                <c:pt idx="15">
                  <c:v>0.61111464651200986</c:v>
                </c:pt>
                <c:pt idx="16">
                  <c:v>0.71524581876990212</c:v>
                </c:pt>
                <c:pt idx="17">
                  <c:v>0.72869270395385655</c:v>
                </c:pt>
                <c:pt idx="18">
                  <c:v>0.74173387993143136</c:v>
                </c:pt>
                <c:pt idx="19">
                  <c:v>0.77833676159189624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1A8-B243-81ED-83FD1B161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415056"/>
        <c:axId val="1658214336"/>
      </c:scatterChart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Лист1!$B$2:$B$21</c:f>
              <c:numCache>
                <c:formatCode>General</c:formatCode>
                <c:ptCount val="20"/>
                <c:pt idx="0">
                  <c:v>25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41</c:v>
                </c:pt>
                <c:pt idx="6">
                  <c:v>41</c:v>
                </c:pt>
                <c:pt idx="7">
                  <c:v>42</c:v>
                </c:pt>
                <c:pt idx="8">
                  <c:v>44</c:v>
                </c:pt>
                <c:pt idx="9">
                  <c:v>49</c:v>
                </c:pt>
                <c:pt idx="10">
                  <c:v>50</c:v>
                </c:pt>
                <c:pt idx="11">
                  <c:v>59</c:v>
                </c:pt>
                <c:pt idx="12">
                  <c:v>60</c:v>
                </c:pt>
                <c:pt idx="13">
                  <c:v>62</c:v>
                </c:pt>
                <c:pt idx="14">
                  <c:v>68</c:v>
                </c:pt>
                <c:pt idx="15">
                  <c:v>72</c:v>
                </c:pt>
                <c:pt idx="16">
                  <c:v>79</c:v>
                </c:pt>
                <c:pt idx="17">
                  <c:v>80</c:v>
                </c:pt>
                <c:pt idx="18">
                  <c:v>81</c:v>
                </c:pt>
                <c:pt idx="19">
                  <c:v>84</c:v>
                </c:pt>
              </c:numCache>
            </c:numRef>
          </c:xVal>
          <c:yVal>
            <c:numRef>
              <c:f>Лист1!$C$2:$C$21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A8-B243-81ED-83FD1B16113F}"/>
            </c:ext>
          </c:extLst>
        </c:ser>
        <c:ser>
          <c:idx val="2"/>
          <c:order val="2"/>
          <c:tx>
            <c:v>y прог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Лист1!$B$2:$B$21</c:f>
              <c:numCache>
                <c:formatCode>General</c:formatCode>
                <c:ptCount val="20"/>
                <c:pt idx="0">
                  <c:v>25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41</c:v>
                </c:pt>
                <c:pt idx="6">
                  <c:v>41</c:v>
                </c:pt>
                <c:pt idx="7">
                  <c:v>42</c:v>
                </c:pt>
                <c:pt idx="8">
                  <c:v>44</c:v>
                </c:pt>
                <c:pt idx="9">
                  <c:v>49</c:v>
                </c:pt>
                <c:pt idx="10">
                  <c:v>50</c:v>
                </c:pt>
                <c:pt idx="11">
                  <c:v>59</c:v>
                </c:pt>
                <c:pt idx="12">
                  <c:v>60</c:v>
                </c:pt>
                <c:pt idx="13">
                  <c:v>62</c:v>
                </c:pt>
                <c:pt idx="14">
                  <c:v>68</c:v>
                </c:pt>
                <c:pt idx="15">
                  <c:v>72</c:v>
                </c:pt>
                <c:pt idx="16">
                  <c:v>79</c:v>
                </c:pt>
                <c:pt idx="17">
                  <c:v>80</c:v>
                </c:pt>
                <c:pt idx="18">
                  <c:v>81</c:v>
                </c:pt>
                <c:pt idx="19">
                  <c:v>84</c:v>
                </c:pt>
              </c:numCache>
            </c:numRef>
          </c:xVal>
          <c:yVal>
            <c:numRef>
              <c:f>Лист1!$E$2:$E$21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1A8-B243-81ED-83FD1B161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415056"/>
        <c:axId val="1658214336"/>
      </c:scatterChart>
      <c:valAx>
        <c:axId val="165841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8214336"/>
        <c:crosses val="autoZero"/>
        <c:crossBetween val="midCat"/>
      </c:valAx>
      <c:valAx>
        <c:axId val="16582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841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208779</xdr:colOff>
      <xdr:row>4</xdr:row>
      <xdr:rowOff>133735</xdr:rowOff>
    </xdr:from>
    <xdr:to>
      <xdr:col>10</xdr:col>
      <xdr:colOff>653280</xdr:colOff>
      <xdr:row>18</xdr:row>
      <xdr:rowOff>30083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DDA87F-CA84-D486-C3A7-26F406E46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637E-5A5E-F342-A8E8-8C9FFBEBAC5A}">
  <dimension ref="A1:L31"/>
  <sheetViews>
    <sheetView tabSelected="1" workbookViewId="0">
      <selection activeCell="H27" sqref="H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>
        <v>1</v>
      </c>
      <c r="B2">
        <v>25</v>
      </c>
      <c r="C2">
        <v>0</v>
      </c>
      <c r="D2">
        <f>EXP(-4.372 + 0.067 * B2)/(1 + EXP(-4.372 + 0.067 * B2))</f>
        <v>6.3150611457505126E-2</v>
      </c>
      <c r="E2">
        <f>IF(D2 &gt;= 0.5,1,0)</f>
        <v>0</v>
      </c>
      <c r="F2">
        <v>-4.3717602428860696</v>
      </c>
      <c r="G2">
        <v>6.6950931869127969E-2</v>
      </c>
      <c r="L2">
        <f>LN(D2/(1-D2))</f>
        <v>-2.6970000000000001</v>
      </c>
    </row>
    <row r="3" spans="1:12" x14ac:dyDescent="0.2">
      <c r="A3">
        <v>2</v>
      </c>
      <c r="B3">
        <v>29</v>
      </c>
      <c r="C3">
        <v>0</v>
      </c>
      <c r="D3">
        <f t="shared" ref="D3:D21" si="0">EXP(-4.372 + 0.067 * B3)/(1 + EXP(-4.372 + 0.067 * B3))</f>
        <v>8.0987864866357742E-2</v>
      </c>
      <c r="E3">
        <f t="shared" ref="E3:E21" si="1">IF(D3 &gt;= 0.5,1,0)</f>
        <v>0</v>
      </c>
      <c r="F3" t="s">
        <v>7</v>
      </c>
      <c r="L3">
        <f t="shared" ref="L3:L21" si="2">LN(D3/(1-D3))</f>
        <v>-2.4289999999999998</v>
      </c>
    </row>
    <row r="4" spans="1:12" x14ac:dyDescent="0.2">
      <c r="A4">
        <v>3</v>
      </c>
      <c r="B4">
        <v>30</v>
      </c>
      <c r="C4">
        <v>0</v>
      </c>
      <c r="D4">
        <f t="shared" si="0"/>
        <v>8.6116662982411857E-2</v>
      </c>
      <c r="E4">
        <f t="shared" si="1"/>
        <v>0</v>
      </c>
      <c r="F4">
        <f t="array" ref="F4">SUM(C2:C21 * (F2 + G2*B2:B21)-LN(1 + EXP(F2+G2*B2:B21)))</f>
        <v>-10.100729133395671</v>
      </c>
      <c r="L4">
        <f t="shared" si="2"/>
        <v>-2.3619999999999997</v>
      </c>
    </row>
    <row r="5" spans="1:12" x14ac:dyDescent="0.2">
      <c r="A5">
        <v>4</v>
      </c>
      <c r="B5">
        <v>31</v>
      </c>
      <c r="C5">
        <v>0</v>
      </c>
      <c r="D5">
        <f t="shared" si="0"/>
        <v>9.153790629332488E-2</v>
      </c>
      <c r="E5">
        <f t="shared" si="1"/>
        <v>0</v>
      </c>
      <c r="L5">
        <f t="shared" si="2"/>
        <v>-2.2949999999999999</v>
      </c>
    </row>
    <row r="6" spans="1:12" x14ac:dyDescent="0.2">
      <c r="A6">
        <v>5</v>
      </c>
      <c r="B6">
        <v>32</v>
      </c>
      <c r="C6">
        <v>0</v>
      </c>
      <c r="D6">
        <f t="shared" si="0"/>
        <v>9.7264107196224039E-2</v>
      </c>
      <c r="E6">
        <f t="shared" si="1"/>
        <v>0</v>
      </c>
      <c r="L6">
        <f t="shared" si="2"/>
        <v>-2.2279999999999998</v>
      </c>
    </row>
    <row r="7" spans="1:12" x14ac:dyDescent="0.2">
      <c r="A7">
        <v>6</v>
      </c>
      <c r="B7">
        <v>41</v>
      </c>
      <c r="C7">
        <v>0</v>
      </c>
      <c r="D7">
        <f t="shared" si="0"/>
        <v>0.16451646289656321</v>
      </c>
      <c r="E7">
        <f t="shared" si="1"/>
        <v>0</v>
      </c>
      <c r="L7">
        <f t="shared" si="2"/>
        <v>-1.6249999999999998</v>
      </c>
    </row>
    <row r="8" spans="1:12" x14ac:dyDescent="0.2">
      <c r="A8">
        <v>7</v>
      </c>
      <c r="B8">
        <v>41</v>
      </c>
      <c r="C8">
        <v>0</v>
      </c>
      <c r="D8">
        <f t="shared" si="0"/>
        <v>0.16451646289656321</v>
      </c>
      <c r="E8">
        <f t="shared" si="1"/>
        <v>0</v>
      </c>
      <c r="L8">
        <f t="shared" si="2"/>
        <v>-1.6249999999999998</v>
      </c>
    </row>
    <row r="9" spans="1:12" x14ac:dyDescent="0.2">
      <c r="A9">
        <v>8</v>
      </c>
      <c r="B9">
        <v>42</v>
      </c>
      <c r="C9">
        <v>0</v>
      </c>
      <c r="D9">
        <f t="shared" si="0"/>
        <v>0.17393382134188273</v>
      </c>
      <c r="E9">
        <f t="shared" si="1"/>
        <v>0</v>
      </c>
      <c r="L9">
        <f t="shared" si="2"/>
        <v>-1.5579999999999998</v>
      </c>
    </row>
    <row r="10" spans="1:12" x14ac:dyDescent="0.2">
      <c r="A10">
        <v>9</v>
      </c>
      <c r="B10">
        <v>44</v>
      </c>
      <c r="C10">
        <v>1</v>
      </c>
      <c r="D10">
        <f t="shared" si="0"/>
        <v>0.19403527556439915</v>
      </c>
      <c r="E10">
        <f t="shared" si="1"/>
        <v>0</v>
      </c>
      <c r="L10">
        <f t="shared" si="2"/>
        <v>-1.4239999999999995</v>
      </c>
    </row>
    <row r="11" spans="1:12" x14ac:dyDescent="0.2">
      <c r="A11">
        <v>10</v>
      </c>
      <c r="B11">
        <v>49</v>
      </c>
      <c r="C11">
        <v>1</v>
      </c>
      <c r="D11">
        <f t="shared" si="0"/>
        <v>0.25180663168112527</v>
      </c>
      <c r="E11">
        <f t="shared" si="1"/>
        <v>0</v>
      </c>
      <c r="L11">
        <f t="shared" si="2"/>
        <v>-1.0889999999999995</v>
      </c>
    </row>
    <row r="12" spans="1:12" x14ac:dyDescent="0.2">
      <c r="A12">
        <v>11</v>
      </c>
      <c r="B12">
        <v>50</v>
      </c>
      <c r="C12">
        <v>0</v>
      </c>
      <c r="D12">
        <f t="shared" si="0"/>
        <v>0.26463800790147679</v>
      </c>
      <c r="E12">
        <f t="shared" si="1"/>
        <v>0</v>
      </c>
      <c r="L12">
        <f t="shared" si="2"/>
        <v>-1.0219999999999998</v>
      </c>
    </row>
    <row r="13" spans="1:12" x14ac:dyDescent="0.2">
      <c r="A13">
        <v>12</v>
      </c>
      <c r="B13">
        <v>59</v>
      </c>
      <c r="C13">
        <v>1</v>
      </c>
      <c r="D13">
        <f t="shared" si="0"/>
        <v>0.39675606609752173</v>
      </c>
      <c r="E13">
        <f t="shared" si="1"/>
        <v>0</v>
      </c>
      <c r="L13">
        <f t="shared" si="2"/>
        <v>-0.41899999999999959</v>
      </c>
    </row>
    <row r="14" spans="1:12" x14ac:dyDescent="0.2">
      <c r="A14">
        <v>13</v>
      </c>
      <c r="B14">
        <v>60</v>
      </c>
      <c r="C14">
        <v>0</v>
      </c>
      <c r="D14">
        <f t="shared" si="0"/>
        <v>0.41289751045783057</v>
      </c>
      <c r="E14">
        <f t="shared" si="1"/>
        <v>0</v>
      </c>
      <c r="L14">
        <f t="shared" si="2"/>
        <v>-0.35199999999999954</v>
      </c>
    </row>
    <row r="15" spans="1:12" x14ac:dyDescent="0.2">
      <c r="A15">
        <v>14</v>
      </c>
      <c r="B15">
        <v>62</v>
      </c>
      <c r="C15">
        <v>0</v>
      </c>
      <c r="D15">
        <f t="shared" si="0"/>
        <v>0.44571481732653206</v>
      </c>
      <c r="E15">
        <f t="shared" si="1"/>
        <v>0</v>
      </c>
      <c r="L15">
        <f t="shared" si="2"/>
        <v>-0.21800000000000003</v>
      </c>
    </row>
    <row r="16" spans="1:12" x14ac:dyDescent="0.2">
      <c r="A16">
        <v>15</v>
      </c>
      <c r="B16">
        <v>68</v>
      </c>
      <c r="C16">
        <v>1</v>
      </c>
      <c r="D16">
        <f t="shared" si="0"/>
        <v>0.54587065655419376</v>
      </c>
      <c r="E16">
        <f t="shared" si="1"/>
        <v>1</v>
      </c>
      <c r="L16">
        <f t="shared" si="2"/>
        <v>0.18399999999999994</v>
      </c>
    </row>
    <row r="17" spans="1:12" x14ac:dyDescent="0.2">
      <c r="A17">
        <v>16</v>
      </c>
      <c r="B17">
        <v>72</v>
      </c>
      <c r="C17">
        <v>0</v>
      </c>
      <c r="D17">
        <f t="shared" si="0"/>
        <v>0.61111464651200986</v>
      </c>
      <c r="E17">
        <f t="shared" si="1"/>
        <v>1</v>
      </c>
      <c r="L17">
        <f t="shared" si="2"/>
        <v>0.45199999999999985</v>
      </c>
    </row>
    <row r="18" spans="1:12" x14ac:dyDescent="0.2">
      <c r="A18">
        <v>17</v>
      </c>
      <c r="B18">
        <v>79</v>
      </c>
      <c r="C18">
        <v>1</v>
      </c>
      <c r="D18">
        <f t="shared" si="0"/>
        <v>0.71524581876990212</v>
      </c>
      <c r="E18">
        <f t="shared" si="1"/>
        <v>1</v>
      </c>
      <c r="L18">
        <f t="shared" si="2"/>
        <v>0.92100000000000048</v>
      </c>
    </row>
    <row r="19" spans="1:12" x14ac:dyDescent="0.2">
      <c r="A19">
        <v>18</v>
      </c>
      <c r="B19">
        <v>80</v>
      </c>
      <c r="C19">
        <v>0</v>
      </c>
      <c r="D19">
        <f t="shared" si="0"/>
        <v>0.72869270395385655</v>
      </c>
      <c r="E19">
        <f t="shared" si="1"/>
        <v>1</v>
      </c>
      <c r="L19">
        <f t="shared" si="2"/>
        <v>0.98800000000000066</v>
      </c>
    </row>
    <row r="20" spans="1:12" x14ac:dyDescent="0.2">
      <c r="A20">
        <v>19</v>
      </c>
      <c r="B20">
        <v>81</v>
      </c>
      <c r="C20">
        <v>1</v>
      </c>
      <c r="D20">
        <f t="shared" si="0"/>
        <v>0.74173387993143136</v>
      </c>
      <c r="E20">
        <f t="shared" si="1"/>
        <v>1</v>
      </c>
      <c r="L20">
        <f t="shared" si="2"/>
        <v>1.0550000000000006</v>
      </c>
    </row>
    <row r="21" spans="1:12" x14ac:dyDescent="0.2">
      <c r="A21">
        <v>20</v>
      </c>
      <c r="B21">
        <v>84</v>
      </c>
      <c r="C21">
        <v>1</v>
      </c>
      <c r="D21">
        <f t="shared" si="0"/>
        <v>0.77833676159189624</v>
      </c>
      <c r="E21">
        <f t="shared" si="1"/>
        <v>1</v>
      </c>
      <c r="L21">
        <f t="shared" si="2"/>
        <v>1.2559999999999998</v>
      </c>
    </row>
    <row r="23" spans="1:12" x14ac:dyDescent="0.2">
      <c r="B23" t="s">
        <v>8</v>
      </c>
      <c r="C23">
        <f>AVERAGE(C2:C21)</f>
        <v>0.35</v>
      </c>
    </row>
    <row r="24" spans="1:12" x14ac:dyDescent="0.2">
      <c r="B24" t="s">
        <v>16</v>
      </c>
      <c r="C24">
        <f>EXP(C23)/(1+EXP(C23))</f>
        <v>0.58661757891733002</v>
      </c>
    </row>
    <row r="25" spans="1:12" x14ac:dyDescent="0.2">
      <c r="D25" t="s">
        <v>17</v>
      </c>
      <c r="E25">
        <f>C23*SUM(C2:C21)-20*LN(1 +EXP( C23))</f>
        <v>-15.21764310837554</v>
      </c>
      <c r="G25" t="s">
        <v>19</v>
      </c>
      <c r="H25">
        <f>1-1/(1 + 2*(E26-E25) / 20)</f>
        <v>0.33848932285047839</v>
      </c>
    </row>
    <row r="26" spans="1:12" x14ac:dyDescent="0.2">
      <c r="D26" t="s">
        <v>18</v>
      </c>
      <c r="E26">
        <f>F4</f>
        <v>-10.100729133395671</v>
      </c>
      <c r="G26" t="s">
        <v>20</v>
      </c>
      <c r="H26">
        <f>1 - E26/E25</f>
        <v>0.33624878297767435</v>
      </c>
    </row>
    <row r="28" spans="1:12" x14ac:dyDescent="0.2">
      <c r="A28" s="2" t="s">
        <v>9</v>
      </c>
      <c r="B28" s="1" t="s">
        <v>10</v>
      </c>
      <c r="C28" s="1"/>
      <c r="D28" t="s">
        <v>11</v>
      </c>
    </row>
    <row r="29" spans="1:12" x14ac:dyDescent="0.2">
      <c r="A29" s="2"/>
      <c r="B29" t="s">
        <v>12</v>
      </c>
      <c r="C29" t="s">
        <v>13</v>
      </c>
    </row>
    <row r="30" spans="1:12" x14ac:dyDescent="0.2">
      <c r="A30" t="s">
        <v>14</v>
      </c>
      <c r="B30">
        <v>11</v>
      </c>
      <c r="C30">
        <v>2</v>
      </c>
    </row>
    <row r="31" spans="1:12" x14ac:dyDescent="0.2">
      <c r="A31" t="s">
        <v>15</v>
      </c>
      <c r="B31">
        <v>3</v>
      </c>
      <c r="C31">
        <v>4</v>
      </c>
      <c r="D31">
        <f>(B30+C31)/20</f>
        <v>0.75</v>
      </c>
    </row>
  </sheetData>
  <mergeCells count="2">
    <mergeCell ref="B28:C28"/>
    <mergeCell ref="A28:A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2022-11-22T19:29:23Z</dcterms:created>
  <dcterms:modified xsi:type="dcterms:W3CDTF">2022-11-23T19:29:38Z</dcterms:modified>
</cp:coreProperties>
</file>