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dimir.ruffin\Desktop\12_depenses_protection_env_vladimir\"/>
    </mc:Choice>
  </mc:AlternateContent>
  <xr:revisionPtr revIDLastSave="0" documentId="13_ncr:1_{9C9560FD-7BFA-4C9F-A289-27D9B0BF808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raphique_1" sheetId="2" r:id="rId1"/>
    <sheet name="graphique_2" sheetId="3" r:id="rId2"/>
    <sheet name="graphique_3" sheetId="53" r:id="rId3"/>
    <sheet name="graphique_4" sheetId="54" r:id="rId4"/>
    <sheet name="graphique_5" sheetId="55" r:id="rId5"/>
    <sheet name="graphique_6" sheetId="46" r:id="rId6"/>
  </sheets>
  <externalReferences>
    <externalReference r:id="rId7"/>
    <externalReference r:id="rId8"/>
    <externalReference r:id="rId9"/>
  </externalReferences>
  <definedNames>
    <definedName name="____xlfn_IFERROR">#N/A</definedName>
    <definedName name="___xlfn_IFERROR">#N/A</definedName>
    <definedName name="__xlfn_IFERROR">#N/A</definedName>
    <definedName name="_016">#REF!</definedName>
    <definedName name="_017">'[1]E  recettes TEOM &amp; redev '!#REF!</definedName>
    <definedName name="_018">#REF!</definedName>
    <definedName name="_05">#REF!</definedName>
    <definedName name="_1">#REF!</definedName>
    <definedName name="_10" localSheetId="5">#REF!</definedName>
    <definedName name="_10">#REF!</definedName>
    <definedName name="_2" localSheetId="5">#REF!</definedName>
    <definedName name="_2">#REF!</definedName>
    <definedName name="_3" localSheetId="5">#REF!</definedName>
    <definedName name="_3">#REF!</definedName>
    <definedName name="_4" localSheetId="5">#REF!</definedName>
    <definedName name="_4">#REF!</definedName>
    <definedName name="_5" localSheetId="5">#REF!</definedName>
    <definedName name="_5">#REF!</definedName>
    <definedName name="_9" localSheetId="5">#REF!</definedName>
    <definedName name="_9">#REF!</definedName>
    <definedName name="_G2" localSheetId="5">#REF!</definedName>
    <definedName name="_G2">#REF!</definedName>
    <definedName name="_G9" localSheetId="5">#REF!</definedName>
    <definedName name="_G9">#REF!</definedName>
    <definedName name="aa">#REF!</definedName>
    <definedName name="aaa" localSheetId="5">#REF!</definedName>
    <definedName name="aaa">#REF!</definedName>
    <definedName name="autres2002">'[2]E  recettes TEOM &amp; redev '!$E$91</definedName>
    <definedName name="autres2002jointage">'[1]E  recettes TEOM &amp; redev '!#REF!</definedName>
    <definedName name="ee">#REF!</definedName>
    <definedName name="estimation_2020_table1_juin2021">#REF!</definedName>
    <definedName name="Fbcf1999">'[2]C taux délégation '!$B$18</definedName>
    <definedName name="Fbcf2000">'[2]C taux délégation '!$C$18</definedName>
    <definedName name="Fbcf2001">'[2]C taux délégation '!$D$18</definedName>
    <definedName name="Fbcf2002">'[2]C taux délégation '!$E$18</definedName>
    <definedName name="Fbcf2003">'[2]C taux délégation '!$F$18</definedName>
    <definedName name="Fbcf2004">'[2]C taux délégation '!$G$18</definedName>
    <definedName name="Fbcf2005">'[2]C taux délégation '!$H$18</definedName>
    <definedName name="fff">#REF!</definedName>
    <definedName name="fffff">#REF!</definedName>
    <definedName name="frise">#REF!</definedName>
    <definedName name="fzdad" localSheetId="5">#REF!</definedName>
    <definedName name="fzdad">#REF!</definedName>
    <definedName name="Graph" localSheetId="5">#REF!</definedName>
    <definedName name="Graph">#REF!</definedName>
    <definedName name="kkk">#REF!</definedName>
    <definedName name="POWER_USER_EXCEL_CHART_0063051D_D8EC_4EDB_8144_4E4E9EA79367">graphique_1!#REF!</definedName>
    <definedName name="POWER_USER_EXCEL_CHART_038DA1B2_DB30_40A7_8325_7448C5F7DC42">#REF!</definedName>
    <definedName name="POWER_USER_EXCEL_CHART_11259404_1610_4855_BA3F_6A1535E7AF1E" localSheetId="5">#REF!</definedName>
    <definedName name="POWER_USER_EXCEL_CHART_11259404_1610_4855_BA3F_6A1535E7AF1E">#REF!</definedName>
    <definedName name="POWER_USER_EXCEL_CHART_14B25A57_3718_4E86_BE59_82880A532F72" localSheetId="5">#REF!</definedName>
    <definedName name="POWER_USER_EXCEL_CHART_14B25A57_3718_4E86_BE59_82880A532F72">#REF!</definedName>
    <definedName name="POWER_USER_EXCEL_CHART_2AF6F6B5_F9D1_421E_9903_68F3D3728B36" localSheetId="5">#REF!</definedName>
    <definedName name="POWER_USER_EXCEL_CHART_2AF6F6B5_F9D1_421E_9903_68F3D3728B36">#REF!</definedName>
    <definedName name="POWER_USER_EXCEL_CHART_2EEBCB1F_7011_44BC_BF82_D5830A732320" localSheetId="5">#REF!</definedName>
    <definedName name="POWER_USER_EXCEL_CHART_2EEBCB1F_7011_44BC_BF82_D5830A732320">#REF!</definedName>
    <definedName name="POWER_USER_EXCEL_CHART_33079EDF_CABA_4DE5_AEA6_321EC4E136F9" localSheetId="5">#REF!</definedName>
    <definedName name="POWER_USER_EXCEL_CHART_33079EDF_CABA_4DE5_AEA6_321EC4E136F9">#REF!</definedName>
    <definedName name="POWER_USER_EXCEL_CHART_449A8F83_A113_4796_B75F_883626237898" localSheetId="5">#REF!</definedName>
    <definedName name="POWER_USER_EXCEL_CHART_449A8F83_A113_4796_B75F_883626237898">#REF!</definedName>
    <definedName name="POWER_USER_EXCEL_CHART_4F217BED_85B6_4EB3_AB94_3EB5E8E22391" localSheetId="5">#REF!</definedName>
    <definedName name="POWER_USER_EXCEL_CHART_4F217BED_85B6_4EB3_AB94_3EB5E8E22391">#REF!</definedName>
    <definedName name="POWER_USER_EXCEL_CHART_51B6AE88_1B87_4E8C_ADA1_94D2CBF2C2E5" localSheetId="5">#REF!</definedName>
    <definedName name="POWER_USER_EXCEL_CHART_51B6AE88_1B87_4E8C_ADA1_94D2CBF2C2E5">#REF!</definedName>
    <definedName name="POWER_USER_EXCEL_CHART_5AF0DC4C_F876_42B0_8EA6_58DC4AB79AC5" localSheetId="5">#REF!</definedName>
    <definedName name="POWER_USER_EXCEL_CHART_5AF0DC4C_F876_42B0_8EA6_58DC4AB79AC5">#REF!</definedName>
    <definedName name="POWER_USER_EXCEL_CHART_6AE74893_AB42_40BE_A818_9FB92E748F45" localSheetId="5">#REF!</definedName>
    <definedName name="POWER_USER_EXCEL_CHART_6AE74893_AB42_40BE_A818_9FB92E748F45">#REF!</definedName>
    <definedName name="POWER_USER_EXCEL_CHART_B5A8BCF7_DD4A_4F36_AB4C_D905244CCF23" localSheetId="5">#REF!</definedName>
    <definedName name="POWER_USER_EXCEL_CHART_B5A8BCF7_DD4A_4F36_AB4C_D905244CCF23">#REF!</definedName>
    <definedName name="POWER_USER_EXCEL_CHART_BD545F1B_278E_4897_ABE8_6448623ADD85" localSheetId="5">#REF!</definedName>
    <definedName name="POWER_USER_EXCEL_CHART_BD545F1B_278E_4897_ABE8_6448623ADD85">#REF!</definedName>
    <definedName name="POWER_USER_EXCEL_CHART_C0BD352F_BA07_4D79_8E12_744B446E5099" localSheetId="5">#REF!</definedName>
    <definedName name="POWER_USER_EXCEL_CHART_C0BD352F_BA07_4D79_8E12_744B446E5099">#REF!</definedName>
    <definedName name="POWER_USER_EXCEL_CHART_C599E209_E886_405C_88DE_3BA41191EEA3" localSheetId="5">#REF!</definedName>
    <definedName name="POWER_USER_EXCEL_CHART_C599E209_E886_405C_88DE_3BA41191EEA3">#REF!</definedName>
    <definedName name="POWER_USER_EXCEL_CHART_C78594B7_0C6D_4479_8934_E688A5004BBC" localSheetId="5">#REF!</definedName>
    <definedName name="POWER_USER_EXCEL_CHART_C78594B7_0C6D_4479_8934_E688A5004BBC">#REF!</definedName>
    <definedName name="POWER_USER_EXCEL_CHART_D1439727_3A7F_490D_9D91_8D215242566F" localSheetId="5">#REF!</definedName>
    <definedName name="POWER_USER_EXCEL_CHART_D1439727_3A7F_490D_9D91_8D215242566F">#REF!</definedName>
    <definedName name="POWER_USER_EXCEL_CHART_D60A2EA9_F658_472E_8362_587B5281687B" localSheetId="5">#REF!</definedName>
    <definedName name="POWER_USER_EXCEL_CHART_D60A2EA9_F658_472E_8362_587B5281687B">#REF!</definedName>
    <definedName name="POWER_USER_EXCEL_CHART_D8B63A80_3269_4368_ACC4_C66E7E16E7E1" localSheetId="1">'[3]Dep totale'!$A$5:$A$13,'[3]Dep totale'!$C$5:$C$13</definedName>
    <definedName name="POWER_USER_EXCEL_CHART_D8B63A80_3269_4368_ACC4_C66E7E16E7E1">graphique_1!$A$4:$A$12,graphique_1!#REF!</definedName>
    <definedName name="POWER_USER_EXCEL_CHART_E5F8DB06_6FFB_42BD_9C2E_185C90F624C3">#REF!</definedName>
    <definedName name="POWER_USER_EXCEL_CHART_F0A52704_372B_4DF2_B66F_B9C636A00481">#REF!</definedName>
    <definedName name="POWER_USER_EXCEL_MAP_0D74A0CF_E185_4E58_87C0_CD99ABAB8BB9">#REF!</definedName>
    <definedName name="POWER_USER_EXCEL_MAP_59E1F38A_89CA_400E_9D87_B80AA7957148">#REF!</definedName>
    <definedName name="POWER_USER_EXCEL_MAP_5D538D8B_1BD1_4A6B_96F2_CF0AEB0B8CC5">#REF!</definedName>
    <definedName name="POWER_USER_EXCEL_MAP_60397BEE_06FE_4FDD_9944_81BFD50ABB7F">#REF!</definedName>
    <definedName name="POWER_USER_EXCEL_MAP_617F0FC4_E8F1_46BD_AC1C_ADB39BE174CB" localSheetId="5">#REF!</definedName>
    <definedName name="POWER_USER_EXCEL_MAP_617F0FC4_E8F1_46BD_AC1C_ADB39BE174CB">#REF!</definedName>
    <definedName name="POWER_USER_EXCEL_MAP_6370A84B_D08C_46BE_BB3D_D12675AA769C" localSheetId="5">#REF!</definedName>
    <definedName name="POWER_USER_EXCEL_MAP_6370A84B_D08C_46BE_BB3D_D12675AA769C">#REF!</definedName>
    <definedName name="POWER_USER_EXCEL_MAP_7F9A3ECD_6DFF_4975_8D20_E9CAA15E9ECD">#REF!</definedName>
    <definedName name="POWER_USER_EXCEL_MAP_8030EBD3_9751_4DD1_A0BA_C597F8590DB0">#REF!</definedName>
    <definedName name="POWER_USER_EXCEL_MAP_81DD72D7_790C_4BFD_B7E5_08DE0388CAAB">#REF!</definedName>
    <definedName name="POWER_USER_EXCEL_MAP_8BF6BC17_FD26_4028_91FF_A15C9E24AFCC">#REF!</definedName>
    <definedName name="POWER_USER_EXCEL_MAP_92F0287F_AAA0_4A3D_A547_FD9C6E56F708" localSheetId="5">#REF!</definedName>
    <definedName name="POWER_USER_EXCEL_MAP_92F0287F_AAA0_4A3D_A547_FD9C6E56F708">#REF!</definedName>
    <definedName name="POWER_USER_EXCEL_MAP_9822A790_F4D4_481E_9BFA_B4B0BE7A86EA">#REF!</definedName>
    <definedName name="POWER_USER_EXCEL_MAP_A9B86324_F5F5_4CB9_A857_ABA91452D90B">#REF!</definedName>
    <definedName name="POWER_USER_EXCEL_MAP_B3D3EC98_3EDB_4033_87AE_A049A3E485B5" localSheetId="5">#REF!</definedName>
    <definedName name="POWER_USER_EXCEL_MAP_B3D3EC98_3EDB_4033_87AE_A049A3E485B5">#REF!</definedName>
    <definedName name="POWER_USER_EXCEL_MAP_B43203B2_9C42_44B8_BD45_689623AA1AA3" localSheetId="5">#REF!</definedName>
    <definedName name="POWER_USER_EXCEL_MAP_B43203B2_9C42_44B8_BD45_689623AA1AA3">#REF!</definedName>
    <definedName name="POWER_USER_EXCEL_MAP_C4F1C66F_69D1_4569_A911_E133DE8F88FA" localSheetId="5">#REF!</definedName>
    <definedName name="POWER_USER_EXCEL_MAP_C4F1C66F_69D1_4569_A911_E133DE8F88FA">#REF!</definedName>
    <definedName name="POWER_USER_EXCEL_MAP_EA87F974_2DD8_4AEC_B85C_D7F3B9B813DF" localSheetId="5">#REF!</definedName>
    <definedName name="POWER_USER_EXCEL_MAP_EA87F974_2DD8_4AEC_B85C_D7F3B9B813DF">#REF!</definedName>
    <definedName name="POWER_USER_EXCEL_MAP_F55E2655_2B46_4F37_9DE8_4039F672CC6B" localSheetId="5">#REF!</definedName>
    <definedName name="POWER_USER_EXCEL_MAP_F55E2655_2B46_4F37_9DE8_4039F672CC6B">#REF!</definedName>
    <definedName name="qqq" localSheetId="5">#REF!</definedName>
    <definedName name="qqq">#REF!</definedName>
    <definedName name="ratio1999">'[2]C taux délégation '!$B$30</definedName>
    <definedName name="ratio2000">'[2]C taux délégation '!$C$30</definedName>
    <definedName name="ratio2001">'[2]C taux délégation '!$D$30</definedName>
    <definedName name="ratio2002">'[2]C taux délégation '!$E$30</definedName>
    <definedName name="ratio2003">'[2]C taux délégation '!$F$30</definedName>
    <definedName name="ratio2004">'[2]C taux délégation '!$G$30</definedName>
    <definedName name="ratio2005">'[2]C taux délégation '!$H$30</definedName>
    <definedName name="Rectificatif">#REF!</definedName>
    <definedName name="Rectificatof">#REF!</definedName>
    <definedName name="reom2001">'[2]E DGCP 2001 détail'!$K$17</definedName>
    <definedName name="reom2002">'[2]E  recettes TEOM &amp; redev '!$E$64</definedName>
    <definedName name="reomm42001">'[2]E DGCP 2001 détail'!$K$18</definedName>
    <definedName name="rggre">#REF!</definedName>
    <definedName name="Teom2002">'[2]E  recettes TEOM &amp; redev '!$E$25</definedName>
    <definedName name="yjke">#REF!</definedName>
    <definedName name="zef">#REF!</definedName>
    <definedName name="z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55" l="1"/>
  <c r="D13" i="55"/>
  <c r="C13" i="55"/>
  <c r="B13" i="55"/>
  <c r="F12" i="55"/>
  <c r="I12" i="55" s="1"/>
  <c r="F10" i="55"/>
  <c r="J10" i="55" s="1"/>
  <c r="F11" i="55"/>
  <c r="J11" i="55" s="1"/>
  <c r="F9" i="55"/>
  <c r="K9" i="55" s="1"/>
  <c r="F8" i="55"/>
  <c r="I8" i="55" s="1"/>
  <c r="F7" i="55"/>
  <c r="J7" i="55" s="1"/>
  <c r="F6" i="55"/>
  <c r="K6" i="55" s="1"/>
  <c r="F5" i="55"/>
  <c r="K5" i="55" s="1"/>
  <c r="F4" i="55"/>
  <c r="Z5" i="53"/>
  <c r="J6" i="55" l="1"/>
  <c r="H11" i="55"/>
  <c r="I6" i="55"/>
  <c r="I11" i="55"/>
  <c r="K11" i="55"/>
  <c r="H6" i="55"/>
  <c r="L11" i="55"/>
  <c r="B14" i="55"/>
  <c r="K10" i="55"/>
  <c r="F13" i="55"/>
  <c r="E14" i="55" s="1"/>
  <c r="K7" i="55"/>
  <c r="J4" i="55"/>
  <c r="H7" i="55"/>
  <c r="J8" i="55"/>
  <c r="H10" i="55"/>
  <c r="J12" i="55"/>
  <c r="K4" i="55"/>
  <c r="I7" i="55"/>
  <c r="K8" i="55"/>
  <c r="I10" i="55"/>
  <c r="K12" i="55"/>
  <c r="H5" i="55"/>
  <c r="H9" i="55"/>
  <c r="I5" i="55"/>
  <c r="I9" i="55"/>
  <c r="H4" i="55"/>
  <c r="J5" i="55"/>
  <c r="H8" i="55"/>
  <c r="J9" i="55"/>
  <c r="H12" i="55"/>
  <c r="I4" i="55"/>
  <c r="AB20" i="3"/>
  <c r="AB21" i="3"/>
  <c r="AB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C4" i="2"/>
  <c r="C5" i="2"/>
  <c r="C6" i="2"/>
  <c r="C7" i="2"/>
  <c r="C8" i="2"/>
  <c r="C9" i="2"/>
  <c r="C10" i="2"/>
  <c r="C11" i="2"/>
  <c r="C12" i="2"/>
  <c r="C13" i="2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E9" i="54"/>
  <c r="E12" i="54" s="1"/>
  <c r="D9" i="54"/>
  <c r="D12" i="54" s="1"/>
  <c r="C9" i="54"/>
  <c r="C15" i="54" s="1"/>
  <c r="B9" i="54"/>
  <c r="B13" i="54" s="1"/>
  <c r="X14" i="53"/>
  <c r="W14" i="53"/>
  <c r="V14" i="53"/>
  <c r="U14" i="53"/>
  <c r="T14" i="53"/>
  <c r="S14" i="53"/>
  <c r="R14" i="53"/>
  <c r="Q14" i="53"/>
  <c r="P14" i="53"/>
  <c r="O14" i="53"/>
  <c r="N14" i="53"/>
  <c r="M14" i="53"/>
  <c r="L14" i="53"/>
  <c r="K14" i="53"/>
  <c r="J14" i="53"/>
  <c r="I14" i="53"/>
  <c r="H14" i="53"/>
  <c r="G14" i="53"/>
  <c r="F14" i="53"/>
  <c r="E14" i="53"/>
  <c r="D14" i="53"/>
  <c r="C14" i="53"/>
  <c r="B14" i="53"/>
  <c r="Z13" i="53"/>
  <c r="Z12" i="53"/>
  <c r="Z11" i="53"/>
  <c r="Z10" i="53"/>
  <c r="Z9" i="53"/>
  <c r="Z8" i="53"/>
  <c r="Z7" i="53"/>
  <c r="Z6" i="53"/>
  <c r="H13" i="55" l="1"/>
  <c r="F14" i="55"/>
  <c r="K13" i="55"/>
  <c r="J13" i="55"/>
  <c r="D14" i="55"/>
  <c r="I13" i="55"/>
  <c r="L13" i="55" s="1"/>
  <c r="L6" i="55"/>
  <c r="C14" i="55"/>
  <c r="L8" i="55"/>
  <c r="L12" i="55"/>
  <c r="L4" i="55"/>
  <c r="L5" i="55"/>
  <c r="L10" i="55"/>
  <c r="L7" i="55"/>
  <c r="L9" i="55"/>
  <c r="E15" i="54"/>
  <c r="E14" i="54"/>
  <c r="B12" i="54"/>
  <c r="D14" i="54"/>
  <c r="C12" i="54"/>
  <c r="C14" i="54"/>
  <c r="B15" i="54"/>
  <c r="B14" i="54"/>
  <c r="E13" i="54"/>
  <c r="E16" i="54" s="1"/>
  <c r="D13" i="54"/>
  <c r="C13" i="54"/>
  <c r="D15" i="54"/>
  <c r="Z14" i="53"/>
  <c r="AB6" i="3"/>
  <c r="AB7" i="3"/>
  <c r="AB8" i="3"/>
  <c r="AB9" i="3"/>
  <c r="AB10" i="3"/>
  <c r="AB11" i="3"/>
  <c r="AB12" i="3"/>
  <c r="AB13" i="3"/>
  <c r="AB5" i="3"/>
  <c r="X31" i="3"/>
  <c r="X32" i="3"/>
  <c r="X14" i="3"/>
  <c r="V14" i="3"/>
  <c r="W14" i="3"/>
  <c r="X22" i="3"/>
  <c r="Z11" i="3"/>
  <c r="Z9" i="3"/>
  <c r="Z8" i="3"/>
  <c r="Z7" i="3"/>
  <c r="Z6" i="3"/>
  <c r="C16" i="54" l="1"/>
  <c r="B16" i="54"/>
  <c r="D16" i="54"/>
  <c r="V25" i="3"/>
  <c r="W25" i="3"/>
  <c r="AB14" i="3"/>
  <c r="X25" i="3"/>
  <c r="AB32" i="3"/>
  <c r="AB31" i="3"/>
  <c r="X29" i="3"/>
  <c r="X15" i="3"/>
  <c r="X26" i="3" s="1"/>
  <c r="Z5" i="3"/>
  <c r="Z10" i="3"/>
  <c r="Z12" i="3"/>
  <c r="Z13" i="3"/>
  <c r="Z14" i="3"/>
  <c r="AB29" i="3" l="1"/>
  <c r="W29" i="3"/>
  <c r="Z29" i="3" s="1"/>
  <c r="W31" i="3"/>
  <c r="Z31" i="3" s="1"/>
  <c r="W32" i="3"/>
  <c r="Z32" i="3" s="1"/>
  <c r="W22" i="3"/>
  <c r="W15" i="3" s="1"/>
  <c r="B13" i="2"/>
  <c r="Z15" i="3" l="1"/>
  <c r="W26" i="3"/>
  <c r="V31" i="3" l="1"/>
  <c r="V32" i="3"/>
  <c r="V22" i="3"/>
  <c r="V15" i="3" l="1"/>
  <c r="V26" i="3" s="1"/>
  <c r="C32" i="3" l="1"/>
  <c r="C31" i="3"/>
  <c r="B22" i="3" l="1"/>
  <c r="C22" i="3" l="1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U32" i="3" l="1"/>
  <c r="T32" i="3"/>
  <c r="S32" i="3"/>
  <c r="R32" i="3"/>
  <c r="AC32" i="3" s="1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AC31" i="3" s="1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V29" i="3"/>
  <c r="I29" i="3" l="1"/>
  <c r="Q29" i="3"/>
  <c r="D15" i="3"/>
  <c r="D26" i="3" s="1"/>
  <c r="L15" i="3"/>
  <c r="L26" i="3" s="1"/>
  <c r="T15" i="3"/>
  <c r="T26" i="3" s="1"/>
  <c r="F29" i="3"/>
  <c r="F15" i="3"/>
  <c r="F26" i="3" s="1"/>
  <c r="N29" i="3"/>
  <c r="N15" i="3"/>
  <c r="N26" i="3" s="1"/>
  <c r="E15" i="3"/>
  <c r="E26" i="3" s="1"/>
  <c r="G15" i="3"/>
  <c r="G26" i="3" s="1"/>
  <c r="O15" i="3"/>
  <c r="O26" i="3" s="1"/>
  <c r="U15" i="3"/>
  <c r="U26" i="3" s="1"/>
  <c r="P29" i="3"/>
  <c r="P15" i="3"/>
  <c r="P26" i="3" s="1"/>
  <c r="Q15" i="3"/>
  <c r="Q26" i="3" s="1"/>
  <c r="M15" i="3"/>
  <c r="M26" i="3" s="1"/>
  <c r="H29" i="3"/>
  <c r="H15" i="3"/>
  <c r="H26" i="3" s="1"/>
  <c r="I15" i="3"/>
  <c r="I26" i="3" s="1"/>
  <c r="O29" i="3"/>
  <c r="B15" i="3"/>
  <c r="B26" i="3" s="1"/>
  <c r="J15" i="3"/>
  <c r="J26" i="3" s="1"/>
  <c r="R15" i="3"/>
  <c r="R26" i="3" s="1"/>
  <c r="C15" i="3"/>
  <c r="C26" i="3" s="1"/>
  <c r="K15" i="3"/>
  <c r="K26" i="3" s="1"/>
  <c r="S15" i="3"/>
  <c r="S26" i="3" s="1"/>
  <c r="J29" i="3"/>
  <c r="R29" i="3"/>
  <c r="AC29" i="3" s="1"/>
  <c r="C29" i="3"/>
  <c r="K29" i="3"/>
  <c r="S29" i="3"/>
  <c r="D29" i="3"/>
  <c r="L29" i="3"/>
  <c r="T29" i="3"/>
  <c r="E29" i="3"/>
  <c r="M29" i="3"/>
  <c r="U29" i="3"/>
  <c r="G29" i="3"/>
  <c r="X30" i="3" l="1"/>
  <c r="V30" i="3"/>
  <c r="W30" i="3"/>
  <c r="N30" i="3"/>
  <c r="T30" i="3"/>
  <c r="C30" i="3"/>
  <c r="Q30" i="3"/>
  <c r="L30" i="3"/>
  <c r="G30" i="3"/>
  <c r="P30" i="3"/>
  <c r="F30" i="3"/>
  <c r="H30" i="3"/>
  <c r="D30" i="3"/>
  <c r="K30" i="3"/>
  <c r="E30" i="3"/>
  <c r="I30" i="3"/>
  <c r="M30" i="3"/>
  <c r="R30" i="3"/>
  <c r="S30" i="3"/>
  <c r="J30" i="3"/>
  <c r="O30" i="3"/>
  <c r="AC30" i="3" l="1"/>
  <c r="Z30" i="3"/>
  <c r="AB30" i="3"/>
  <c r="U30" i="3"/>
</calcChain>
</file>

<file path=xl/sharedStrings.xml><?xml version="1.0" encoding="utf-8"?>
<sst xmlns="http://schemas.openxmlformats.org/spreadsheetml/2006/main" count="153" uniqueCount="96">
  <si>
    <t>Gestion des eaux usées</t>
  </si>
  <si>
    <t>Lutte contre le bruit et les vibrations</t>
  </si>
  <si>
    <t>Protection de la biodiversité et des paysages</t>
  </si>
  <si>
    <t>Recherche et développement pour l'environnement</t>
  </si>
  <si>
    <t xml:space="preserve">Autres activités de protection de l'environnement </t>
  </si>
  <si>
    <t>En millions d'euros courants</t>
  </si>
  <si>
    <t>Gestion des déchets radioactifs</t>
  </si>
  <si>
    <t>Dépense totale de protection de l'environnement (prix courants)</t>
  </si>
  <si>
    <t>Dépense totale de protection de l'environnement (volume)*</t>
  </si>
  <si>
    <t>* Inflation calculée sur la base de la comparaison entre le PIB (base 2014) en prix courants et en volume (Prix chaîné année de base (non équilibré))</t>
  </si>
  <si>
    <t>PIB en prix courants</t>
  </si>
  <si>
    <t>PIB en volume</t>
  </si>
  <si>
    <t>Indice 100 en 2000</t>
  </si>
  <si>
    <t>Dépenses totales de protection de l'environnement (prix courants)</t>
  </si>
  <si>
    <t>Dépenses totales de protection de l'environnement (volume)</t>
  </si>
  <si>
    <t>Entreprises</t>
  </si>
  <si>
    <t>Ménages</t>
  </si>
  <si>
    <t>Administrations publiques</t>
  </si>
  <si>
    <t>Reste du monde</t>
  </si>
  <si>
    <t>Total</t>
  </si>
  <si>
    <t>En milliards d'euros courants</t>
  </si>
  <si>
    <t>France</t>
  </si>
  <si>
    <t>Luxembourg</t>
  </si>
  <si>
    <t>Portugal</t>
  </si>
  <si>
    <t>Gestion des déchets*</t>
  </si>
  <si>
    <t>Protection et dépollution des sols et des eaux</t>
  </si>
  <si>
    <t>Ratio PIB courant/PIB volume</t>
  </si>
  <si>
    <t>En % du PIB</t>
  </si>
  <si>
    <t>Autriche</t>
  </si>
  <si>
    <t>Belgique</t>
  </si>
  <si>
    <t>Bulgarie</t>
  </si>
  <si>
    <t>Croatie</t>
  </si>
  <si>
    <t>Chypre</t>
  </si>
  <si>
    <t>Tchéquie</t>
  </si>
  <si>
    <t>Danemark</t>
  </si>
  <si>
    <t>Estonie</t>
  </si>
  <si>
    <t>Finlande</t>
  </si>
  <si>
    <t>Allemagne</t>
  </si>
  <si>
    <t>Grèce</t>
  </si>
  <si>
    <t>Hongrie</t>
  </si>
  <si>
    <t>Irlande</t>
  </si>
  <si>
    <t>Italie</t>
  </si>
  <si>
    <t>Lettonie</t>
  </si>
  <si>
    <t>Lituanie</t>
  </si>
  <si>
    <t>Malte</t>
  </si>
  <si>
    <t>Pays-Bas</t>
  </si>
  <si>
    <t>Pologne</t>
  </si>
  <si>
    <t>Roumanie</t>
  </si>
  <si>
    <t>Slovaquie</t>
  </si>
  <si>
    <t>Slovénie</t>
  </si>
  <si>
    <t>Suède</t>
  </si>
  <si>
    <t>Pays</t>
  </si>
  <si>
    <t>Espagne</t>
  </si>
  <si>
    <t>En indice base 100 en 2000</t>
  </si>
  <si>
    <t>Protection de l'air extérieur**</t>
  </si>
  <si>
    <t>Champ : Union européenne</t>
  </si>
  <si>
    <t>** hors maîtrise de l'énergie et production d'énergie à partir de sources renouvelables.</t>
  </si>
  <si>
    <t>* hors activités de récupération et transformation des déchets en matières premières de recyclage.</t>
  </si>
  <si>
    <t>Graphique 2 : évolutions comparées des dépenses de protection de l'environnement et du PIB</t>
  </si>
  <si>
    <t>Champ : France.</t>
  </si>
  <si>
    <r>
      <rPr>
        <b/>
        <i/>
        <sz val="9"/>
        <rFont val="Arial"/>
        <family val="2"/>
      </rPr>
      <t>Source</t>
    </r>
    <r>
      <rPr>
        <i/>
        <sz val="9"/>
        <rFont val="Arial"/>
        <family val="2"/>
      </rPr>
      <t xml:space="preserve"> : SDES, compte satellite de l'environnement, 2024</t>
    </r>
  </si>
  <si>
    <t>Graphique 1 : répartition des dépenses de protection de l’environnement par domaine, en 2022</t>
  </si>
  <si>
    <t>2022 (sd)</t>
  </si>
  <si>
    <t>Part des dépense d'env dans le PIB (%)</t>
  </si>
  <si>
    <t>%</t>
  </si>
  <si>
    <t>Valeur 2021</t>
  </si>
  <si>
    <t>Montants</t>
  </si>
  <si>
    <t>TCAM 2000/2022</t>
  </si>
  <si>
    <t>TCAM 2016/2021</t>
  </si>
  <si>
    <t>Graphique 4 : évolution de la part de la contribution financière des acteurs économiques dans les dépenses de protection de l'environnement</t>
  </si>
  <si>
    <t>Financeurs</t>
  </si>
  <si>
    <t>En %</t>
  </si>
  <si>
    <t>Pour les déchets radioactifs et la R&amp;D, les montants sont issus de l'approche par la dépense et non par l'agent en charge du financement</t>
  </si>
  <si>
    <t>Union européenne*</t>
  </si>
  <si>
    <t>*  27 pays (à partir de 2020)</t>
  </si>
  <si>
    <t>Gestion des déchets *</t>
  </si>
  <si>
    <t>Protection de l'air extérieur **</t>
  </si>
  <si>
    <r>
      <rPr>
        <b/>
        <i/>
        <sz val="9"/>
        <color theme="1"/>
        <rFont val="Arial"/>
        <family val="2"/>
      </rPr>
      <t>Source</t>
    </r>
    <r>
      <rPr>
        <i/>
        <sz val="9"/>
        <color theme="1"/>
        <rFont val="Arial"/>
        <family val="2"/>
      </rPr>
      <t xml:space="preserve"> : SDES, compte satellite de l'environnement, 2024 ; Insee, comptes nationaux, 2024. Traitements : SDES, 2024</t>
    </r>
  </si>
  <si>
    <t>Inflation calculée via le PIB (100 en 2000)</t>
  </si>
  <si>
    <t>Lecture : en 2022, 35 % des dépenses de protection de l'environnement sont financées par les entreprises.</t>
  </si>
  <si>
    <t>Évolution 2021/2022</t>
  </si>
  <si>
    <t>Dépenses de protection de l'environnement/PIB (prix courants)</t>
  </si>
  <si>
    <t>Dépenses de protection de l'environnement/PIB (volume)</t>
  </si>
  <si>
    <t>Évolution 2000-2022 en Md€</t>
  </si>
  <si>
    <t>Gestion des déchets **</t>
  </si>
  <si>
    <t>Protection de l'air extérieur *</t>
  </si>
  <si>
    <t>Autres activités</t>
  </si>
  <si>
    <t>R&amp;D pour l'environnement</t>
  </si>
  <si>
    <t>Part du financement</t>
  </si>
  <si>
    <t>* hors maîtrise de l'énergie et production d'énergie à partir de sources renouvelables</t>
  </si>
  <si>
    <t>** hors activités de récupération et transformation des déchets en matières premières de recyclage</t>
  </si>
  <si>
    <t>Note :  par rapport à l'édition précédente, les montants des dépenses de protection de l'environnement ont été révisés à la hausse sur la période 2000-2020, à la suite de plusieurs changements méthodologiques, notamment dans les domaines de la protection de l’air, de la biodiversité et des autres activités.</t>
  </si>
  <si>
    <t>Graphique 6 : les dépenses de protection de l'environnement dans l'Union européenne, en 2021</t>
  </si>
  <si>
    <t>Graphique 3 : évolution des dépenses de protection de l'environnement par domaine et évolution entre 2000 et 2022</t>
  </si>
  <si>
    <r>
      <rPr>
        <b/>
        <i/>
        <sz val="10"/>
        <color theme="1"/>
        <rFont val="Arial"/>
        <family val="2"/>
      </rPr>
      <t>Source</t>
    </r>
    <r>
      <rPr>
        <i/>
        <sz val="10"/>
        <color theme="1"/>
        <rFont val="Arial"/>
        <family val="2"/>
      </rPr>
      <t xml:space="preserve"> : Eurostat</t>
    </r>
  </si>
  <si>
    <t>Graphique 5 : financement des dépenses de protection de l'environnement par domaine et acteur économique en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</si>
</sst>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#,##0.0"/>
    <numFmt numFmtId="165" formatCode="_-* #,##0_-;\-* #,##0_-;_-* &quot;-&quot;??_-;_-@_-"/>
    <numFmt numFmtId="166" formatCode="0.0%"/>
    <numFmt numFmtId="167" formatCode="0.0"/>
    <numFmt numFmtId="168" formatCode="0\ %"/>
    <numFmt numFmtId="169" formatCode="#,##0.0;[Red]#,##0.0"/>
    <numFmt numFmtId="170" formatCode="_-* #,##0\ _€_-;\-* #,##0\ _€_-;_-* &quot;-&quot;??\ _€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1"/>
      <name val="Arial"/>
      <family val="2"/>
    </font>
    <font>
      <i/>
      <sz val="11"/>
      <color rgb="FF808080"/>
      <name val="Calibri"/>
      <family val="2"/>
      <charset val="1"/>
    </font>
    <font>
      <b/>
      <sz val="12"/>
      <color rgb="FFFF0000"/>
      <name val="Arial"/>
      <family val="2"/>
      <charset val="1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i/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indexed="8"/>
      <name val="Calibri"/>
      <family val="2"/>
      <scheme val="minor"/>
    </font>
    <font>
      <b/>
      <sz val="12"/>
      <color rgb="FF8064A2"/>
      <name val="Arial"/>
      <family val="2"/>
    </font>
    <font>
      <i/>
      <sz val="12"/>
      <color rgb="FF8064A2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</font>
    <font>
      <sz val="11"/>
      <color rgb="FFFF0000"/>
      <name val="Arial"/>
      <family val="2"/>
    </font>
    <font>
      <b/>
      <i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5F1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FFFFFF"/>
      </left>
      <right style="thin">
        <color auto="1"/>
      </right>
      <top style="thin">
        <color rgb="FFFFFFFF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6" fillId="0" borderId="0" applyBorder="0" applyProtection="0"/>
    <xf numFmtId="0" fontId="1" fillId="0" borderId="0"/>
    <xf numFmtId="0" fontId="2" fillId="0" borderId="0"/>
    <xf numFmtId="168" fontId="2" fillId="0" borderId="0" applyBorder="0" applyProtection="0"/>
    <xf numFmtId="168" fontId="2" fillId="0" borderId="0" applyBorder="0" applyProtection="0"/>
    <xf numFmtId="0" fontId="2" fillId="0" borderId="0"/>
    <xf numFmtId="9" fontId="2" fillId="0" borderId="0" applyFont="0" applyFill="0" applyBorder="0" applyAlignment="0" applyProtection="0"/>
    <xf numFmtId="168" fontId="2" fillId="0" borderId="0" applyBorder="0" applyProtection="0"/>
    <xf numFmtId="0" fontId="7" fillId="0" borderId="3">
      <alignment horizontal="center"/>
      <protection hidden="1"/>
    </xf>
    <xf numFmtId="0" fontId="2" fillId="0" borderId="0"/>
    <xf numFmtId="9" fontId="2" fillId="0" borderId="0" applyFont="0" applyFill="0" applyBorder="0" applyAlignment="0" applyProtection="0"/>
    <xf numFmtId="0" fontId="6" fillId="0" borderId="0" applyBorder="0" applyProtection="0"/>
    <xf numFmtId="0" fontId="17" fillId="0" borderId="0"/>
    <xf numFmtId="0" fontId="22" fillId="0" borderId="0"/>
    <xf numFmtId="0" fontId="7" fillId="0" borderId="3">
      <alignment horizontal="center"/>
      <protection hidden="1"/>
    </xf>
  </cellStyleXfs>
  <cellXfs count="178">
    <xf numFmtId="0" fontId="0" fillId="0" borderId="0" xfId="0"/>
    <xf numFmtId="0" fontId="3" fillId="2" borderId="1" xfId="3" applyFont="1" applyFill="1" applyBorder="1" applyAlignment="1">
      <alignment vertical="center"/>
    </xf>
    <xf numFmtId="3" fontId="2" fillId="2" borderId="0" xfId="3" applyNumberFormat="1" applyFont="1" applyFill="1" applyAlignment="1">
      <alignment vertical="center"/>
    </xf>
    <xf numFmtId="0" fontId="9" fillId="2" borderId="0" xfId="0" applyFont="1" applyFill="1"/>
    <xf numFmtId="0" fontId="9" fillId="2" borderId="0" xfId="0" applyFont="1" applyFill="1" applyBorder="1" applyAlignment="1">
      <alignment horizontal="center"/>
    </xf>
    <xf numFmtId="1" fontId="3" fillId="2" borderId="0" xfId="3" applyNumberFormat="1" applyFont="1" applyFill="1" applyBorder="1" applyAlignment="1">
      <alignment horizontal="center" vertical="center"/>
    </xf>
    <xf numFmtId="0" fontId="2" fillId="2" borderId="1" xfId="3" applyFont="1" applyFill="1" applyBorder="1" applyAlignment="1">
      <alignment vertical="center"/>
    </xf>
    <xf numFmtId="9" fontId="9" fillId="2" borderId="0" xfId="2" applyFont="1" applyFill="1"/>
    <xf numFmtId="0" fontId="9" fillId="2" borderId="0" xfId="0" applyFont="1" applyFill="1" applyBorder="1"/>
    <xf numFmtId="0" fontId="10" fillId="2" borderId="0" xfId="0" applyFont="1" applyFill="1"/>
    <xf numFmtId="0" fontId="11" fillId="2" borderId="0" xfId="0" applyFont="1" applyFill="1"/>
    <xf numFmtId="0" fontId="10" fillId="2" borderId="1" xfId="0" applyFont="1" applyFill="1" applyBorder="1"/>
    <xf numFmtId="0" fontId="10" fillId="2" borderId="0" xfId="0" applyFont="1" applyFill="1" applyBorder="1"/>
    <xf numFmtId="0" fontId="2" fillId="2" borderId="1" xfId="3" applyFont="1" applyFill="1" applyBorder="1" applyAlignment="1">
      <alignment vertical="center" wrapText="1"/>
    </xf>
    <xf numFmtId="0" fontId="13" fillId="2" borderId="0" xfId="3" applyFont="1" applyFill="1" applyBorder="1" applyAlignment="1">
      <alignment vertical="center"/>
    </xf>
    <xf numFmtId="2" fontId="10" fillId="2" borderId="0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 vertical="top"/>
    </xf>
    <xf numFmtId="0" fontId="13" fillId="2" borderId="0" xfId="3" applyFont="1" applyFill="1" applyBorder="1" applyAlignment="1">
      <alignment horizontal="left" vertical="top"/>
    </xf>
    <xf numFmtId="0" fontId="4" fillId="2" borderId="0" xfId="0" applyFont="1" applyFill="1"/>
    <xf numFmtId="164" fontId="3" fillId="2" borderId="0" xfId="3" applyNumberFormat="1" applyFont="1" applyFill="1" applyBorder="1" applyAlignment="1">
      <alignment horizontal="center" vertical="center"/>
    </xf>
    <xf numFmtId="164" fontId="3" fillId="2" borderId="0" xfId="3" applyNumberFormat="1" applyFont="1" applyFill="1" applyBorder="1" applyAlignment="1">
      <alignment horizontal="right" vertical="center" indent="1"/>
    </xf>
    <xf numFmtId="0" fontId="12" fillId="0" borderId="1" xfId="0" applyFont="1" applyBorder="1"/>
    <xf numFmtId="0" fontId="15" fillId="0" borderId="0" xfId="0" applyFont="1" applyAlignment="1">
      <alignment vertical="center"/>
    </xf>
    <xf numFmtId="0" fontId="13" fillId="2" borderId="0" xfId="3" applyFont="1" applyFill="1" applyAlignment="1">
      <alignment vertical="center"/>
    </xf>
    <xf numFmtId="0" fontId="15" fillId="0" borderId="0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3" fontId="2" fillId="0" borderId="0" xfId="4" applyNumberFormat="1" applyFont="1" applyFill="1" applyBorder="1" applyAlignment="1" applyProtection="1">
      <alignment horizontal="right" vertical="center"/>
    </xf>
    <xf numFmtId="0" fontId="12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0" xfId="0" applyFont="1" applyFill="1" applyAlignment="1"/>
    <xf numFmtId="0" fontId="18" fillId="0" borderId="0" xfId="0" applyFont="1" applyAlignment="1">
      <alignment horizontal="center" vertical="center" readingOrder="1"/>
    </xf>
    <xf numFmtId="0" fontId="19" fillId="0" borderId="0" xfId="0" applyFont="1" applyAlignment="1">
      <alignment horizontal="center" vertical="center" readingOrder="1"/>
    </xf>
    <xf numFmtId="0" fontId="9" fillId="2" borderId="0" xfId="0" applyFont="1" applyFill="1" applyAlignment="1">
      <alignment horizontal="center"/>
    </xf>
    <xf numFmtId="0" fontId="5" fillId="0" borderId="0" xfId="4" applyFont="1" applyBorder="1" applyProtection="1"/>
    <xf numFmtId="3" fontId="20" fillId="0" borderId="0" xfId="4" applyNumberFormat="1" applyFont="1" applyBorder="1" applyProtection="1"/>
    <xf numFmtId="0" fontId="9" fillId="0" borderId="0" xfId="0" applyFont="1"/>
    <xf numFmtId="0" fontId="21" fillId="0" borderId="0" xfId="4" applyFont="1" applyBorder="1" applyProtection="1"/>
    <xf numFmtId="0" fontId="23" fillId="0" borderId="0" xfId="17" applyFont="1"/>
    <xf numFmtId="0" fontId="10" fillId="0" borderId="0" xfId="0" applyFont="1"/>
    <xf numFmtId="0" fontId="3" fillId="0" borderId="0" xfId="4" applyFont="1" applyBorder="1" applyAlignment="1" applyProtection="1">
      <alignment horizontal="center" vertical="center"/>
    </xf>
    <xf numFmtId="0" fontId="2" fillId="0" borderId="7" xfId="4" applyFont="1" applyBorder="1" applyProtection="1"/>
    <xf numFmtId="167" fontId="10" fillId="0" borderId="6" xfId="0" applyNumberFormat="1" applyFont="1" applyBorder="1" applyAlignment="1">
      <alignment horizontal="right" indent="1"/>
    </xf>
    <xf numFmtId="167" fontId="10" fillId="0" borderId="7" xfId="0" applyNumberFormat="1" applyFont="1" applyBorder="1" applyAlignment="1">
      <alignment horizontal="right" indent="1"/>
    </xf>
    <xf numFmtId="164" fontId="2" fillId="0" borderId="0" xfId="4" applyNumberFormat="1" applyFont="1" applyBorder="1" applyProtection="1"/>
    <xf numFmtId="0" fontId="2" fillId="0" borderId="7" xfId="4" applyFont="1" applyBorder="1" applyAlignment="1" applyProtection="1">
      <alignment wrapText="1"/>
    </xf>
    <xf numFmtId="169" fontId="2" fillId="0" borderId="6" xfId="4" applyNumberFormat="1" applyFont="1" applyBorder="1" applyAlignment="1" applyProtection="1">
      <alignment horizontal="right" indent="1"/>
    </xf>
    <xf numFmtId="164" fontId="2" fillId="0" borderId="6" xfId="4" applyNumberFormat="1" applyFont="1" applyBorder="1" applyAlignment="1" applyProtection="1">
      <alignment horizontal="right" indent="1"/>
    </xf>
    <xf numFmtId="164" fontId="2" fillId="0" borderId="7" xfId="4" applyNumberFormat="1" applyFont="1" applyBorder="1" applyAlignment="1" applyProtection="1">
      <alignment horizontal="right" indent="1"/>
    </xf>
    <xf numFmtId="0" fontId="2" fillId="0" borderId="6" xfId="4" applyFont="1" applyBorder="1" applyProtection="1"/>
    <xf numFmtId="167" fontId="10" fillId="0" borderId="0" xfId="0" applyNumberFormat="1" applyFont="1"/>
    <xf numFmtId="0" fontId="2" fillId="0" borderId="6" xfId="4" applyFont="1" applyBorder="1" applyAlignment="1" applyProtection="1">
      <alignment wrapText="1"/>
    </xf>
    <xf numFmtId="0" fontId="3" fillId="0" borderId="7" xfId="3" applyFont="1" applyBorder="1"/>
    <xf numFmtId="164" fontId="3" fillId="0" borderId="6" xfId="4" applyNumberFormat="1" applyFont="1" applyBorder="1" applyAlignment="1" applyProtection="1">
      <alignment horizontal="right" indent="1"/>
    </xf>
    <xf numFmtId="164" fontId="3" fillId="0" borderId="7" xfId="4" applyNumberFormat="1" applyFont="1" applyBorder="1" applyAlignment="1" applyProtection="1">
      <alignment horizontal="right" indent="1"/>
    </xf>
    <xf numFmtId="164" fontId="3" fillId="0" borderId="0" xfId="4" applyNumberFormat="1" applyFont="1" applyBorder="1" applyProtection="1"/>
    <xf numFmtId="164" fontId="3" fillId="0" borderId="0" xfId="4" applyNumberFormat="1" applyFont="1" applyBorder="1" applyAlignment="1" applyProtection="1">
      <alignment horizontal="right" indent="1"/>
    </xf>
    <xf numFmtId="0" fontId="2" fillId="0" borderId="0" xfId="4" applyFont="1" applyBorder="1" applyProtection="1"/>
    <xf numFmtId="3" fontId="2" fillId="0" borderId="0" xfId="4" applyNumberFormat="1" applyFont="1" applyBorder="1" applyProtection="1"/>
    <xf numFmtId="0" fontId="24" fillId="0" borderId="0" xfId="0" applyFont="1"/>
    <xf numFmtId="2" fontId="9" fillId="0" borderId="0" xfId="0" applyNumberFormat="1" applyFont="1"/>
    <xf numFmtId="3" fontId="5" fillId="2" borderId="0" xfId="3" applyNumberFormat="1" applyFont="1" applyFill="1" applyAlignment="1">
      <alignment vertical="top"/>
    </xf>
    <xf numFmtId="0" fontId="11" fillId="0" borderId="0" xfId="0" applyFont="1"/>
    <xf numFmtId="3" fontId="3" fillId="0" borderId="0" xfId="3" applyNumberFormat="1" applyFont="1"/>
    <xf numFmtId="0" fontId="13" fillId="0" borderId="0" xfId="3" applyFont="1"/>
    <xf numFmtId="0" fontId="10" fillId="0" borderId="0" xfId="0" applyFont="1" applyFill="1"/>
    <xf numFmtId="0" fontId="13" fillId="0" borderId="0" xfId="3" applyFont="1" applyFill="1"/>
    <xf numFmtId="0" fontId="3" fillId="0" borderId="6" xfId="0" applyFont="1" applyFill="1" applyBorder="1" applyAlignment="1">
      <alignment horizontal="center"/>
    </xf>
    <xf numFmtId="0" fontId="3" fillId="0" borderId="7" xfId="3" applyFont="1" applyFill="1" applyBorder="1"/>
    <xf numFmtId="164" fontId="3" fillId="0" borderId="6" xfId="3" applyNumberFormat="1" applyFont="1" applyFill="1" applyBorder="1" applyAlignment="1">
      <alignment horizontal="right" indent="1"/>
    </xf>
    <xf numFmtId="0" fontId="3" fillId="0" borderId="0" xfId="3" applyFont="1" applyFill="1"/>
    <xf numFmtId="164" fontId="3" fillId="0" borderId="0" xfId="3" applyNumberFormat="1" applyFont="1" applyFill="1" applyAlignment="1">
      <alignment horizontal="right" indent="1"/>
    </xf>
    <xf numFmtId="9" fontId="2" fillId="0" borderId="0" xfId="2" applyFont="1" applyFill="1" applyBorder="1" applyAlignment="1">
      <alignment horizontal="right" indent="1"/>
    </xf>
    <xf numFmtId="170" fontId="2" fillId="0" borderId="6" xfId="1" applyNumberFormat="1" applyFont="1" applyFill="1" applyBorder="1" applyAlignment="1">
      <alignment horizontal="center" vertical="center"/>
    </xf>
    <xf numFmtId="0" fontId="10" fillId="0" borderId="7" xfId="0" applyFont="1" applyFill="1" applyBorder="1"/>
    <xf numFmtId="3" fontId="3" fillId="0" borderId="6" xfId="3" applyNumberFormat="1" applyFont="1" applyFill="1" applyBorder="1" applyAlignment="1">
      <alignment horizontal="right" indent="1"/>
    </xf>
    <xf numFmtId="0" fontId="3" fillId="0" borderId="11" xfId="0" applyFont="1" applyBorder="1" applyAlignment="1">
      <alignment horizontal="center" vertical="center"/>
    </xf>
    <xf numFmtId="0" fontId="2" fillId="4" borderId="13" xfId="0" applyFont="1" applyFill="1" applyBorder="1"/>
    <xf numFmtId="0" fontId="2" fillId="5" borderId="13" xfId="0" applyFont="1" applyFill="1" applyBorder="1"/>
    <xf numFmtId="164" fontId="3" fillId="0" borderId="14" xfId="0" applyNumberFormat="1" applyFont="1" applyBorder="1" applyAlignment="1">
      <alignment horizontal="center" vertical="center"/>
    </xf>
    <xf numFmtId="167" fontId="2" fillId="4" borderId="6" xfId="0" applyNumberFormat="1" applyFont="1" applyFill="1" applyBorder="1"/>
    <xf numFmtId="167" fontId="2" fillId="5" borderId="6" xfId="0" applyNumberFormat="1" applyFont="1" applyFill="1" applyBorder="1"/>
    <xf numFmtId="2" fontId="10" fillId="2" borderId="0" xfId="0" applyNumberFormat="1" applyFont="1" applyFill="1" applyAlignment="1">
      <alignment horizontal="center" vertical="center"/>
    </xf>
    <xf numFmtId="0" fontId="10" fillId="2" borderId="6" xfId="0" applyFont="1" applyFill="1" applyBorder="1"/>
    <xf numFmtId="0" fontId="5" fillId="0" borderId="0" xfId="0" applyFont="1"/>
    <xf numFmtId="167" fontId="9" fillId="2" borderId="0" xfId="0" applyNumberFormat="1" applyFont="1" applyFill="1" applyBorder="1"/>
    <xf numFmtId="167" fontId="10" fillId="0" borderId="6" xfId="0" applyNumberFormat="1" applyFont="1" applyFill="1" applyBorder="1" applyAlignment="1">
      <alignment horizontal="right" vertical="center"/>
    </xf>
    <xf numFmtId="167" fontId="10" fillId="0" borderId="6" xfId="0" applyNumberFormat="1" applyFont="1" applyFill="1" applyBorder="1" applyAlignment="1">
      <alignment horizontal="right" vertical="center" indent="1"/>
    </xf>
    <xf numFmtId="1" fontId="10" fillId="0" borderId="6" xfId="0" applyNumberFormat="1" applyFont="1" applyFill="1" applyBorder="1" applyAlignment="1">
      <alignment horizontal="right" vertical="center" indent="1"/>
    </xf>
    <xf numFmtId="164" fontId="3" fillId="2" borderId="6" xfId="3" applyNumberFormat="1" applyFont="1" applyFill="1" applyBorder="1" applyAlignment="1">
      <alignment horizontal="right" vertical="center" indent="1"/>
    </xf>
    <xf numFmtId="1" fontId="3" fillId="2" borderId="6" xfId="3" applyNumberFormat="1" applyFont="1" applyFill="1" applyBorder="1" applyAlignment="1">
      <alignment horizontal="right" vertical="center" indent="1"/>
    </xf>
    <xf numFmtId="0" fontId="10" fillId="2" borderId="0" xfId="0" applyFont="1" applyFill="1" applyBorder="1" applyAlignment="1">
      <alignment horizontal="center"/>
    </xf>
    <xf numFmtId="0" fontId="3" fillId="0" borderId="6" xfId="3" applyNumberFormat="1" applyFont="1" applyFill="1" applyBorder="1" applyAlignment="1">
      <alignment horizontal="center" vertical="center"/>
    </xf>
    <xf numFmtId="1" fontId="3" fillId="0" borderId="0" xfId="3" applyNumberFormat="1" applyFont="1" applyFill="1" applyBorder="1" applyAlignment="1">
      <alignment horizontal="center" vertical="center"/>
    </xf>
    <xf numFmtId="1" fontId="3" fillId="0" borderId="6" xfId="3" applyNumberFormat="1" applyFont="1" applyFill="1" applyBorder="1" applyAlignment="1">
      <alignment horizontal="center" vertical="center"/>
    </xf>
    <xf numFmtId="1" fontId="3" fillId="0" borderId="1" xfId="3" applyNumberFormat="1" applyFont="1" applyFill="1" applyBorder="1" applyAlignment="1">
      <alignment horizontal="center" vertical="center"/>
    </xf>
    <xf numFmtId="0" fontId="3" fillId="0" borderId="1" xfId="3" applyNumberFormat="1" applyFont="1" applyFill="1" applyBorder="1" applyAlignment="1">
      <alignment horizontal="center" vertical="center"/>
    </xf>
    <xf numFmtId="165" fontId="2" fillId="0" borderId="1" xfId="1" applyNumberFormat="1" applyFont="1" applyFill="1" applyBorder="1" applyAlignment="1">
      <alignment horizontal="center" vertical="center"/>
    </xf>
    <xf numFmtId="165" fontId="2" fillId="0" borderId="0" xfId="1" applyNumberFormat="1" applyFont="1" applyFill="1" applyBorder="1" applyAlignment="1">
      <alignment horizontal="center" vertical="center"/>
    </xf>
    <xf numFmtId="166" fontId="3" fillId="0" borderId="0" xfId="2" applyNumberFormat="1" applyFont="1" applyFill="1" applyBorder="1" applyAlignment="1">
      <alignment horizontal="center" vertical="center"/>
    </xf>
    <xf numFmtId="3" fontId="2" fillId="0" borderId="6" xfId="4" applyNumberFormat="1" applyFont="1" applyFill="1" applyBorder="1" applyAlignment="1" applyProtection="1">
      <alignment horizontal="right" vertical="center"/>
    </xf>
    <xf numFmtId="9" fontId="12" fillId="0" borderId="1" xfId="2" applyFont="1" applyFill="1" applyBorder="1" applyAlignment="1">
      <alignment horizontal="right" vertical="center"/>
    </xf>
    <xf numFmtId="0" fontId="10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166" fontId="10" fillId="0" borderId="0" xfId="2" applyNumberFormat="1" applyFont="1" applyFill="1" applyAlignment="1">
      <alignment vertical="center"/>
    </xf>
    <xf numFmtId="166" fontId="10" fillId="2" borderId="0" xfId="2" applyNumberFormat="1" applyFont="1" applyFill="1" applyBorder="1" applyAlignment="1">
      <alignment vertical="center"/>
    </xf>
    <xf numFmtId="2" fontId="10" fillId="2" borderId="0" xfId="1" applyNumberFormat="1" applyFont="1" applyFill="1" applyBorder="1" applyAlignment="1">
      <alignment vertical="center"/>
    </xf>
    <xf numFmtId="2" fontId="9" fillId="2" borderId="0" xfId="1" applyNumberFormat="1" applyFont="1" applyFill="1" applyBorder="1" applyAlignment="1">
      <alignment vertical="center"/>
    </xf>
    <xf numFmtId="165" fontId="12" fillId="0" borderId="1" xfId="0" applyNumberFormat="1" applyFont="1" applyFill="1" applyBorder="1" applyAlignment="1">
      <alignment vertical="center"/>
    </xf>
    <xf numFmtId="165" fontId="12" fillId="0" borderId="0" xfId="0" applyNumberFormat="1" applyFont="1" applyFill="1" applyBorder="1" applyAlignment="1">
      <alignment vertical="center"/>
    </xf>
    <xf numFmtId="166" fontId="12" fillId="0" borderId="0" xfId="2" applyNumberFormat="1" applyFont="1" applyFill="1" applyBorder="1" applyAlignment="1">
      <alignment vertical="center"/>
    </xf>
    <xf numFmtId="165" fontId="10" fillId="0" borderId="0" xfId="0" applyNumberFormat="1" applyFont="1" applyFill="1" applyAlignment="1">
      <alignment vertical="center"/>
    </xf>
    <xf numFmtId="9" fontId="9" fillId="0" borderId="0" xfId="2" applyFont="1" applyFill="1" applyAlignment="1">
      <alignment vertical="center"/>
    </xf>
    <xf numFmtId="3" fontId="9" fillId="0" borderId="0" xfId="0" applyNumberFormat="1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2" fontId="10" fillId="0" borderId="1" xfId="0" applyNumberFormat="1" applyFont="1" applyFill="1" applyBorder="1" applyAlignment="1">
      <alignment horizontal="right" vertical="center"/>
    </xf>
    <xf numFmtId="2" fontId="10" fillId="0" borderId="0" xfId="0" applyNumberFormat="1" applyFont="1" applyFill="1" applyBorder="1" applyAlignment="1">
      <alignment horizontal="right" vertical="center"/>
    </xf>
    <xf numFmtId="0" fontId="10" fillId="0" borderId="0" xfId="0" applyFont="1" applyFill="1" applyAlignment="1">
      <alignment vertical="center"/>
    </xf>
    <xf numFmtId="166" fontId="10" fillId="2" borderId="0" xfId="2" applyNumberFormat="1" applyFont="1" applyFill="1" applyAlignment="1">
      <alignment vertical="center"/>
    </xf>
    <xf numFmtId="166" fontId="10" fillId="2" borderId="6" xfId="2" applyNumberFormat="1" applyFont="1" applyFill="1" applyBorder="1" applyAlignment="1">
      <alignment horizontal="right" vertical="center"/>
    </xf>
    <xf numFmtId="0" fontId="12" fillId="0" borderId="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right" vertical="center"/>
    </xf>
    <xf numFmtId="167" fontId="10" fillId="0" borderId="1" xfId="0" applyNumberFormat="1" applyFont="1" applyFill="1" applyBorder="1" applyAlignment="1">
      <alignment horizontal="right" vertical="center"/>
    </xf>
    <xf numFmtId="167" fontId="10" fillId="0" borderId="0" xfId="0" applyNumberFormat="1" applyFont="1" applyFill="1" applyBorder="1" applyAlignment="1">
      <alignment horizontal="right" vertical="center"/>
    </xf>
    <xf numFmtId="0" fontId="9" fillId="0" borderId="0" xfId="0" applyFont="1" applyFill="1" applyAlignment="1">
      <alignment vertical="center"/>
    </xf>
    <xf numFmtId="0" fontId="10" fillId="2" borderId="0" xfId="0" applyFont="1" applyFill="1" applyBorder="1" applyAlignment="1">
      <alignment horizontal="right" vertical="center"/>
    </xf>
    <xf numFmtId="167" fontId="10" fillId="2" borderId="0" xfId="0" applyNumberFormat="1" applyFont="1" applyFill="1" applyBorder="1" applyAlignment="1">
      <alignment horizontal="right" vertical="center"/>
    </xf>
    <xf numFmtId="9" fontId="9" fillId="2" borderId="0" xfId="2" applyFont="1" applyFill="1" applyAlignment="1">
      <alignment vertical="center"/>
    </xf>
    <xf numFmtId="3" fontId="9" fillId="2" borderId="0" xfId="0" applyNumberFormat="1" applyFont="1" applyFill="1" applyAlignment="1">
      <alignment vertical="center"/>
    </xf>
    <xf numFmtId="166" fontId="9" fillId="2" borderId="0" xfId="2" applyNumberFormat="1" applyFont="1" applyFill="1" applyAlignment="1">
      <alignment vertical="center"/>
    </xf>
    <xf numFmtId="166" fontId="10" fillId="0" borderId="6" xfId="2" applyNumberFormat="1" applyFont="1" applyFill="1" applyBorder="1" applyAlignment="1">
      <alignment horizontal="right" vertical="center" indent="1"/>
    </xf>
    <xf numFmtId="166" fontId="10" fillId="0" borderId="0" xfId="2" applyNumberFormat="1" applyFont="1" applyFill="1" applyAlignment="1">
      <alignment horizontal="right" vertical="center" indent="1"/>
    </xf>
    <xf numFmtId="166" fontId="2" fillId="0" borderId="6" xfId="2" applyNumberFormat="1" applyFont="1" applyFill="1" applyBorder="1" applyAlignment="1">
      <alignment horizontal="right" vertical="center" indent="1"/>
    </xf>
    <xf numFmtId="166" fontId="12" fillId="0" borderId="6" xfId="2" applyNumberFormat="1" applyFont="1" applyFill="1" applyBorder="1" applyAlignment="1">
      <alignment horizontal="right" vertical="center" indent="1"/>
    </xf>
    <xf numFmtId="166" fontId="3" fillId="0" borderId="6" xfId="2" applyNumberFormat="1" applyFont="1" applyFill="1" applyBorder="1" applyAlignment="1">
      <alignment horizontal="right" vertical="center" indent="1"/>
    </xf>
    <xf numFmtId="164" fontId="10" fillId="0" borderId="6" xfId="0" applyNumberFormat="1" applyFont="1" applyFill="1" applyBorder="1" applyAlignment="1">
      <alignment horizontal="right" indent="1"/>
    </xf>
    <xf numFmtId="164" fontId="3" fillId="0" borderId="0" xfId="4" applyNumberFormat="1" applyFont="1" applyFill="1" applyBorder="1" applyAlignment="1" applyProtection="1">
      <alignment horizontal="right" indent="1"/>
    </xf>
    <xf numFmtId="164" fontId="12" fillId="0" borderId="6" xfId="0" applyNumberFormat="1" applyFont="1" applyFill="1" applyBorder="1" applyAlignment="1">
      <alignment horizontal="right" indent="1"/>
    </xf>
    <xf numFmtId="0" fontId="2" fillId="2" borderId="0" xfId="0" applyFont="1" applyFill="1"/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164" fontId="10" fillId="6" borderId="6" xfId="0" applyNumberFormat="1" applyFont="1" applyFill="1" applyBorder="1" applyAlignment="1">
      <alignment horizontal="center" vertical="center" wrapText="1"/>
    </xf>
    <xf numFmtId="164" fontId="10" fillId="6" borderId="6" xfId="0" applyNumberFormat="1" applyFont="1" applyFill="1" applyBorder="1" applyAlignment="1">
      <alignment horizontal="center" vertical="center"/>
    </xf>
    <xf numFmtId="164" fontId="12" fillId="2" borderId="6" xfId="0" applyNumberFormat="1" applyFont="1" applyFill="1" applyBorder="1" applyAlignment="1">
      <alignment horizontal="center" vertical="center"/>
    </xf>
    <xf numFmtId="9" fontId="9" fillId="2" borderId="6" xfId="2" applyFont="1" applyFill="1" applyBorder="1"/>
    <xf numFmtId="9" fontId="9" fillId="2" borderId="6" xfId="0" applyNumberFormat="1" applyFont="1" applyFill="1" applyBorder="1"/>
    <xf numFmtId="3" fontId="9" fillId="2" borderId="0" xfId="0" applyNumberFormat="1" applyFont="1" applyFill="1"/>
    <xf numFmtId="0" fontId="12" fillId="2" borderId="6" xfId="0" applyFont="1" applyFill="1" applyBorder="1"/>
    <xf numFmtId="9" fontId="8" fillId="2" borderId="0" xfId="2" applyFont="1" applyFill="1"/>
    <xf numFmtId="9" fontId="12" fillId="2" borderId="6" xfId="2" applyFont="1" applyFill="1" applyBorder="1" applyAlignment="1">
      <alignment horizontal="center" vertical="center"/>
    </xf>
    <xf numFmtId="164" fontId="12" fillId="2" borderId="0" xfId="0" applyNumberFormat="1" applyFont="1" applyFill="1" applyAlignment="1">
      <alignment horizontal="right" vertical="center" indent="1"/>
    </xf>
    <xf numFmtId="3" fontId="8" fillId="2" borderId="0" xfId="0" applyNumberFormat="1" applyFont="1" applyFill="1"/>
    <xf numFmtId="166" fontId="8" fillId="2" borderId="0" xfId="2" applyNumberFormat="1" applyFont="1" applyFill="1"/>
    <xf numFmtId="0" fontId="8" fillId="2" borderId="0" xfId="0" applyFont="1" applyFill="1"/>
    <xf numFmtId="167" fontId="2" fillId="0" borderId="0" xfId="3" applyNumberFormat="1" applyFont="1" applyBorder="1" applyAlignment="1">
      <alignment horizontal="right" vertical="center"/>
    </xf>
    <xf numFmtId="0" fontId="2" fillId="3" borderId="0" xfId="15" applyFont="1" applyFill="1" applyBorder="1" applyAlignment="1" applyProtection="1">
      <alignment vertical="top"/>
    </xf>
    <xf numFmtId="0" fontId="2" fillId="2" borderId="6" xfId="3" applyFont="1" applyFill="1" applyBorder="1" applyAlignment="1">
      <alignment vertical="center"/>
    </xf>
    <xf numFmtId="167" fontId="9" fillId="0" borderId="0" xfId="0" applyNumberFormat="1" applyFont="1"/>
    <xf numFmtId="0" fontId="9" fillId="0" borderId="0" xfId="0" applyFont="1" applyBorder="1"/>
    <xf numFmtId="0" fontId="2" fillId="0" borderId="7" xfId="3" applyFont="1" applyFill="1" applyBorder="1" applyAlignment="1">
      <alignment vertical="center"/>
    </xf>
    <xf numFmtId="164" fontId="2" fillId="0" borderId="6" xfId="3" applyNumberFormat="1" applyFont="1" applyFill="1" applyBorder="1" applyAlignment="1">
      <alignment horizontal="right" indent="1"/>
    </xf>
    <xf numFmtId="164" fontId="2" fillId="0" borderId="0" xfId="18" applyNumberFormat="1" applyFont="1" applyBorder="1" applyAlignment="1" applyProtection="1">
      <alignment horizontal="right" vertical="center"/>
    </xf>
    <xf numFmtId="164" fontId="9" fillId="0" borderId="0" xfId="0" applyNumberFormat="1" applyFont="1" applyBorder="1"/>
    <xf numFmtId="0" fontId="2" fillId="0" borderId="7" xfId="3" applyFont="1" applyFill="1" applyBorder="1"/>
    <xf numFmtId="3" fontId="2" fillId="0" borderId="0" xfId="3" applyNumberFormat="1" applyFont="1"/>
    <xf numFmtId="0" fontId="9" fillId="0" borderId="12" xfId="0" applyFont="1" applyBorder="1"/>
    <xf numFmtId="167" fontId="9" fillId="0" borderId="6" xfId="0" applyNumberFormat="1" applyFont="1" applyBorder="1"/>
    <xf numFmtId="0" fontId="8" fillId="2" borderId="0" xfId="0" applyFont="1" applyFill="1"/>
    <xf numFmtId="0" fontId="12" fillId="0" borderId="6" xfId="0" applyFont="1" applyFill="1" applyBorder="1" applyAlignment="1">
      <alignment horizontal="center" vertical="center" wrapText="1"/>
    </xf>
    <xf numFmtId="0" fontId="3" fillId="0" borderId="2" xfId="4" applyFont="1" applyBorder="1" applyAlignment="1" applyProtection="1">
      <alignment horizontal="center" vertical="center"/>
    </xf>
    <xf numFmtId="0" fontId="3" fillId="0" borderId="5" xfId="4" applyFont="1" applyBorder="1" applyAlignment="1" applyProtection="1">
      <alignment horizontal="center" vertical="center"/>
    </xf>
    <xf numFmtId="0" fontId="3" fillId="0" borderId="8" xfId="4" applyFont="1" applyBorder="1" applyAlignment="1" applyProtection="1">
      <alignment horizontal="center" vertical="center"/>
    </xf>
    <xf numFmtId="0" fontId="3" fillId="0" borderId="9" xfId="4" applyFont="1" applyBorder="1" applyAlignment="1" applyProtection="1">
      <alignment horizontal="center" vertical="center"/>
    </xf>
    <xf numFmtId="0" fontId="3" fillId="0" borderId="6" xfId="4" applyFont="1" applyBorder="1" applyAlignment="1" applyProtection="1">
      <alignment horizontal="center" vertical="center"/>
    </xf>
    <xf numFmtId="0" fontId="2" fillId="0" borderId="10" xfId="4" applyFont="1" applyBorder="1" applyAlignment="1" applyProtection="1">
      <alignment horizontal="left" wrapText="1"/>
    </xf>
  </cellXfs>
  <cellStyles count="19">
    <cellStyle name="Milliers" xfId="1" builtinId="3"/>
    <cellStyle name="Normal" xfId="0" builtinId="0"/>
    <cellStyle name="Normal 2" xfId="3" xr:uid="{00000000-0005-0000-0000-000002000000}"/>
    <cellStyle name="Normal 2 17" xfId="17" xr:uid="{70367BCE-BDFB-4448-B39A-62CF4588203B}"/>
    <cellStyle name="Normal 2 2" xfId="5" xr:uid="{00000000-0005-0000-0000-000003000000}"/>
    <cellStyle name="Normal 3" xfId="16" xr:uid="{C70B57BA-D6F6-40FA-AD0F-D17C9B2FB84C}"/>
    <cellStyle name="Normal 4" xfId="9" xr:uid="{00000000-0005-0000-0000-000004000000}"/>
    <cellStyle name="Normal 43" xfId="13" xr:uid="{00000000-0005-0000-0000-000005000000}"/>
    <cellStyle name="Normal 5" xfId="6" xr:uid="{00000000-0005-0000-0000-000006000000}"/>
    <cellStyle name="Pourcentage" xfId="2" builtinId="5"/>
    <cellStyle name="Pourcentage 2 4" xfId="11" xr:uid="{00000000-0005-0000-0000-000008000000}"/>
    <cellStyle name="Pourcentage 4" xfId="8" xr:uid="{00000000-0005-0000-0000-000009000000}"/>
    <cellStyle name="Pourcentage 5" xfId="10" xr:uid="{00000000-0005-0000-0000-00000A000000}"/>
    <cellStyle name="Pourcentage 8" xfId="14" xr:uid="{00000000-0005-0000-0000-00000B000000}"/>
    <cellStyle name="Texte explicatif 2" xfId="12" xr:uid="{00000000-0005-0000-0000-00000D000000}"/>
    <cellStyle name="Texte explicatif 2 2" xfId="4" xr:uid="{00000000-0005-0000-0000-00000E000000}"/>
    <cellStyle name="Texte explicatif 2 2 2" xfId="15" xr:uid="{00000000-0005-0000-0000-00000F000000}"/>
    <cellStyle name="Texte explicatif 2 3" xfId="18" xr:uid="{09038CE4-6739-459B-8139-9663FF5EEBB7}"/>
    <cellStyle name="Texte explicatif 3" xfId="7" xr:uid="{00000000-0005-0000-0000-000010000000}"/>
  </cellStyles>
  <dxfs count="0"/>
  <tableStyles count="0" defaultTableStyle="TableStyleMedium2" defaultPivotStyle="PivotStyleLight16"/>
  <colors>
    <mruColors>
      <color rgb="FF6E445A"/>
      <color rgb="FFF9AA0B"/>
      <color rgb="FFF89D52"/>
      <color rgb="FF003296"/>
      <color rgb="FF00A95F"/>
      <color rgb="FF465F9D"/>
      <color rgb="FF33CCCC"/>
      <color rgb="FFC08C65"/>
      <color rgb="FF008D8A"/>
      <color rgb="FFD0C3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099100951784974E-2"/>
          <c:y val="0.14938112093273029"/>
          <c:w val="0.5154711070952197"/>
          <c:h val="0.73040655260191611"/>
        </c:manualLayout>
      </c:layout>
      <c:doughnutChart>
        <c:varyColors val="1"/>
        <c:ser>
          <c:idx val="0"/>
          <c:order val="0"/>
          <c:tx>
            <c:strRef>
              <c:f>graphique_1!$C$3</c:f>
              <c:strCache>
                <c:ptCount val="1"/>
                <c:pt idx="0">
                  <c:v>%</c:v>
                </c:pt>
              </c:strCache>
            </c:strRef>
          </c:tx>
          <c:dPt>
            <c:idx val="1"/>
            <c:bubble3D val="0"/>
            <c:spPr>
              <a:solidFill>
                <a:srgbClr val="E4794A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06-47EA-97AB-EE9F3C30A627}"/>
              </c:ext>
            </c:extLst>
          </c:dPt>
          <c:dPt>
            <c:idx val="2"/>
            <c:bubble3D val="0"/>
            <c:spPr>
              <a:solidFill>
                <a:srgbClr val="417DC4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06-47EA-97AB-EE9F3C30A627}"/>
              </c:ext>
            </c:extLst>
          </c:dPt>
          <c:dPt>
            <c:idx val="3"/>
            <c:bubble3D val="0"/>
            <c:spPr>
              <a:solidFill>
                <a:srgbClr val="6E445A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06-47EA-97AB-EE9F3C30A627}"/>
              </c:ext>
            </c:extLst>
          </c:dPt>
          <c:dPt>
            <c:idx val="4"/>
            <c:bubble3D val="0"/>
            <c:spPr>
              <a:solidFill>
                <a:srgbClr val="009081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06-47EA-97AB-EE9F3C30A627}"/>
              </c:ext>
            </c:extLst>
          </c:dPt>
          <c:dPt>
            <c:idx val="5"/>
            <c:bubble3D val="0"/>
            <c:spPr>
              <a:solidFill>
                <a:srgbClr val="465F9D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306-47EA-97AB-EE9F3C30A627}"/>
              </c:ext>
            </c:extLst>
          </c:dPt>
          <c:dPt>
            <c:idx val="6"/>
            <c:bubble3D val="0"/>
            <c:spPr>
              <a:solidFill>
                <a:srgbClr val="C08C65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306-47EA-97AB-EE9F3C30A627}"/>
              </c:ext>
            </c:extLst>
          </c:dPt>
          <c:dPt>
            <c:idx val="7"/>
            <c:bubble3D val="0"/>
            <c:spPr>
              <a:solidFill>
                <a:srgbClr val="68A532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306-47EA-97AB-EE9F3C30A627}"/>
              </c:ext>
            </c:extLst>
          </c:dPt>
          <c:dPt>
            <c:idx val="8"/>
            <c:bubble3D val="0"/>
            <c:spPr>
              <a:solidFill>
                <a:srgbClr val="D8C634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306-47EA-97AB-EE9F3C30A627}"/>
              </c:ext>
            </c:extLst>
          </c:dPt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graphique_1!$A$4:$A$12</c:f>
              <c:strCache>
                <c:ptCount val="9"/>
                <c:pt idx="0">
                  <c:v>Gestion des déchets*</c:v>
                </c:pt>
                <c:pt idx="1">
                  <c:v>Gestion des eaux usées</c:v>
                </c:pt>
                <c:pt idx="2">
                  <c:v>Protection de l'air extérieur**</c:v>
                </c:pt>
                <c:pt idx="3">
                  <c:v>Autres activités de protection de l'environnement </c:v>
                </c:pt>
                <c:pt idx="4">
                  <c:v>Recherche et développement pour l'environnement</c:v>
                </c:pt>
                <c:pt idx="5">
                  <c:v>Protection de la biodiversité et des paysages</c:v>
                </c:pt>
                <c:pt idx="6">
                  <c:v>Lutte contre le bruit et les vibrations</c:v>
                </c:pt>
                <c:pt idx="7">
                  <c:v>Protection et dépollution des sols et des eaux</c:v>
                </c:pt>
                <c:pt idx="8">
                  <c:v>Gestion des déchets radioactifs</c:v>
                </c:pt>
              </c:strCache>
            </c:strRef>
          </c:cat>
          <c:val>
            <c:numRef>
              <c:f>graphique_1!$C$4:$C$12</c:f>
              <c:numCache>
                <c:formatCode>0</c:formatCode>
                <c:ptCount val="9"/>
                <c:pt idx="0">
                  <c:v>33.946127794205609</c:v>
                </c:pt>
                <c:pt idx="1">
                  <c:v>22.088430703143015</c:v>
                </c:pt>
                <c:pt idx="2">
                  <c:v>11.986349880210376</c:v>
                </c:pt>
                <c:pt idx="3">
                  <c:v>8.8058321711496497</c:v>
                </c:pt>
                <c:pt idx="4">
                  <c:v>7.8967703841030383</c:v>
                </c:pt>
                <c:pt idx="5">
                  <c:v>5.5727498360649212</c:v>
                </c:pt>
                <c:pt idx="6">
                  <c:v>4.7525191394843969</c:v>
                </c:pt>
                <c:pt idx="7">
                  <c:v>3.6033539227026274</c:v>
                </c:pt>
                <c:pt idx="8">
                  <c:v>1.3478661689363762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306-47EA-97AB-EE9F3C30A6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407185194343801"/>
          <c:y val="0.15824959919306969"/>
          <c:w val="0.41986567265863922"/>
          <c:h val="0.75198689098974891"/>
        </c:manualLayout>
      </c:layout>
      <c:overlay val="0"/>
      <c:txPr>
        <a:bodyPr/>
        <a:lstStyle/>
        <a:p>
          <a:pPr>
            <a:defRPr sz="1100" baseline="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503472222222219E-2"/>
          <c:y val="3.890361427665176E-2"/>
          <c:w val="0.89426840277777775"/>
          <c:h val="0.66827414432934551"/>
        </c:manualLayout>
      </c:layout>
      <c:lineChart>
        <c:grouping val="standard"/>
        <c:varyColors val="0"/>
        <c:ser>
          <c:idx val="1"/>
          <c:order val="1"/>
          <c:tx>
            <c:strRef>
              <c:f>graphique_2!$A$29</c:f>
              <c:strCache>
                <c:ptCount val="1"/>
                <c:pt idx="0">
                  <c:v>Dépenses totales de protection de l'environnement (prix courants)</c:v>
                </c:pt>
              </c:strCache>
            </c:strRef>
          </c:tx>
          <c:spPr>
            <a:ln w="31750" cap="rnd">
              <a:solidFill>
                <a:srgbClr val="465F9D"/>
              </a:solidFill>
              <a:round/>
            </a:ln>
            <a:effectLst/>
          </c:spPr>
          <c:marker>
            <c:symbol val="none"/>
          </c:marker>
          <c:cat>
            <c:numRef>
              <c:f>graphique_2!$B$28:$X$28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graphique_2!$B$29:$X$29</c:f>
              <c:numCache>
                <c:formatCode>0.0</c:formatCode>
                <c:ptCount val="23"/>
                <c:pt idx="0" formatCode="General">
                  <c:v>100</c:v>
                </c:pt>
                <c:pt idx="1">
                  <c:v>101.52634675329789</c:v>
                </c:pt>
                <c:pt idx="2">
                  <c:v>107.11933436661087</c:v>
                </c:pt>
                <c:pt idx="3">
                  <c:v>110.26760730477841</c:v>
                </c:pt>
                <c:pt idx="4">
                  <c:v>113.57809281052724</c:v>
                </c:pt>
                <c:pt idx="5">
                  <c:v>125.56388822434081</c:v>
                </c:pt>
                <c:pt idx="6">
                  <c:v>132.56945327314102</c:v>
                </c:pt>
                <c:pt idx="7">
                  <c:v>140.72338607548508</c:v>
                </c:pt>
                <c:pt idx="8">
                  <c:v>148.60516742605955</c:v>
                </c:pt>
                <c:pt idx="9">
                  <c:v>147.01283328739413</c:v>
                </c:pt>
                <c:pt idx="10">
                  <c:v>153.05003089783679</c:v>
                </c:pt>
                <c:pt idx="11">
                  <c:v>157.96964326648387</c:v>
                </c:pt>
                <c:pt idx="12">
                  <c:v>160.79552082260585</c:v>
                </c:pt>
                <c:pt idx="13">
                  <c:v>164.70427764285301</c:v>
                </c:pt>
                <c:pt idx="14">
                  <c:v>163.79398420526869</c:v>
                </c:pt>
                <c:pt idx="15">
                  <c:v>162.92319690274323</c:v>
                </c:pt>
                <c:pt idx="16">
                  <c:v>164.7474041864499</c:v>
                </c:pt>
                <c:pt idx="17">
                  <c:v>170.58724647012403</c:v>
                </c:pt>
                <c:pt idx="18">
                  <c:v>179.44742905736601</c:v>
                </c:pt>
                <c:pt idx="19">
                  <c:v>190.39873464232267</c:v>
                </c:pt>
                <c:pt idx="20">
                  <c:v>190.2642163209085</c:v>
                </c:pt>
                <c:pt idx="21">
                  <c:v>211.47817685016989</c:v>
                </c:pt>
                <c:pt idx="22">
                  <c:v>224.73397208507885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33-4287-9F8C-8F55DA6D6F5A}"/>
            </c:ext>
          </c:extLst>
        </c:ser>
        <c:ser>
          <c:idx val="2"/>
          <c:order val="2"/>
          <c:tx>
            <c:strRef>
              <c:f>graphique_2!$A$30</c:f>
              <c:strCache>
                <c:ptCount val="1"/>
                <c:pt idx="0">
                  <c:v>Dépenses totales de protection de l'environnement (volume)</c:v>
                </c:pt>
              </c:strCache>
            </c:strRef>
          </c:tx>
          <c:spPr>
            <a:ln w="38100" cap="rnd">
              <a:solidFill>
                <a:srgbClr val="465F9D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graphique_2!$B$28:$X$28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graphique_2!$B$30:$X$30</c:f>
              <c:numCache>
                <c:formatCode>0.0</c:formatCode>
                <c:ptCount val="23"/>
                <c:pt idx="0" formatCode="General">
                  <c:v>100</c:v>
                </c:pt>
                <c:pt idx="1">
                  <c:v>99.630896709503787</c:v>
                </c:pt>
                <c:pt idx="2">
                  <c:v>102.99347520616911</c:v>
                </c:pt>
                <c:pt idx="3">
                  <c:v>104.14441154960934</c:v>
                </c:pt>
                <c:pt idx="4">
                  <c:v>105.54678894228984</c:v>
                </c:pt>
                <c:pt idx="5">
                  <c:v>114.43959243514894</c:v>
                </c:pt>
                <c:pt idx="6">
                  <c:v>118.45846661504234</c:v>
                </c:pt>
                <c:pt idx="7">
                  <c:v>122.81531616637258</c:v>
                </c:pt>
                <c:pt idx="8">
                  <c:v>126.77719032998924</c:v>
                </c:pt>
                <c:pt idx="9">
                  <c:v>125.28598509197428</c:v>
                </c:pt>
                <c:pt idx="10">
                  <c:v>129.02531369327167</c:v>
                </c:pt>
                <c:pt idx="11">
                  <c:v>132.04834158843482</c:v>
                </c:pt>
                <c:pt idx="12">
                  <c:v>132.97165864573003</c:v>
                </c:pt>
                <c:pt idx="13">
                  <c:v>135.19298040312074</c:v>
                </c:pt>
                <c:pt idx="14">
                  <c:v>133.68276051647666</c:v>
                </c:pt>
                <c:pt idx="15">
                  <c:v>131.48044642035725</c:v>
                </c:pt>
                <c:pt idx="16">
                  <c:v>132.26844735436941</c:v>
                </c:pt>
                <c:pt idx="17">
                  <c:v>136.15862383511245</c:v>
                </c:pt>
                <c:pt idx="18">
                  <c:v>141.65175063049128</c:v>
                </c:pt>
                <c:pt idx="19">
                  <c:v>148.49884606157747</c:v>
                </c:pt>
                <c:pt idx="20">
                  <c:v>144.10262093707414</c:v>
                </c:pt>
                <c:pt idx="21">
                  <c:v>158.23635949654937</c:v>
                </c:pt>
                <c:pt idx="22">
                  <c:v>162.90817760915598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3-4287-9F8C-8F55DA6D6F5A}"/>
            </c:ext>
          </c:extLst>
        </c:ser>
        <c:ser>
          <c:idx val="3"/>
          <c:order val="3"/>
          <c:tx>
            <c:strRef>
              <c:f>graphique_2!$A$31</c:f>
              <c:strCache>
                <c:ptCount val="1"/>
                <c:pt idx="0">
                  <c:v>PIB en prix courants</c:v>
                </c:pt>
              </c:strCache>
            </c:strRef>
          </c:tx>
          <c:spPr>
            <a:ln w="38100" cap="rnd">
              <a:solidFill>
                <a:srgbClr val="E5794A"/>
              </a:solidFill>
              <a:round/>
            </a:ln>
            <a:effectLst/>
          </c:spPr>
          <c:marker>
            <c:symbol val="none"/>
          </c:marker>
          <c:cat>
            <c:numRef>
              <c:f>graphique_2!$B$28:$X$28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graphique_2!$B$31:$X$31</c:f>
              <c:numCache>
                <c:formatCode>0.0</c:formatCode>
                <c:ptCount val="23"/>
                <c:pt idx="0" formatCode="General">
                  <c:v>100</c:v>
                </c:pt>
                <c:pt idx="1">
                  <c:v>103.8380283362866</c:v>
                </c:pt>
                <c:pt idx="2">
                  <c:v>107.11311779911598</c:v>
                </c:pt>
                <c:pt idx="3">
                  <c:v>110.09801719287935</c:v>
                </c:pt>
                <c:pt idx="4">
                  <c:v>115.10610328893389</c:v>
                </c:pt>
                <c:pt idx="5">
                  <c:v>119.58111104249221</c:v>
                </c:pt>
                <c:pt idx="6">
                  <c:v>125.27992551154823</c:v>
                </c:pt>
                <c:pt idx="7">
                  <c:v>131.51365067386396</c:v>
                </c:pt>
                <c:pt idx="8">
                  <c:v>135.05103775524816</c:v>
                </c:pt>
                <c:pt idx="9">
                  <c:v>131.37547785332643</c:v>
                </c:pt>
                <c:pt idx="10">
                  <c:v>135.46331667703868</c:v>
                </c:pt>
                <c:pt idx="11">
                  <c:v>139.94687540082674</c:v>
                </c:pt>
                <c:pt idx="12">
                  <c:v>141.72126958833863</c:v>
                </c:pt>
                <c:pt idx="13">
                  <c:v>143.89735578211858</c:v>
                </c:pt>
                <c:pt idx="14">
                  <c:v>146.16275210940898</c:v>
                </c:pt>
                <c:pt idx="15">
                  <c:v>149.39780131481345</c:v>
                </c:pt>
                <c:pt idx="16">
                  <c:v>151.46204624717598</c:v>
                </c:pt>
                <c:pt idx="17">
                  <c:v>155.52457148441451</c:v>
                </c:pt>
                <c:pt idx="18">
                  <c:v>159.84634042226861</c:v>
                </c:pt>
                <c:pt idx="19">
                  <c:v>165.06134642491398</c:v>
                </c:pt>
                <c:pt idx="20">
                  <c:v>157.3294369864752</c:v>
                </c:pt>
                <c:pt idx="21">
                  <c:v>170.21194869146404</c:v>
                </c:pt>
                <c:pt idx="22">
                  <c:v>180.21067961889818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33-4287-9F8C-8F55DA6D6F5A}"/>
            </c:ext>
          </c:extLst>
        </c:ser>
        <c:ser>
          <c:idx val="4"/>
          <c:order val="4"/>
          <c:tx>
            <c:strRef>
              <c:f>graphique_2!$A$32</c:f>
              <c:strCache>
                <c:ptCount val="1"/>
                <c:pt idx="0">
                  <c:v>PIB en volume</c:v>
                </c:pt>
              </c:strCache>
            </c:strRef>
          </c:tx>
          <c:spPr>
            <a:ln w="38100" cap="rnd">
              <a:solidFill>
                <a:srgbClr val="E5794A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graphique_2!$B$28:$X$28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graphique_2!$B$32:$X$32</c:f>
              <c:numCache>
                <c:formatCode>0.0</c:formatCode>
                <c:ptCount val="23"/>
                <c:pt idx="0" formatCode="General">
                  <c:v>100</c:v>
                </c:pt>
                <c:pt idx="1">
                  <c:v>101.89942026408079</c:v>
                </c:pt>
                <c:pt idx="2">
                  <c:v>102.98749807894052</c:v>
                </c:pt>
                <c:pt idx="3">
                  <c:v>103.98423883125567</c:v>
                </c:pt>
                <c:pt idx="4">
                  <c:v>106.9667511504512</c:v>
                </c:pt>
                <c:pt idx="5">
                  <c:v>108.98685764011142</c:v>
                </c:pt>
                <c:pt idx="6">
                  <c:v>111.94485235726206</c:v>
                </c:pt>
                <c:pt idx="7">
                  <c:v>114.77758628576834</c:v>
                </c:pt>
                <c:pt idx="8">
                  <c:v>115.21396876241621</c:v>
                </c:pt>
                <c:pt idx="9">
                  <c:v>111.959655437742</c:v>
                </c:pt>
                <c:pt idx="10">
                  <c:v>114.19923815535114</c:v>
                </c:pt>
                <c:pt idx="11">
                  <c:v>116.98293687976764</c:v>
                </c:pt>
                <c:pt idx="12">
                  <c:v>117.19799274340659</c:v>
                </c:pt>
                <c:pt idx="13">
                  <c:v>118.11419034602714</c:v>
                </c:pt>
                <c:pt idx="14">
                  <c:v>119.29278283007143</c:v>
                </c:pt>
                <c:pt idx="15">
                  <c:v>120.56533375549525</c:v>
                </c:pt>
                <c:pt idx="16">
                  <c:v>121.60221758369522</c:v>
                </c:pt>
                <c:pt idx="17">
                  <c:v>124.13596012625794</c:v>
                </c:pt>
                <c:pt idx="18">
                  <c:v>126.17909362999804</c:v>
                </c:pt>
                <c:pt idx="19">
                  <c:v>128.73730237502065</c:v>
                </c:pt>
                <c:pt idx="20">
                  <c:v>119.15842431488208</c:v>
                </c:pt>
                <c:pt idx="21">
                  <c:v>127.3593309007623</c:v>
                </c:pt>
                <c:pt idx="22">
                  <c:v>130.63353586483143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00-440C-A2B6-1DD98C6A3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131584"/>
        <c:axId val="1644337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graphique_2!$A$28</c15:sqref>
                        </c15:formulaRef>
                      </c:ext>
                    </c:extLst>
                    <c:strCache>
                      <c:ptCount val="1"/>
                      <c:pt idx="0">
                        <c:v>Indice 100 en 2000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graphique_2!$B$28:$X$28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graphique_2!$B$28:$X$28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A33-4287-9F8C-8F55DA6D6F5A}"/>
                  </c:ext>
                </c:extLst>
              </c15:ser>
            </c15:filteredLineSeries>
          </c:ext>
        </c:extLst>
      </c:lineChart>
      <c:catAx>
        <c:axId val="141613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>
            <a:softEdge rad="0"/>
          </a:effectLst>
        </c:spPr>
        <c:txPr>
          <a:bodyPr rot="-240000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644337248"/>
        <c:crosses val="autoZero"/>
        <c:auto val="1"/>
        <c:lblAlgn val="ctr"/>
        <c:lblOffset val="100"/>
        <c:noMultiLvlLbl val="0"/>
      </c:catAx>
      <c:valAx>
        <c:axId val="1644337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41613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</c:legendEntry>
      <c:layout>
        <c:manualLayout>
          <c:xMode val="edge"/>
          <c:yMode val="edge"/>
          <c:x val="1.6554843262784934E-3"/>
          <c:y val="0.80238435999455915"/>
          <c:w val="0.94694720217282968"/>
          <c:h val="0.149319133137317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3308663194444443"/>
          <c:y val="4.1447151603485007E-2"/>
          <c:w val="0.64894027777777785"/>
          <c:h val="0.8599967739988952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graphique_3!$B$3:$B$4</c:f>
              <c:strCache>
                <c:ptCount val="2"/>
                <c:pt idx="0">
                  <c:v>2000</c:v>
                </c:pt>
              </c:strCache>
            </c:strRef>
          </c:tx>
          <c:spPr>
            <a:solidFill>
              <a:srgbClr val="465F9D"/>
            </a:solidFill>
            <a:ln w="12700">
              <a:noFill/>
            </a:ln>
            <a:effectLst/>
          </c:spPr>
          <c:invertIfNegative val="0"/>
          <c:dLbls>
            <c:dLbl>
              <c:idx val="8"/>
              <c:layout>
                <c:manualLayout>
                  <c:x val="-1.3184686319354774E-3"/>
                  <c:y val="-2.3748481773807717E-3"/>
                </c:manualLayout>
              </c:layout>
              <c:tx>
                <c:rich>
                  <a:bodyPr/>
                  <a:lstStyle/>
                  <a:p>
                    <a:fld id="{039ACDDE-E286-4FBA-94DB-DCC4408FAFF0}" type="VALUE">
                      <a:rPr lang="en-US" sz="800"/>
                      <a:pPr/>
                      <a:t>[VALEUR]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2F4F-40FE-8F25-46F5085EC4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chemeClr val="bg1"/>
                    </a:solidFill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graphique_3!$A$5:$A$13</c:f>
              <c:strCache>
                <c:ptCount val="9"/>
                <c:pt idx="0">
                  <c:v>Gestion des déchets *</c:v>
                </c:pt>
                <c:pt idx="1">
                  <c:v>Gestion des eaux usées</c:v>
                </c:pt>
                <c:pt idx="2">
                  <c:v>Protection de l'air extérieur **</c:v>
                </c:pt>
                <c:pt idx="3">
                  <c:v>Autres activités de protection de l'environnement </c:v>
                </c:pt>
                <c:pt idx="4">
                  <c:v>Recherche et développement pour l'environnement</c:v>
                </c:pt>
                <c:pt idx="5">
                  <c:v>Protection de la biodiversité et des paysages</c:v>
                </c:pt>
                <c:pt idx="6">
                  <c:v>Lutte contre le bruit et les vibrations</c:v>
                </c:pt>
                <c:pt idx="7">
                  <c:v>Protection et dépollution des sols et des eaux</c:v>
                </c:pt>
                <c:pt idx="8">
                  <c:v>Gestion des déchets radioactifs</c:v>
                </c:pt>
              </c:strCache>
            </c:strRef>
          </c:cat>
          <c:val>
            <c:numRef>
              <c:f>graphique_3!$B$5:$B$13</c:f>
              <c:numCache>
                <c:formatCode>#\ ##0.0;[Red]#\ ##0.0</c:formatCode>
                <c:ptCount val="9"/>
                <c:pt idx="0" formatCode="0.0">
                  <c:v>9.4424071133978877</c:v>
                </c:pt>
                <c:pt idx="1">
                  <c:v>8.8538154957261277</c:v>
                </c:pt>
                <c:pt idx="2">
                  <c:v>1.497948201586534</c:v>
                </c:pt>
                <c:pt idx="3" formatCode="0.0">
                  <c:v>1.9466349115755042</c:v>
                </c:pt>
                <c:pt idx="4" formatCode="0.0">
                  <c:v>2.9870569060949497</c:v>
                </c:pt>
                <c:pt idx="5" formatCode="0.0">
                  <c:v>1.5283119904887674</c:v>
                </c:pt>
                <c:pt idx="6" formatCode="0.0">
                  <c:v>1.2865878760518272</c:v>
                </c:pt>
                <c:pt idx="7" formatCode="0.0">
                  <c:v>0.65941865211440809</c:v>
                </c:pt>
                <c:pt idx="8" formatCode="0.0">
                  <c:v>0.54446970282858997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4F-40FE-8F25-46F5085EC41D}"/>
            </c:ext>
          </c:extLst>
        </c:ser>
        <c:ser>
          <c:idx val="1"/>
          <c:order val="1"/>
          <c:tx>
            <c:strRef>
              <c:f>graphique_3!$Z$3:$Z$4</c:f>
              <c:strCache>
                <c:ptCount val="2"/>
                <c:pt idx="0">
                  <c:v>Évolution 2000-2022 en Md€</c:v>
                </c:pt>
              </c:strCache>
            </c:strRef>
          </c:tx>
          <c:spPr>
            <a:solidFill>
              <a:srgbClr val="E4794A"/>
            </a:solidFill>
            <a:ln w="12700"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-5.2939236111111112E-3"/>
                  <c:y val="8.1609899280782759E-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F4F-40FE-8F25-46F5085EC41D}"/>
                </c:ext>
              </c:extLst>
            </c:dLbl>
            <c:dLbl>
              <c:idx val="5"/>
              <c:layout>
                <c:manualLayout>
                  <c:x val="-1.4668133480015206E-3"/>
                  <c:y val="-4.5030690266348094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F4F-40FE-8F25-46F5085EC41D}"/>
                </c:ext>
              </c:extLst>
            </c:dLbl>
            <c:dLbl>
              <c:idx val="6"/>
              <c:layout>
                <c:manualLayout>
                  <c:x val="-2.4967011136809219E-3"/>
                  <c:y val="2.456247843530391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F4F-40FE-8F25-46F5085EC41D}"/>
                </c:ext>
              </c:extLst>
            </c:dLbl>
            <c:dLbl>
              <c:idx val="7"/>
              <c:layout>
                <c:manualLayout>
                  <c:x val="-4.40044004400445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F4F-40FE-8F25-46F5085EC41D}"/>
                </c:ext>
              </c:extLst>
            </c:dLbl>
            <c:dLbl>
              <c:idx val="8"/>
              <c:layout>
                <c:manualLayout>
                  <c:x val="1.565418470601137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F4F-40FE-8F25-46F5085EC4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 sz="1100" b="1" baseline="0"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graphique_3!$A$5:$A$13</c:f>
              <c:strCache>
                <c:ptCount val="9"/>
                <c:pt idx="0">
                  <c:v>Gestion des déchets *</c:v>
                </c:pt>
                <c:pt idx="1">
                  <c:v>Gestion des eaux usées</c:v>
                </c:pt>
                <c:pt idx="2">
                  <c:v>Protection de l'air extérieur **</c:v>
                </c:pt>
                <c:pt idx="3">
                  <c:v>Autres activités de protection de l'environnement </c:v>
                </c:pt>
                <c:pt idx="4">
                  <c:v>Recherche et développement pour l'environnement</c:v>
                </c:pt>
                <c:pt idx="5">
                  <c:v>Protection de la biodiversité et des paysages</c:v>
                </c:pt>
                <c:pt idx="6">
                  <c:v>Lutte contre le bruit et les vibrations</c:v>
                </c:pt>
                <c:pt idx="7">
                  <c:v>Protection et dépollution des sols et des eaux</c:v>
                </c:pt>
                <c:pt idx="8">
                  <c:v>Gestion des déchets radioactifs</c:v>
                </c:pt>
              </c:strCache>
            </c:strRef>
          </c:cat>
          <c:val>
            <c:numRef>
              <c:f>graphique_3!$Z$5:$Z$13</c:f>
              <c:numCache>
                <c:formatCode>#\ ##0.0</c:formatCode>
                <c:ptCount val="9"/>
                <c:pt idx="0">
                  <c:v>12.180543296215596</c:v>
                </c:pt>
                <c:pt idx="1">
                  <c:v>5.2160379089314599</c:v>
                </c:pt>
                <c:pt idx="2">
                  <c:v>6.1370978520698696</c:v>
                </c:pt>
                <c:pt idx="3">
                  <c:v>3.6624900380056191</c:v>
                </c:pt>
                <c:pt idx="4">
                  <c:v>2.043015314416476</c:v>
                </c:pt>
                <c:pt idx="5">
                  <c:v>2.0214093232624273</c:v>
                </c:pt>
                <c:pt idx="6">
                  <c:v>1.7406641951358368</c:v>
                </c:pt>
                <c:pt idx="7">
                  <c:v>1.6358399897912757</c:v>
                </c:pt>
                <c:pt idx="8">
                  <c:v>0.31409194244636296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4F-40FE-8F25-46F5085EC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9872768"/>
        <c:axId val="139211264"/>
      </c:barChart>
      <c:catAx>
        <c:axId val="139872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 b="1" baseline="0"/>
            </a:pPr>
            <a:endParaRPr lang="fr-FR"/>
          </a:p>
        </c:txPr>
        <c:crossAx val="139211264"/>
        <c:crosses val="autoZero"/>
        <c:auto val="1"/>
        <c:lblAlgn val="ctr"/>
        <c:lblOffset val="100"/>
        <c:noMultiLvlLbl val="0"/>
      </c:catAx>
      <c:valAx>
        <c:axId val="139211264"/>
        <c:scaling>
          <c:orientation val="minMax"/>
          <c:max val="2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crossAx val="139872768"/>
        <c:crossesAt val="1"/>
        <c:crossBetween val="between"/>
      </c:valAx>
      <c:spPr>
        <a:noFill/>
        <a:ln w="22225">
          <a:noFill/>
        </a:ln>
        <a:effectLst>
          <a:glow rad="1905000">
            <a:schemeClr val="accent1">
              <a:alpha val="40000"/>
            </a:schemeClr>
          </a:glow>
        </a:effectLst>
      </c:spPr>
    </c:plotArea>
    <c:legend>
      <c:legendPos val="b"/>
      <c:layout>
        <c:manualLayout>
          <c:xMode val="edge"/>
          <c:yMode val="edge"/>
          <c:x val="0.37553921271392232"/>
          <c:y val="0.93490072890605314"/>
          <c:w val="0.26945696144417591"/>
          <c:h val="5.0361784032764409E-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 sz="1100" b="1" baseline="0"/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07465277777778E-2"/>
          <c:y val="8.429123859850883E-2"/>
          <c:w val="0.86600017361111115"/>
          <c:h val="0.654687697039066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graphique_4!$A$12</c:f>
              <c:strCache>
                <c:ptCount val="1"/>
                <c:pt idx="0">
                  <c:v>Administrations publiques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graphique_4!$B$11:$E$11</c:f>
              <c:numCache>
                <c:formatCode>General</c:formatCode>
                <c:ptCount val="4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graphique_4!$B$12:$E$12</c:f>
              <c:numCache>
                <c:formatCode>_-* #\ ##0\ _€_-;\-* #\ ##0\ _€_-;_-* "-"??\ _€_-;_-@_-</c:formatCode>
                <c:ptCount val="4"/>
                <c:pt idx="0">
                  <c:v>36.283808805501998</c:v>
                </c:pt>
                <c:pt idx="1">
                  <c:v>39.485799702593013</c:v>
                </c:pt>
                <c:pt idx="2">
                  <c:v>35.499381574699107</c:v>
                </c:pt>
                <c:pt idx="3">
                  <c:v>34.833480689306761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4-4136-97EC-589182A5A84A}"/>
            </c:ext>
          </c:extLst>
        </c:ser>
        <c:ser>
          <c:idx val="1"/>
          <c:order val="1"/>
          <c:tx>
            <c:strRef>
              <c:f>graphique_4!$A$13</c:f>
              <c:strCache>
                <c:ptCount val="1"/>
                <c:pt idx="0">
                  <c:v>Entreprises</c:v>
                </c:pt>
              </c:strCache>
            </c:strRef>
          </c:tx>
          <c:spPr>
            <a:solidFill>
              <a:srgbClr val="6E445A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graphique_4!$B$11:$E$11</c:f>
              <c:numCache>
                <c:formatCode>General</c:formatCode>
                <c:ptCount val="4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graphique_4!$B$13:$E$13</c:f>
              <c:numCache>
                <c:formatCode>_-* #\ ##0\ _€_-;\-* #\ ##0\ _€_-;_-* "-"??\ _€_-;_-@_-</c:formatCode>
                <c:ptCount val="4"/>
                <c:pt idx="0">
                  <c:v>34.517068021003411</c:v>
                </c:pt>
                <c:pt idx="1">
                  <c:v>31.030884801283637</c:v>
                </c:pt>
                <c:pt idx="2">
                  <c:v>34.552589680462049</c:v>
                </c:pt>
                <c:pt idx="3">
                  <c:v>35.452871645554659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54-4136-97EC-589182A5A84A}"/>
            </c:ext>
          </c:extLst>
        </c:ser>
        <c:ser>
          <c:idx val="2"/>
          <c:order val="2"/>
          <c:tx>
            <c:strRef>
              <c:f>graphique_4!$A$14</c:f>
              <c:strCache>
                <c:ptCount val="1"/>
                <c:pt idx="0">
                  <c:v>Ménages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graphique_4!$B$11:$E$11</c:f>
              <c:numCache>
                <c:formatCode>General</c:formatCode>
                <c:ptCount val="4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graphique_4!$B$14:$E$14</c:f>
              <c:numCache>
                <c:formatCode>_-* #\ ##0\ _€_-;\-* #\ ##0\ _€_-;_-* "-"??\ _€_-;_-@_-</c:formatCode>
                <c:ptCount val="4"/>
                <c:pt idx="0">
                  <c:v>28.341942156961281</c:v>
                </c:pt>
                <c:pt idx="1">
                  <c:v>28.341969875527489</c:v>
                </c:pt>
                <c:pt idx="2">
                  <c:v>28.586126189160133</c:v>
                </c:pt>
                <c:pt idx="3">
                  <c:v>28.385568484164068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54-4136-97EC-589182A5A84A}"/>
            </c:ext>
          </c:extLst>
        </c:ser>
        <c:ser>
          <c:idx val="3"/>
          <c:order val="3"/>
          <c:tx>
            <c:strRef>
              <c:f>graphique_4!$A$15</c:f>
              <c:strCache>
                <c:ptCount val="1"/>
                <c:pt idx="0">
                  <c:v>Reste du monde</c:v>
                </c:pt>
              </c:strCache>
            </c:strRef>
          </c:tx>
          <c:spPr>
            <a:solidFill>
              <a:srgbClr val="F89D5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graphique_4!$B$11:$E$11</c:f>
              <c:numCache>
                <c:formatCode>General</c:formatCode>
                <c:ptCount val="4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graphique_4!$B$15:$E$15</c:f>
              <c:numCache>
                <c:formatCode>_-* #\ ##0\ _€_-;\-* #\ ##0\ _€_-;_-* "-"??\ _€_-;_-@_-</c:formatCode>
                <c:ptCount val="4"/>
                <c:pt idx="0">
                  <c:v>0.85718101653331835</c:v>
                </c:pt>
                <c:pt idx="1">
                  <c:v>1.1413456205958585</c:v>
                </c:pt>
                <c:pt idx="2">
                  <c:v>1.3619025556787048</c:v>
                </c:pt>
                <c:pt idx="3">
                  <c:v>1.3280791809745089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54-4136-97EC-589182A5A84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648866303"/>
        <c:axId val="1648872543"/>
      </c:barChart>
      <c:catAx>
        <c:axId val="1648866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648872543"/>
        <c:crosses val="autoZero"/>
        <c:auto val="1"/>
        <c:lblAlgn val="ctr"/>
        <c:lblOffset val="100"/>
        <c:noMultiLvlLbl val="0"/>
      </c:catAx>
      <c:valAx>
        <c:axId val="164887254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164886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684820404483675"/>
          <c:y val="0.7912779867490497"/>
          <c:w val="0.74403958333333331"/>
          <c:h val="0.16274496507764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2"/>
          <c:order val="0"/>
          <c:tx>
            <c:strRef>
              <c:f>graphique_5!$B$3</c:f>
              <c:strCache>
                <c:ptCount val="1"/>
                <c:pt idx="0">
                  <c:v>Administrations publiques</c:v>
                </c:pt>
              </c:strCache>
            </c:strRef>
          </c:tx>
          <c:spPr>
            <a:solidFill>
              <a:srgbClr val="417DC4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0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BDF-485E-A605-0865EC4709B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BDF-485E-A605-0865EC4709B3}"/>
                </c:ext>
              </c:extLst>
            </c:dLbl>
            <c:dLbl>
              <c:idx val="7"/>
              <c:layout>
                <c:manualLayout>
                  <c:x val="2.207119576872584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BDF-485E-A605-0865EC4709B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3.9021874119107292E-2"/>
                      <c:h val="5.264718552132322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BDF-485E-A605-0865EC4709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graphique_5!$A$4:$A$12</c:f>
              <c:strCache>
                <c:ptCount val="9"/>
                <c:pt idx="0">
                  <c:v>Gestion des déchets **</c:v>
                </c:pt>
                <c:pt idx="1">
                  <c:v>Gestion des eaux usées</c:v>
                </c:pt>
                <c:pt idx="2">
                  <c:v>Protection de l'air extérieur *</c:v>
                </c:pt>
                <c:pt idx="3">
                  <c:v>Autres activités</c:v>
                </c:pt>
                <c:pt idx="4">
                  <c:v>R&amp;D pour l'environnement</c:v>
                </c:pt>
                <c:pt idx="5">
                  <c:v>Protection de la biodiversité et des paysages</c:v>
                </c:pt>
                <c:pt idx="6">
                  <c:v>Lutte contre le bruit et les vibrations</c:v>
                </c:pt>
                <c:pt idx="7">
                  <c:v>Protection et dépollution des sols et des eaux</c:v>
                </c:pt>
                <c:pt idx="8">
                  <c:v>Gestion des déchets radioactifs</c:v>
                </c:pt>
              </c:strCache>
            </c:strRef>
          </c:cat>
          <c:val>
            <c:numRef>
              <c:f>graphique_5!$B$4:$B$12</c:f>
              <c:numCache>
                <c:formatCode>#\ ##0.0</c:formatCode>
                <c:ptCount val="9"/>
                <c:pt idx="0">
                  <c:v>5.497329620739297</c:v>
                </c:pt>
                <c:pt idx="1">
                  <c:v>4.8086013470687359</c:v>
                </c:pt>
                <c:pt idx="2">
                  <c:v>1.9842735080747609</c:v>
                </c:pt>
                <c:pt idx="3">
                  <c:v>5.2356216298227736</c:v>
                </c:pt>
                <c:pt idx="4">
                  <c:v>1.6024505866835281</c:v>
                </c:pt>
                <c:pt idx="5">
                  <c:v>2.1925962464787769</c:v>
                </c:pt>
                <c:pt idx="6">
                  <c:v>0.16628412809587856</c:v>
                </c:pt>
                <c:pt idx="7">
                  <c:v>0.53045744775225023</c:v>
                </c:pt>
                <c:pt idx="8">
                  <c:v>0.16519580000000003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DF-485E-A605-0865EC4709B3}"/>
            </c:ext>
          </c:extLst>
        </c:ser>
        <c:ser>
          <c:idx val="0"/>
          <c:order val="1"/>
          <c:tx>
            <c:strRef>
              <c:f>graphique_5!$C$3</c:f>
              <c:strCache>
                <c:ptCount val="1"/>
                <c:pt idx="0">
                  <c:v>Entreprises</c:v>
                </c:pt>
              </c:strCache>
            </c:strRef>
          </c:tx>
          <c:spPr>
            <a:solidFill>
              <a:srgbClr val="6E445A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BDF-485E-A605-0865EC4709B3}"/>
                </c:ext>
              </c:extLst>
            </c:dLbl>
            <c:dLbl>
              <c:idx val="5"/>
              <c:layout>
                <c:manualLayout>
                  <c:x val="0"/>
                  <c:y val="-7.494261284174126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BDF-485E-A605-0865EC4709B3}"/>
                </c:ext>
              </c:extLst>
            </c:dLbl>
            <c:dLbl>
              <c:idx val="8"/>
              <c:layout>
                <c:manualLayout>
                  <c:x val="-4.4115573075188515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BDF-485E-A605-0865EC4709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graphique_5!$A$4:$A$12</c:f>
              <c:strCache>
                <c:ptCount val="9"/>
                <c:pt idx="0">
                  <c:v>Gestion des déchets **</c:v>
                </c:pt>
                <c:pt idx="1">
                  <c:v>Gestion des eaux usées</c:v>
                </c:pt>
                <c:pt idx="2">
                  <c:v>Protection de l'air extérieur *</c:v>
                </c:pt>
                <c:pt idx="3">
                  <c:v>Autres activités</c:v>
                </c:pt>
                <c:pt idx="4">
                  <c:v>R&amp;D pour l'environnement</c:v>
                </c:pt>
                <c:pt idx="5">
                  <c:v>Protection de la biodiversité et des paysages</c:v>
                </c:pt>
                <c:pt idx="6">
                  <c:v>Lutte contre le bruit et les vibrations</c:v>
                </c:pt>
                <c:pt idx="7">
                  <c:v>Protection et dépollution des sols et des eaux</c:v>
                </c:pt>
                <c:pt idx="8">
                  <c:v>Gestion des déchets radioactifs</c:v>
                </c:pt>
              </c:strCache>
            </c:strRef>
          </c:cat>
          <c:val>
            <c:numRef>
              <c:f>graphique_5!$C$4:$C$12</c:f>
              <c:numCache>
                <c:formatCode>#\ ##0.0</c:formatCode>
                <c:ptCount val="9"/>
                <c:pt idx="0">
                  <c:v>9.055295607684247</c:v>
                </c:pt>
                <c:pt idx="1">
                  <c:v>2.8390149982491049</c:v>
                </c:pt>
                <c:pt idx="2">
                  <c:v>4.084961919989075</c:v>
                </c:pt>
                <c:pt idx="3">
                  <c:v>0.11400681796046701</c:v>
                </c:pt>
                <c:pt idx="4">
                  <c:v>3.2162413179167895</c:v>
                </c:pt>
                <c:pt idx="5">
                  <c:v>0.70119625987050904</c:v>
                </c:pt>
                <c:pt idx="6">
                  <c:v>0.50190563102208385</c:v>
                </c:pt>
                <c:pt idx="7">
                  <c:v>1.3712651886011702</c:v>
                </c:pt>
                <c:pt idx="8">
                  <c:v>0.69336584527495293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DF-485E-A605-0865EC4709B3}"/>
            </c:ext>
          </c:extLst>
        </c:ser>
        <c:ser>
          <c:idx val="1"/>
          <c:order val="2"/>
          <c:tx>
            <c:strRef>
              <c:f>graphique_5!$D$3</c:f>
              <c:strCache>
                <c:ptCount val="1"/>
                <c:pt idx="0">
                  <c:v>Ménages</c:v>
                </c:pt>
              </c:strCache>
            </c:strRef>
          </c:tx>
          <c:spPr>
            <a:solidFill>
              <a:srgbClr val="00A95F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BDF-485E-A605-0865EC4709B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BDF-485E-A605-0865EC4709B3}"/>
                </c:ext>
              </c:extLst>
            </c:dLbl>
            <c:dLbl>
              <c:idx val="5"/>
              <c:layout>
                <c:manualLayout>
                  <c:x val="0"/>
                  <c:y val="1.124139192626118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BDF-485E-A605-0865EC4709B3}"/>
                </c:ext>
              </c:extLst>
            </c:dLbl>
            <c:dLbl>
              <c:idx val="6"/>
              <c:layout>
                <c:manualLayout>
                  <c:x val="4.411557307518810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BDF-485E-A605-0865EC4709B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BDF-485E-A605-0865EC4709B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BDF-485E-A605-0865EC4709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graphique_5!$A$4:$A$12</c:f>
              <c:strCache>
                <c:ptCount val="9"/>
                <c:pt idx="0">
                  <c:v>Gestion des déchets **</c:v>
                </c:pt>
                <c:pt idx="1">
                  <c:v>Gestion des eaux usées</c:v>
                </c:pt>
                <c:pt idx="2">
                  <c:v>Protection de l'air extérieur *</c:v>
                </c:pt>
                <c:pt idx="3">
                  <c:v>Autres activités</c:v>
                </c:pt>
                <c:pt idx="4">
                  <c:v>R&amp;D pour l'environnement</c:v>
                </c:pt>
                <c:pt idx="5">
                  <c:v>Protection de la biodiversité et des paysages</c:v>
                </c:pt>
                <c:pt idx="6">
                  <c:v>Lutte contre le bruit et les vibrations</c:v>
                </c:pt>
                <c:pt idx="7">
                  <c:v>Protection et dépollution des sols et des eaux</c:v>
                </c:pt>
                <c:pt idx="8">
                  <c:v>Gestion des déchets radioactifs</c:v>
                </c:pt>
              </c:strCache>
            </c:strRef>
          </c:cat>
          <c:val>
            <c:numRef>
              <c:f>graphique_5!$D$4:$D$12</c:f>
              <c:numCache>
                <c:formatCode>#\ ##0.0</c:formatCode>
                <c:ptCount val="9"/>
                <c:pt idx="0">
                  <c:v>7.0676756191928982</c:v>
                </c:pt>
                <c:pt idx="1">
                  <c:v>6.4170651011106825</c:v>
                </c:pt>
                <c:pt idx="2">
                  <c:v>1.550080767894463</c:v>
                </c:pt>
                <c:pt idx="3">
                  <c:v>0.22903765594954201</c:v>
                </c:pt>
                <c:pt idx="4">
                  <c:v>0</c:v>
                </c:pt>
                <c:pt idx="5">
                  <c:v>0.44085525971550005</c:v>
                </c:pt>
                <c:pt idx="6">
                  <c:v>2.3590623120697041</c:v>
                </c:pt>
                <c:pt idx="7">
                  <c:v>1.2845800659121913E-2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BDF-485E-A605-0865EC4709B3}"/>
            </c:ext>
          </c:extLst>
        </c:ser>
        <c:ser>
          <c:idx val="3"/>
          <c:order val="3"/>
          <c:tx>
            <c:strRef>
              <c:f>graphique_5!$E$3</c:f>
              <c:strCache>
                <c:ptCount val="1"/>
                <c:pt idx="0">
                  <c:v>Reste du monde</c:v>
                </c:pt>
              </c:strCache>
            </c:strRef>
          </c:tx>
          <c:spPr>
            <a:solidFill>
              <a:srgbClr val="E4794A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BDF-485E-A605-0865EC4709B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BDF-485E-A605-0865EC4709B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BDF-485E-A605-0865EC4709B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BDF-485E-A605-0865EC4709B3}"/>
                </c:ext>
              </c:extLst>
            </c:dLbl>
            <c:dLbl>
              <c:idx val="4"/>
              <c:layout>
                <c:manualLayout>
                  <c:x val="1.1028893268797229E-2"/>
                  <c:y val="-6.8675892935711434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BDF-485E-A605-0865EC4709B3}"/>
                </c:ext>
              </c:extLst>
            </c:dLbl>
            <c:dLbl>
              <c:idx val="5"/>
              <c:layout>
                <c:manualLayout>
                  <c:x val="1.5440450576316121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BDF-485E-A605-0865EC4709B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BDF-485E-A605-0865EC4709B3}"/>
                </c:ext>
              </c:extLst>
            </c:dLbl>
            <c:dLbl>
              <c:idx val="7"/>
              <c:layout>
                <c:manualLayout>
                  <c:x val="1.985200788383493E-2"/>
                  <c:y val="-3.4337946467855717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BDF-485E-A605-0865EC4709B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BDF-485E-A605-0865EC4709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graphique_5!$A$4:$A$12</c:f>
              <c:strCache>
                <c:ptCount val="9"/>
                <c:pt idx="0">
                  <c:v>Gestion des déchets **</c:v>
                </c:pt>
                <c:pt idx="1">
                  <c:v>Gestion des eaux usées</c:v>
                </c:pt>
                <c:pt idx="2">
                  <c:v>Protection de l'air extérieur *</c:v>
                </c:pt>
                <c:pt idx="3">
                  <c:v>Autres activités</c:v>
                </c:pt>
                <c:pt idx="4">
                  <c:v>R&amp;D pour l'environnement</c:v>
                </c:pt>
                <c:pt idx="5">
                  <c:v>Protection de la biodiversité et des paysages</c:v>
                </c:pt>
                <c:pt idx="6">
                  <c:v>Lutte contre le bruit et les vibrations</c:v>
                </c:pt>
                <c:pt idx="7">
                  <c:v>Protection et dépollution des sols et des eaux</c:v>
                </c:pt>
                <c:pt idx="8">
                  <c:v>Gestion des déchets radioactifs</c:v>
                </c:pt>
              </c:strCache>
            </c:strRef>
          </c:cat>
          <c:val>
            <c:numRef>
              <c:f>graphique_5!$E$4:$E$12</c:f>
              <c:numCache>
                <c:formatCode>#\ ##0.0</c:formatCode>
                <c:ptCount val="9"/>
                <c:pt idx="0">
                  <c:v>2.6495619970416618E-3</c:v>
                </c:pt>
                <c:pt idx="1">
                  <c:v>0</c:v>
                </c:pt>
                <c:pt idx="2">
                  <c:v>5.5007464684983737E-3</c:v>
                </c:pt>
                <c:pt idx="3">
                  <c:v>3.04588458483416E-2</c:v>
                </c:pt>
                <c:pt idx="4">
                  <c:v>0.2113803159111072</c:v>
                </c:pt>
                <c:pt idx="5">
                  <c:v>0.2150735476864104</c:v>
                </c:pt>
                <c:pt idx="6">
                  <c:v>0</c:v>
                </c:pt>
                <c:pt idx="7">
                  <c:v>0.3806902048931412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BDF-485E-A605-0865EC4709B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730885664"/>
        <c:axId val="1730886080"/>
      </c:barChart>
      <c:catAx>
        <c:axId val="1730885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730886080"/>
        <c:crosses val="autoZero"/>
        <c:auto val="1"/>
        <c:lblAlgn val="ctr"/>
        <c:lblOffset val="100"/>
        <c:noMultiLvlLbl val="0"/>
      </c:catAx>
      <c:valAx>
        <c:axId val="1730886080"/>
        <c:scaling>
          <c:orientation val="minMax"/>
          <c:max val="22"/>
          <c:min val="0"/>
        </c:scaling>
        <c:delete val="1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crossAx val="173088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</c:legendEntry>
      <c:layout>
        <c:manualLayout>
          <c:xMode val="edge"/>
          <c:yMode val="edge"/>
          <c:x val="0"/>
          <c:y val="0.90002002195814745"/>
          <c:w val="0.97846666666666671"/>
          <c:h val="7.78631007255366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278437499999999"/>
          <c:y val="2.5706136719109395E-2"/>
          <c:w val="0.79721562499999998"/>
          <c:h val="0.9485877265617812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graphique_6!$B$4</c:f>
              <c:strCache>
                <c:ptCount val="1"/>
                <c:pt idx="0">
                  <c:v>Valeur 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5"/>
            <c:invertIfNegative val="0"/>
            <c:bubble3D val="0"/>
            <c:spPr>
              <a:solidFill>
                <a:srgbClr val="F9AA0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5D2-45F4-8723-4111FA01013F}"/>
              </c:ext>
            </c:extLst>
          </c:dPt>
          <c:dPt>
            <c:idx val="1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5D2-45F4-8723-4111FA0101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graphique_6!$A$5:$A$32</c:f>
              <c:strCache>
                <c:ptCount val="28"/>
                <c:pt idx="0">
                  <c:v>Irlande</c:v>
                </c:pt>
                <c:pt idx="1">
                  <c:v>Luxembourg</c:v>
                </c:pt>
                <c:pt idx="2">
                  <c:v>Chypre</c:v>
                </c:pt>
                <c:pt idx="3">
                  <c:v>Lettonie</c:v>
                </c:pt>
                <c:pt idx="4">
                  <c:v>Grèce</c:v>
                </c:pt>
                <c:pt idx="5">
                  <c:v>Hongrie</c:v>
                </c:pt>
                <c:pt idx="6">
                  <c:v>Espagne</c:v>
                </c:pt>
                <c:pt idx="7">
                  <c:v>Portugal</c:v>
                </c:pt>
                <c:pt idx="8">
                  <c:v>Finlande</c:v>
                </c:pt>
                <c:pt idx="9">
                  <c:v>Lituanie</c:v>
                </c:pt>
                <c:pt idx="10">
                  <c:v>Pays-Bas</c:v>
                </c:pt>
                <c:pt idx="11">
                  <c:v>Slovaquie</c:v>
                </c:pt>
                <c:pt idx="12">
                  <c:v>Bulgarie</c:v>
                </c:pt>
                <c:pt idx="13">
                  <c:v>Croatie</c:v>
                </c:pt>
                <c:pt idx="14">
                  <c:v>Estonie</c:v>
                </c:pt>
                <c:pt idx="15">
                  <c:v>France</c:v>
                </c:pt>
                <c:pt idx="16">
                  <c:v>Danemark</c:v>
                </c:pt>
                <c:pt idx="17">
                  <c:v>Malte</c:v>
                </c:pt>
                <c:pt idx="18">
                  <c:v>Suède</c:v>
                </c:pt>
                <c:pt idx="19">
                  <c:v>Union européenne*</c:v>
                </c:pt>
                <c:pt idx="20">
                  <c:v>Allemagne</c:v>
                </c:pt>
                <c:pt idx="21">
                  <c:v>Pologne</c:v>
                </c:pt>
                <c:pt idx="22">
                  <c:v>Roumanie</c:v>
                </c:pt>
                <c:pt idx="23">
                  <c:v>Slovénie</c:v>
                </c:pt>
                <c:pt idx="24">
                  <c:v>Italie</c:v>
                </c:pt>
                <c:pt idx="25">
                  <c:v>Tchéquie</c:v>
                </c:pt>
                <c:pt idx="26">
                  <c:v>Belgique</c:v>
                </c:pt>
                <c:pt idx="27">
                  <c:v>Autriche</c:v>
                </c:pt>
              </c:strCache>
            </c:strRef>
          </c:cat>
          <c:val>
            <c:numRef>
              <c:f>graphique_6!$B$5:$B$32</c:f>
              <c:numCache>
                <c:formatCode>0.0</c:formatCode>
                <c:ptCount val="28"/>
                <c:pt idx="0">
                  <c:v>0.9</c:v>
                </c:pt>
                <c:pt idx="1">
                  <c:v>0.9</c:v>
                </c:pt>
                <c:pt idx="2">
                  <c:v>1.2</c:v>
                </c:pt>
                <c:pt idx="3">
                  <c:v>1.2</c:v>
                </c:pt>
                <c:pt idx="4">
                  <c:v>1.4</c:v>
                </c:pt>
                <c:pt idx="5">
                  <c:v>1.4</c:v>
                </c:pt>
                <c:pt idx="6">
                  <c:v>1.8</c:v>
                </c:pt>
                <c:pt idx="7">
                  <c:v>1.8</c:v>
                </c:pt>
                <c:pt idx="8">
                  <c:v>1.9</c:v>
                </c:pt>
                <c:pt idx="9">
                  <c:v>1.9</c:v>
                </c:pt>
                <c:pt idx="10">
                  <c:v>1.9</c:v>
                </c:pt>
                <c:pt idx="11">
                  <c:v>1.9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2.1</c:v>
                </c:pt>
                <c:pt idx="17">
                  <c:v>2.1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2.2999999999999998</c:v>
                </c:pt>
                <c:pt idx="21">
                  <c:v>2.4</c:v>
                </c:pt>
                <c:pt idx="22">
                  <c:v>2.4</c:v>
                </c:pt>
                <c:pt idx="23">
                  <c:v>2.4</c:v>
                </c:pt>
                <c:pt idx="24">
                  <c:v>2.6</c:v>
                </c:pt>
                <c:pt idx="25">
                  <c:v>3</c:v>
                </c:pt>
                <c:pt idx="26">
                  <c:v>3.3</c:v>
                </c:pt>
                <c:pt idx="27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5D2-45F4-8723-4111FA0101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0175360"/>
        <c:axId val="164340288"/>
      </c:barChart>
      <c:catAx>
        <c:axId val="180175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64340288"/>
        <c:crosses val="autoZero"/>
        <c:auto val="1"/>
        <c:lblAlgn val="ctr"/>
        <c:lblOffset val="100"/>
        <c:noMultiLvlLbl val="1"/>
      </c:catAx>
      <c:valAx>
        <c:axId val="16434028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1801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489857</xdr:colOff>
      <xdr:row>20</xdr:row>
      <xdr:rowOff>81643</xdr:rowOff>
    </xdr:from>
    <xdr:to>
      <xdr:col>4</xdr:col>
      <xdr:colOff>489856</xdr:colOff>
      <xdr:row>43</xdr:row>
      <xdr:rowOff>113585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2115B51B-2759-454D-B3D6-A5357A8425B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996209</xdr:colOff>
      <xdr:row>35</xdr:row>
      <xdr:rowOff>89647</xdr:rowOff>
    </xdr:from>
    <xdr:to>
      <xdr:col>6</xdr:col>
      <xdr:colOff>714305</xdr:colOff>
      <xdr:row>61</xdr:row>
      <xdr:rowOff>88676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18</xdr:row>
      <xdr:rowOff>151840</xdr:rowOff>
    </xdr:from>
    <xdr:to>
      <xdr:col>11</xdr:col>
      <xdr:colOff>446329</xdr:colOff>
      <xdr:row>42</xdr:row>
      <xdr:rowOff>76201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A7DB61C-3F00-4BAC-A8D0-5DF5F04FBEA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790737</xdr:colOff>
      <xdr:row>20</xdr:row>
      <xdr:rowOff>161925</xdr:rowOff>
    </xdr:from>
    <xdr:to>
      <xdr:col>9</xdr:col>
      <xdr:colOff>285750</xdr:colOff>
      <xdr:row>35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158AE1E-F5BD-4E8B-A2C5-4548AB38362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577850</xdr:colOff>
      <xdr:row>20</xdr:row>
      <xdr:rowOff>68502</xdr:rowOff>
    </xdr:from>
    <xdr:to>
      <xdr:col>8</xdr:col>
      <xdr:colOff>95251</xdr:colOff>
      <xdr:row>43</xdr:row>
      <xdr:rowOff>142875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1C49AAC-7213-49A8-BE99-5CAB77B3A3A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374276</xdr:colOff>
      <xdr:row>2</xdr:row>
      <xdr:rowOff>33618</xdr:rowOff>
    </xdr:from>
    <xdr:to>
      <xdr:col>12</xdr:col>
      <xdr:colOff>428625</xdr:colOff>
      <xdr:row>34</xdr:row>
      <xdr:rowOff>76200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85851EA7-1D62-4996-8592-E7A3C8FA8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aphique%20dans%20Microsoft%20Word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levasse/Bureau/Calcul%20CCF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comptes\Publications\BILAN_ENVIRONNEMENTAL\2021_DATALAB_Bilan_Environnemental\2_Synth&#232;se\Synth&#232;se1erepartie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ifications"/>
      <sheetName val="Sommaire "/>
      <sheetName val="E Quantités "/>
      <sheetName val="E évolutions Q"/>
      <sheetName val="E paramètres Q"/>
      <sheetName val="C Quantités OM mélanges"/>
      <sheetName val="C Collecte fraction séche"/>
      <sheetName val="C Encombrants "/>
      <sheetName val="C Déchèteries "/>
      <sheetName val="C Récap Q séparatif"/>
      <sheetName val="C Récapitulatif quantités DMA"/>
      <sheetName val="E coûts unitaires "/>
      <sheetName val="E  Evolutions des coûts"/>
      <sheetName val="C Evolution des coûts "/>
      <sheetName val="C Coûts moyens "/>
      <sheetName val="R Coût des services DMA (PQ)"/>
      <sheetName val="E Quantités val.  matière "/>
      <sheetName val="E Recettes unit val. matière "/>
      <sheetName val=" C recettes val. matière "/>
      <sheetName val="E Quantités val. énergie "/>
      <sheetName val="E Recettes val. énergie "/>
      <sheetName val="C recettes énergie "/>
      <sheetName val="R recettes tot valorisation "/>
      <sheetName val="R DMA coût net "/>
      <sheetName val="E TEOM  DGCP"/>
      <sheetName val="doc"/>
      <sheetName val="Essentiel_Chiffre"/>
      <sheetName val="PrésentationCompte"/>
      <sheetName val="SérieLongue"/>
      <sheetName val="Brique REE"/>
      <sheetName val="E  recettes TEOM &amp; redev "/>
      <sheetName val="C Séries TEOM REOM"/>
      <sheetName val="E Subventions "/>
      <sheetName val="E  population assujettie"/>
      <sheetName val="R DMA Dépense courante "/>
      <sheetName val="E DGCP 1999 données détaillées"/>
      <sheetName val="E DGCP 2000 détail"/>
      <sheetName val="E DGCP 2001 détail"/>
      <sheetName val="E DGCP 2002 détail"/>
      <sheetName val="E DGCP  1999 SECN"/>
      <sheetName val="E DGCP 2000 SECN"/>
      <sheetName val="E DGCP 2001 SECN"/>
      <sheetName val="E  DGCP 2002 SECN"/>
      <sheetName val="E  DGCP 2003 SECN"/>
      <sheetName val="E  DGCP 2004 SECN"/>
      <sheetName val="E  DGCP 2005 SECN"/>
      <sheetName val="E DGCP 2006 SECN"/>
      <sheetName val="E DGCP 2007 SECN"/>
      <sheetName val="E DGFiP 2009"/>
      <sheetName val="C SECN Recettes 1999 sq "/>
      <sheetName val="E DGFiP 2010"/>
      <sheetName val="C SECN Dépenses 1999 sq"/>
      <sheetName val="C Récap  SECN 1999 sq"/>
      <sheetName val="R Synthèse comptes colloc"/>
      <sheetName val="C taux délégation "/>
      <sheetName val="E Taux de tva "/>
      <sheetName val="E prestations de services 611"/>
      <sheetName val="C Partage régie délégation"/>
      <sheetName val="E Prod ent ancien calcul "/>
      <sheetName val="E évol prodent 2008 prov revEAP"/>
      <sheetName val="E évol prodent 2009 prov revEAP"/>
      <sheetName val="C calcul prod Ent"/>
      <sheetName val="C Rev calcul prod Ent EAP"/>
      <sheetName val="E Indices volume"/>
      <sheetName val="E Dépenses courantes Antipol"/>
      <sheetName val="E Résultats Antipol"/>
      <sheetName val="E Evolutions Sessi"/>
      <sheetName val="E Investissements industrie"/>
      <sheetName val="C Entreprises internes  PQ"/>
      <sheetName val=" E Investissements Antipol"/>
      <sheetName val="E Séries de prix "/>
      <sheetName val="C stock capital fixe"/>
      <sheetName val="C Dpse interne calculs anté "/>
      <sheetName val="dépense interne modif"/>
      <sheetName val="C Dépense interne"/>
      <sheetName val="E Arbitrage dépense interne"/>
      <sheetName val="E invests ent avt 2008"/>
      <sheetName val="E invests ent spécialisées"/>
      <sheetName val="C FBCF entreprises "/>
      <sheetName val="E Investissements DMA"/>
      <sheetName val="E Dépenses des ménages "/>
      <sheetName val="E  données div financement"/>
      <sheetName val="E Aides en capital "/>
      <sheetName val="CCF Nettoyage rues"/>
      <sheetName val="Nettoyage des rues"/>
      <sheetName val="Nettoyage des rues élmts analys"/>
      <sheetName val="C Financement complet anc calc"/>
      <sheetName val="R Tableaux rapport 2002"/>
      <sheetName val="R Tableaux  rapport 2003"/>
      <sheetName val="R Tableaux  rapport 2004"/>
      <sheetName val="R Tableaux rapport 2005"/>
      <sheetName val="R Tableaux rapport 2006"/>
      <sheetName val="C Financement complet (2)"/>
      <sheetName val="Données déchets"/>
      <sheetName val="OCDE-Eurostat racc provisoire"/>
      <sheetName val="C Financement complet"/>
      <sheetName val="graphique nettoyage"/>
      <sheetName val="R Tableaux rapport 2007"/>
      <sheetName val="R Tableau Seriee 2009"/>
      <sheetName val="R Tableau Seriee 2010"/>
      <sheetName val="Indice de prix production Insee"/>
      <sheetName val="eurostat"/>
      <sheetName val="R Tableau Seriee 2003"/>
      <sheetName val="R Tableau Seriee 2004"/>
      <sheetName val="R Tableau Seriee 2005"/>
      <sheetName val="graphique septembre 2009"/>
      <sheetName val="production propre des colloc"/>
      <sheetName val="Transferts "/>
      <sheetName val="décomposition des coûts de prod"/>
      <sheetName val="données Syctom "/>
      <sheetName val="capital fixe"/>
      <sheetName val="C Financement complet_graph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3">
          <cell r="B3">
            <v>2000</v>
          </cell>
        </row>
      </sheetData>
      <sheetData sheetId="30">
        <row r="23">
          <cell r="C23">
            <v>2927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>
        <row r="35">
          <cell r="L35">
            <v>152.13333333333333</v>
          </cell>
        </row>
      </sheetData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>
        <row r="14">
          <cell r="L14">
            <v>2181.2003999999997</v>
          </cell>
        </row>
      </sheetData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éthode"/>
      <sheetName val="Liste"/>
      <sheetName val="MIP"/>
      <sheetName val="CCF"/>
      <sheetName val="CI"/>
      <sheetName val="RS"/>
      <sheetName val="EBE"/>
      <sheetName val="VA"/>
      <sheetName val="ratio"/>
      <sheetName val="FBCF val"/>
      <sheetName val="FBCF vol"/>
      <sheetName val="IP FBCF"/>
      <sheetName val="E  recettes TEOM &amp; redev "/>
      <sheetName val="C taux délégation "/>
      <sheetName val="E DGCP 2001 déta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 totale"/>
      <sheetName val="Financeurs"/>
      <sheetName val="Dep Ivt-courante"/>
      <sheetName val="Dep Investissement"/>
      <sheetName val="Dep courante"/>
      <sheetName val="financeurs_2"/>
      <sheetName val="Evolution"/>
      <sheetName val="Evolution (2)"/>
      <sheetName val="cepa_2"/>
      <sheetName val="Europe (EU)"/>
    </sheetNames>
    <sheetDataSet>
      <sheetData sheetId="0">
        <row r="5">
          <cell r="A5" t="str">
            <v>Protection de l'air et du climat</v>
          </cell>
          <cell r="C5">
            <v>6.6446779741688569E-2</v>
          </cell>
        </row>
        <row r="6">
          <cell r="A6" t="str">
            <v>Gestion des eaux usées</v>
          </cell>
          <cell r="C6">
            <v>0.24917542403133211</v>
          </cell>
        </row>
        <row r="7">
          <cell r="A7" t="str">
            <v>Lutte contre le bruit et les vibrations</v>
          </cell>
          <cell r="C7">
            <v>3.7856982597183515E-2</v>
          </cell>
        </row>
        <row r="8">
          <cell r="A8" t="str">
            <v>Protection de la biodiversité et des paysages</v>
          </cell>
          <cell r="C8">
            <v>4.6143597042839282E-2</v>
          </cell>
        </row>
        <row r="9">
          <cell r="A9" t="str">
            <v>Gestion des déchets</v>
          </cell>
          <cell r="C9">
            <v>0.3802232396329957</v>
          </cell>
        </row>
        <row r="10">
          <cell r="A10" t="str">
            <v>déchets radioactifs</v>
          </cell>
          <cell r="C10">
            <v>1.2920207171994998E-2</v>
          </cell>
        </row>
        <row r="11">
          <cell r="A11" t="str">
            <v>Recherche et développement pour l'environnement</v>
          </cell>
          <cell r="C11">
            <v>7.8031698062015764E-2</v>
          </cell>
        </row>
        <row r="12">
          <cell r="A12" t="str">
            <v xml:space="preserve">Autres activités de protection de l'environnement </v>
          </cell>
          <cell r="C12">
            <v>8.3058474677110708E-2</v>
          </cell>
        </row>
        <row r="13">
          <cell r="A13" t="str">
            <v>Protection et assainissement des sols, des eaux souterraines et des eaux de surface</v>
          </cell>
          <cell r="C13">
            <v>4.6143597042839282E-2</v>
          </cell>
        </row>
      </sheetData>
      <sheetData sheetId="1">
        <row r="4">
          <cell r="B4" t="str">
            <v>Entreprises</v>
          </cell>
        </row>
      </sheetData>
      <sheetData sheetId="2">
        <row r="32">
          <cell r="B32" t="str">
            <v>Dépenses d'investissement</v>
          </cell>
        </row>
      </sheetData>
      <sheetData sheetId="3">
        <row r="4">
          <cell r="B4" t="str">
            <v>Montant en 2000</v>
          </cell>
        </row>
      </sheetData>
      <sheetData sheetId="4">
        <row r="3">
          <cell r="B3" t="str">
            <v>Montant en 2000</v>
          </cell>
        </row>
      </sheetData>
      <sheetData sheetId="5" refreshError="1"/>
      <sheetData sheetId="6" refreshError="1"/>
      <sheetData sheetId="7">
        <row r="23">
          <cell r="B23">
            <v>2000</v>
          </cell>
        </row>
      </sheetData>
      <sheetData sheetId="8" refreshError="1"/>
      <sheetData sheetId="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theme="0"/>
  </sheetPr>
  <dimension ref="A1:K20"/>
  <sheetViews>
    <sheetView showGridLines="0" tabSelected="1" zoomScaleNormal="100" workbookViewId="0">
      <selection activeCell="A58" sqref="A58"/>
    </sheetView>
  </sheetViews>
  <sheetFormatPr baseColWidth="10" defaultColWidth="11.42578125" defaultRowHeight="14.25" x14ac:dyDescent="0.2"/>
  <cols>
    <col min="1" max="1" width="58.5703125" style="3" customWidth="1"/>
    <col min="2" max="2" width="13.5703125" style="3" bestFit="1" customWidth="1"/>
    <col min="3" max="3" width="11.42578125" style="3"/>
    <col min="4" max="4" width="11.42578125" style="3" customWidth="1"/>
    <col min="5" max="16384" width="11.42578125" style="3"/>
  </cols>
  <sheetData>
    <row r="1" spans="1:8" ht="15" x14ac:dyDescent="0.25">
      <c r="A1" s="156" t="s">
        <v>61</v>
      </c>
    </row>
    <row r="2" spans="1:8" x14ac:dyDescent="0.2">
      <c r="A2" s="18" t="s">
        <v>20</v>
      </c>
    </row>
    <row r="3" spans="1:8" ht="15" x14ac:dyDescent="0.2">
      <c r="A3" s="10"/>
      <c r="B3" s="27" t="s">
        <v>66</v>
      </c>
      <c r="C3" s="28" t="s">
        <v>64</v>
      </c>
      <c r="D3" s="32"/>
    </row>
    <row r="4" spans="1:8" x14ac:dyDescent="0.2">
      <c r="A4" s="13" t="s">
        <v>24</v>
      </c>
      <c r="B4" s="86">
        <v>21.622950409613484</v>
      </c>
      <c r="C4" s="87">
        <f t="shared" ref="C4:C13" si="0">B4/B$13*100</f>
        <v>33.946127794205609</v>
      </c>
      <c r="F4" s="8"/>
      <c r="G4" s="157"/>
      <c r="H4" s="84"/>
    </row>
    <row r="5" spans="1:8" x14ac:dyDescent="0.2">
      <c r="A5" s="13" t="s">
        <v>0</v>
      </c>
      <c r="B5" s="86">
        <v>14.069853404657588</v>
      </c>
      <c r="C5" s="87">
        <f t="shared" si="0"/>
        <v>22.088430703143015</v>
      </c>
      <c r="F5" s="8"/>
      <c r="G5" s="157"/>
      <c r="H5" s="84"/>
    </row>
    <row r="6" spans="1:8" x14ac:dyDescent="0.2">
      <c r="A6" s="13" t="s">
        <v>54</v>
      </c>
      <c r="B6" s="86">
        <v>7.6350460536564038</v>
      </c>
      <c r="C6" s="87">
        <f t="shared" si="0"/>
        <v>11.986349880210376</v>
      </c>
      <c r="F6" s="8"/>
      <c r="G6" s="157"/>
      <c r="H6" s="84"/>
    </row>
    <row r="7" spans="1:8" x14ac:dyDescent="0.2">
      <c r="A7" s="13" t="s">
        <v>4</v>
      </c>
      <c r="B7" s="86">
        <v>5.6091249495811235</v>
      </c>
      <c r="C7" s="87">
        <f t="shared" si="0"/>
        <v>8.8058321711496497</v>
      </c>
      <c r="F7" s="8"/>
      <c r="G7" s="157"/>
      <c r="H7" s="84"/>
    </row>
    <row r="8" spans="1:8" x14ac:dyDescent="0.2">
      <c r="A8" s="13" t="s">
        <v>3</v>
      </c>
      <c r="B8" s="86">
        <v>5.0300722205114257</v>
      </c>
      <c r="C8" s="87">
        <f t="shared" si="0"/>
        <v>7.8967703841030383</v>
      </c>
      <c r="F8" s="8"/>
      <c r="G8" s="157"/>
      <c r="H8" s="84"/>
    </row>
    <row r="9" spans="1:8" x14ac:dyDescent="0.2">
      <c r="A9" s="13" t="s">
        <v>2</v>
      </c>
      <c r="B9" s="86">
        <v>3.5497213137511947</v>
      </c>
      <c r="C9" s="87">
        <f t="shared" si="0"/>
        <v>5.5727498360649212</v>
      </c>
      <c r="F9" s="8"/>
      <c r="G9" s="157"/>
      <c r="H9" s="84"/>
    </row>
    <row r="10" spans="1:8" x14ac:dyDescent="0.2">
      <c r="A10" s="13" t="s">
        <v>1</v>
      </c>
      <c r="B10" s="86">
        <v>3.027252071187664</v>
      </c>
      <c r="C10" s="87">
        <f t="shared" si="0"/>
        <v>4.7525191394843969</v>
      </c>
      <c r="F10" s="8"/>
      <c r="G10" s="157"/>
      <c r="H10" s="84"/>
    </row>
    <row r="11" spans="1:8" x14ac:dyDescent="0.2">
      <c r="A11" s="13" t="s">
        <v>25</v>
      </c>
      <c r="B11" s="86">
        <v>2.2952586419056837</v>
      </c>
      <c r="C11" s="87">
        <f t="shared" si="0"/>
        <v>3.6033539227026274</v>
      </c>
      <c r="F11" s="8"/>
      <c r="G11" s="157"/>
      <c r="H11" s="84"/>
    </row>
    <row r="12" spans="1:8" x14ac:dyDescent="0.2">
      <c r="A12" s="13" t="s">
        <v>6</v>
      </c>
      <c r="B12" s="86">
        <v>0.85856164527495293</v>
      </c>
      <c r="C12" s="87">
        <f t="shared" si="0"/>
        <v>1.3478661689363762</v>
      </c>
      <c r="F12" s="8"/>
      <c r="G12" s="157"/>
      <c r="H12" s="84"/>
    </row>
    <row r="13" spans="1:8" x14ac:dyDescent="0.2">
      <c r="A13" s="21" t="s">
        <v>19</v>
      </c>
      <c r="B13" s="88">
        <f>SUM(B4:B12)</f>
        <v>63.697840710139516</v>
      </c>
      <c r="C13" s="89">
        <f t="shared" si="0"/>
        <v>100</v>
      </c>
      <c r="F13" s="8"/>
      <c r="G13" s="8"/>
      <c r="H13" s="8"/>
    </row>
    <row r="14" spans="1:8" x14ac:dyDescent="0.2">
      <c r="A14" s="25" t="s">
        <v>57</v>
      </c>
      <c r="B14" s="20"/>
      <c r="C14" s="7"/>
    </row>
    <row r="15" spans="1:8" x14ac:dyDescent="0.2">
      <c r="A15" s="24" t="s">
        <v>56</v>
      </c>
      <c r="B15" s="20"/>
      <c r="C15" s="7"/>
    </row>
    <row r="16" spans="1:8" x14ac:dyDescent="0.2">
      <c r="A16" s="14" t="s">
        <v>59</v>
      </c>
      <c r="B16" s="19"/>
      <c r="C16" s="7"/>
    </row>
    <row r="17" spans="1:11" x14ac:dyDescent="0.2">
      <c r="A17" s="23" t="s">
        <v>60</v>
      </c>
      <c r="B17" s="8"/>
      <c r="C17" s="8"/>
    </row>
    <row r="18" spans="1:11" x14ac:dyDescent="0.2">
      <c r="A18" s="14"/>
      <c r="B18" s="8"/>
      <c r="C18" s="8"/>
    </row>
    <row r="19" spans="1:11" ht="15" x14ac:dyDescent="0.25">
      <c r="A19" s="29"/>
      <c r="F19" s="170"/>
      <c r="G19" s="170"/>
      <c r="H19" s="170"/>
      <c r="I19" s="170"/>
      <c r="J19" s="170"/>
      <c r="K19" s="170"/>
    </row>
    <row r="20" spans="1:11" ht="15" x14ac:dyDescent="0.25">
      <c r="A20" s="156"/>
    </row>
  </sheetData>
  <sortState xmlns:xlrd2="http://schemas.microsoft.com/office/spreadsheetml/2017/richdata2" ref="A4:D12">
    <sortCondition descending="1" ref="B4:B12"/>
  </sortState>
  <mergeCells count="1">
    <mergeCell ref="F19:K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tabColor theme="0"/>
  </sheetPr>
  <dimension ref="A1:AF38"/>
  <sheetViews>
    <sheetView showGridLines="0" zoomScaleNormal="100" workbookViewId="0">
      <selection activeCell="A74" sqref="A74"/>
    </sheetView>
  </sheetViews>
  <sheetFormatPr baseColWidth="10" defaultColWidth="10.85546875" defaultRowHeight="14.25" outlineLevelCol="1" x14ac:dyDescent="0.2"/>
  <cols>
    <col min="1" max="1" width="61.42578125" style="3" customWidth="1"/>
    <col min="2" max="15" width="11.5703125" style="3" customWidth="1" outlineLevel="1"/>
    <col min="16" max="21" width="11.5703125" style="3" bestFit="1" customWidth="1"/>
    <col min="22" max="24" width="11.85546875" style="3" customWidth="1"/>
    <col min="25" max="25" width="3.140625" style="3" customWidth="1"/>
    <col min="26" max="26" width="18.85546875" style="3" bestFit="1" customWidth="1"/>
    <col min="27" max="27" width="2.42578125" style="3" customWidth="1"/>
    <col min="28" max="28" width="15.7109375" style="3" bestFit="1" customWidth="1"/>
    <col min="29" max="29" width="13.5703125" style="3" customWidth="1"/>
    <col min="30" max="16384" width="10.85546875" style="3"/>
  </cols>
  <sheetData>
    <row r="1" spans="1:32" ht="15" x14ac:dyDescent="0.2">
      <c r="A1" s="60" t="s">
        <v>58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32" x14ac:dyDescent="0.2">
      <c r="A2" s="158" t="s">
        <v>53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4"/>
      <c r="X2" s="4"/>
      <c r="Y2" s="4"/>
      <c r="Z2" s="90"/>
      <c r="AA2" s="90"/>
      <c r="AB2" s="9"/>
      <c r="AC2" s="9"/>
      <c r="AD2" s="9"/>
    </row>
    <row r="3" spans="1:32" x14ac:dyDescent="0.2">
      <c r="A3" s="158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4"/>
      <c r="X3" s="4"/>
      <c r="Y3" s="4"/>
      <c r="Z3" s="90"/>
      <c r="AA3" s="90"/>
      <c r="AB3" s="90"/>
      <c r="AC3" s="90"/>
      <c r="AD3" s="9"/>
    </row>
    <row r="4" spans="1:32" x14ac:dyDescent="0.2">
      <c r="A4" s="10" t="s">
        <v>5</v>
      </c>
      <c r="B4" s="94">
        <v>2000</v>
      </c>
      <c r="C4" s="94">
        <v>2001</v>
      </c>
      <c r="D4" s="95">
        <v>2002</v>
      </c>
      <c r="E4" s="95">
        <v>2003</v>
      </c>
      <c r="F4" s="95">
        <v>2004</v>
      </c>
      <c r="G4" s="95">
        <v>2005</v>
      </c>
      <c r="H4" s="95">
        <v>2006</v>
      </c>
      <c r="I4" s="95">
        <v>2007</v>
      </c>
      <c r="J4" s="95">
        <v>2008</v>
      </c>
      <c r="K4" s="95">
        <v>2009</v>
      </c>
      <c r="L4" s="95">
        <v>2010</v>
      </c>
      <c r="M4" s="95">
        <v>2011</v>
      </c>
      <c r="N4" s="95">
        <v>2012</v>
      </c>
      <c r="O4" s="95">
        <v>2013</v>
      </c>
      <c r="P4" s="95">
        <v>2014</v>
      </c>
      <c r="Q4" s="95">
        <v>2015</v>
      </c>
      <c r="R4" s="94">
        <v>2016</v>
      </c>
      <c r="S4" s="94">
        <v>2017</v>
      </c>
      <c r="T4" s="94">
        <v>2018</v>
      </c>
      <c r="U4" s="94">
        <v>2019</v>
      </c>
      <c r="V4" s="94">
        <v>2020</v>
      </c>
      <c r="W4" s="94">
        <v>2021</v>
      </c>
      <c r="X4" s="94">
        <v>2022</v>
      </c>
      <c r="Y4" s="92"/>
      <c r="Z4" s="91" t="s">
        <v>80</v>
      </c>
      <c r="AA4" s="92"/>
      <c r="AB4" s="93" t="s">
        <v>67</v>
      </c>
      <c r="AC4" s="5"/>
      <c r="AD4" s="101"/>
      <c r="AE4" s="102"/>
      <c r="AF4" s="102"/>
    </row>
    <row r="5" spans="1:32" x14ac:dyDescent="0.2">
      <c r="A5" s="6" t="s">
        <v>54</v>
      </c>
      <c r="B5" s="96">
        <v>1566.6060325503643</v>
      </c>
      <c r="C5" s="96">
        <v>1415.8268174190348</v>
      </c>
      <c r="D5" s="96">
        <v>1445.305602847518</v>
      </c>
      <c r="E5" s="96">
        <v>1479.0943929315124</v>
      </c>
      <c r="F5" s="96">
        <v>1589.1316786475143</v>
      </c>
      <c r="G5" s="96">
        <v>1915.7132320478183</v>
      </c>
      <c r="H5" s="96">
        <v>2203.9681314394443</v>
      </c>
      <c r="I5" s="96">
        <v>2152.1351618833355</v>
      </c>
      <c r="J5" s="96">
        <v>2583.5906024308792</v>
      </c>
      <c r="K5" s="96">
        <v>2590.0998584945796</v>
      </c>
      <c r="L5" s="96">
        <v>2520.0944424635009</v>
      </c>
      <c r="M5" s="96">
        <v>2290.3907740639684</v>
      </c>
      <c r="N5" s="96">
        <v>2343.9984324630295</v>
      </c>
      <c r="O5" s="96">
        <v>2504.6810935086369</v>
      </c>
      <c r="P5" s="96">
        <v>2435.582816249128</v>
      </c>
      <c r="Q5" s="96">
        <v>2497.1423970446581</v>
      </c>
      <c r="R5" s="96">
        <v>2595.9225737524257</v>
      </c>
      <c r="S5" s="96">
        <v>2913.464076708432</v>
      </c>
      <c r="T5" s="96">
        <v>3615.0060484822402</v>
      </c>
      <c r="U5" s="96">
        <v>4702.6500062211398</v>
      </c>
      <c r="V5" s="96">
        <v>6145.3930228837198</v>
      </c>
      <c r="W5" s="96">
        <v>7555.5178038559397</v>
      </c>
      <c r="X5" s="96">
        <v>7635.0460536564042</v>
      </c>
      <c r="Y5" s="97"/>
      <c r="Z5" s="132">
        <f t="shared" ref="Z5:Z15" si="0">X5/W5-1</f>
        <v>1.0525850360630029E-2</v>
      </c>
      <c r="AA5" s="133"/>
      <c r="AB5" s="134">
        <f>((X5/B5)^(1/($X$4-$B$4))-1)</f>
        <v>7.4647404045805388E-2</v>
      </c>
      <c r="AC5" s="104"/>
      <c r="AD5" s="105"/>
      <c r="AE5" s="106"/>
      <c r="AF5" s="102"/>
    </row>
    <row r="6" spans="1:32" x14ac:dyDescent="0.2">
      <c r="A6" s="6" t="s">
        <v>0</v>
      </c>
      <c r="B6" s="96">
        <v>8886.8669212738696</v>
      </c>
      <c r="C6" s="96">
        <v>9361.4651610252349</v>
      </c>
      <c r="D6" s="96">
        <v>9887.266436486314</v>
      </c>
      <c r="E6" s="96">
        <v>10053.731479623884</v>
      </c>
      <c r="F6" s="96">
        <v>10180.078339578458</v>
      </c>
      <c r="G6" s="96">
        <v>10942.693760196131</v>
      </c>
      <c r="H6" s="96">
        <v>11491.063758627597</v>
      </c>
      <c r="I6" s="96">
        <v>11907.834723274511</v>
      </c>
      <c r="J6" s="96">
        <v>12345.554339705423</v>
      </c>
      <c r="K6" s="96">
        <v>12351.151577126309</v>
      </c>
      <c r="L6" s="96">
        <v>12394.313764470195</v>
      </c>
      <c r="M6" s="96">
        <v>12602.8872910753</v>
      </c>
      <c r="N6" s="96">
        <v>12615.409671147821</v>
      </c>
      <c r="O6" s="96">
        <v>12899.955089848871</v>
      </c>
      <c r="P6" s="96">
        <v>12600.043235847486</v>
      </c>
      <c r="Q6" s="96">
        <v>12566.034176874011</v>
      </c>
      <c r="R6" s="96">
        <v>12635.391940996647</v>
      </c>
      <c r="S6" s="96">
        <v>13313.375688703507</v>
      </c>
      <c r="T6" s="96">
        <v>13411.732026537427</v>
      </c>
      <c r="U6" s="96">
        <v>13775.036376393055</v>
      </c>
      <c r="V6" s="96">
        <v>13135.324631664695</v>
      </c>
      <c r="W6" s="96">
        <v>13976.941454110913</v>
      </c>
      <c r="X6" s="96">
        <v>14069.853404657588</v>
      </c>
      <c r="Y6" s="97"/>
      <c r="Z6" s="132">
        <f t="shared" si="0"/>
        <v>6.6475166152568654E-3</v>
      </c>
      <c r="AA6" s="133"/>
      <c r="AB6" s="134">
        <f t="shared" ref="AB6:AB14" si="1">((X6/B6)^(1/($X$4-$B$4))-1)</f>
        <v>2.1104148701519998E-2</v>
      </c>
      <c r="AC6" s="104"/>
      <c r="AD6" s="105"/>
      <c r="AE6" s="106"/>
      <c r="AF6" s="102"/>
    </row>
    <row r="7" spans="1:32" x14ac:dyDescent="0.2">
      <c r="A7" s="6" t="s">
        <v>24</v>
      </c>
      <c r="B7" s="96">
        <v>9042.2102295918939</v>
      </c>
      <c r="C7" s="96">
        <v>9424.7571156705126</v>
      </c>
      <c r="D7" s="96">
        <v>10068.884025088797</v>
      </c>
      <c r="E7" s="96">
        <v>10382.040157457124</v>
      </c>
      <c r="F7" s="96">
        <v>10748.932773892458</v>
      </c>
      <c r="G7" s="96">
        <v>11996.518675131872</v>
      </c>
      <c r="H7" s="96">
        <v>13072.009982897855</v>
      </c>
      <c r="I7" s="96">
        <v>13997.811364532357</v>
      </c>
      <c r="J7" s="96">
        <v>13740.726099735173</v>
      </c>
      <c r="K7" s="96">
        <v>13252.60720471163</v>
      </c>
      <c r="L7" s="96">
        <v>13806.777594788309</v>
      </c>
      <c r="M7" s="96">
        <v>14521.870909472444</v>
      </c>
      <c r="N7" s="96">
        <v>15010.754267057153</v>
      </c>
      <c r="O7" s="96">
        <v>15437.898495234411</v>
      </c>
      <c r="P7" s="96">
        <v>15871.011191165975</v>
      </c>
      <c r="Q7" s="96">
        <v>15766.58331985364</v>
      </c>
      <c r="R7" s="96">
        <v>16197.642060238866</v>
      </c>
      <c r="S7" s="96">
        <v>16556.456350687284</v>
      </c>
      <c r="T7" s="96">
        <v>17639.464740053932</v>
      </c>
      <c r="U7" s="96">
        <v>18571.34797268482</v>
      </c>
      <c r="V7" s="96">
        <v>18398.752271481328</v>
      </c>
      <c r="W7" s="96">
        <v>19925.841327917344</v>
      </c>
      <c r="X7" s="96">
        <v>21622.950409613484</v>
      </c>
      <c r="Y7" s="97"/>
      <c r="Z7" s="132">
        <f t="shared" si="0"/>
        <v>8.5171263474751457E-2</v>
      </c>
      <c r="AA7" s="133"/>
      <c r="AB7" s="134">
        <f t="shared" si="1"/>
        <v>4.0425349636092012E-2</v>
      </c>
      <c r="AC7" s="104"/>
      <c r="AD7" s="105"/>
      <c r="AE7" s="106"/>
      <c r="AF7" s="102"/>
    </row>
    <row r="8" spans="1:32" x14ac:dyDescent="0.2">
      <c r="A8" s="6" t="s">
        <v>25</v>
      </c>
      <c r="B8" s="96">
        <v>729.82092751233165</v>
      </c>
      <c r="C8" s="96">
        <v>682.21254888216799</v>
      </c>
      <c r="D8" s="96">
        <v>782.32223125668781</v>
      </c>
      <c r="E8" s="96">
        <v>957.29808152381031</v>
      </c>
      <c r="F8" s="96">
        <v>1016.9972961725186</v>
      </c>
      <c r="G8" s="96">
        <v>1137.5570268685549</v>
      </c>
      <c r="H8" s="96">
        <v>1455.0481268299038</v>
      </c>
      <c r="I8" s="96">
        <v>1530.7617617014682</v>
      </c>
      <c r="J8" s="96">
        <v>1660.2822344092017</v>
      </c>
      <c r="K8" s="96">
        <v>1518.1580715419309</v>
      </c>
      <c r="L8" s="96">
        <v>1523.0721394602501</v>
      </c>
      <c r="M8" s="96">
        <v>1551.6141640064566</v>
      </c>
      <c r="N8" s="96">
        <v>1662.5430863066599</v>
      </c>
      <c r="O8" s="96">
        <v>1650.6723496766551</v>
      </c>
      <c r="P8" s="96">
        <v>1524.3170701966976</v>
      </c>
      <c r="Q8" s="96">
        <v>1580.0595988530081</v>
      </c>
      <c r="R8" s="96">
        <v>1591.3905520728867</v>
      </c>
      <c r="S8" s="96">
        <v>1885.6947749569711</v>
      </c>
      <c r="T8" s="96">
        <v>2247.1456301154822</v>
      </c>
      <c r="U8" s="96">
        <v>2495.0053547543621</v>
      </c>
      <c r="V8" s="96">
        <v>2340.7174643616449</v>
      </c>
      <c r="W8" s="96">
        <v>2209.2681193177291</v>
      </c>
      <c r="X8" s="96">
        <v>2295.2586419056838</v>
      </c>
      <c r="Y8" s="97"/>
      <c r="Z8" s="132">
        <f t="shared" si="0"/>
        <v>3.8922628646137492E-2</v>
      </c>
      <c r="AA8" s="133"/>
      <c r="AB8" s="134">
        <f t="shared" si="1"/>
        <v>5.3462008654714399E-2</v>
      </c>
      <c r="AC8" s="104"/>
      <c r="AD8" s="105"/>
      <c r="AE8" s="106"/>
      <c r="AF8" s="102"/>
    </row>
    <row r="9" spans="1:32" x14ac:dyDescent="0.2">
      <c r="A9" s="6" t="s">
        <v>1</v>
      </c>
      <c r="B9" s="96">
        <v>1286.2659388803611</v>
      </c>
      <c r="C9" s="96">
        <v>1401.7480620171393</v>
      </c>
      <c r="D9" s="96">
        <v>1307.5778401853213</v>
      </c>
      <c r="E9" s="96">
        <v>1314.3301184196523</v>
      </c>
      <c r="F9" s="96">
        <v>1296.2566198329671</v>
      </c>
      <c r="G9" s="96">
        <v>1631.2713341288916</v>
      </c>
      <c r="H9" s="96">
        <v>1601.1569352054596</v>
      </c>
      <c r="I9" s="96">
        <v>1881.5223802587393</v>
      </c>
      <c r="J9" s="96">
        <v>2311.9576656951995</v>
      </c>
      <c r="K9" s="96">
        <v>2092.6092365262725</v>
      </c>
      <c r="L9" s="96">
        <v>1956.2693261970046</v>
      </c>
      <c r="M9" s="96">
        <v>1980.6481715470507</v>
      </c>
      <c r="N9" s="96">
        <v>2058.5766343357595</v>
      </c>
      <c r="O9" s="96">
        <v>1992.246645456835</v>
      </c>
      <c r="P9" s="96">
        <v>1951.6583357586715</v>
      </c>
      <c r="Q9" s="96">
        <v>1926.096345405495</v>
      </c>
      <c r="R9" s="96">
        <v>1958.3038443735279</v>
      </c>
      <c r="S9" s="96">
        <v>2040.5418759251784</v>
      </c>
      <c r="T9" s="96">
        <v>2060.037427850089</v>
      </c>
      <c r="U9" s="96">
        <v>2135.5216672690785</v>
      </c>
      <c r="V9" s="96">
        <v>2011.129812624461</v>
      </c>
      <c r="W9" s="96">
        <v>2453.8869993162502</v>
      </c>
      <c r="X9" s="96">
        <v>3027.2520711876641</v>
      </c>
      <c r="Y9" s="97"/>
      <c r="Z9" s="132">
        <f t="shared" si="0"/>
        <v>0.23365585784152887</v>
      </c>
      <c r="AA9" s="133"/>
      <c r="AB9" s="134">
        <f t="shared" si="1"/>
        <v>3.9671799983131306E-2</v>
      </c>
      <c r="AC9" s="104"/>
      <c r="AD9" s="105"/>
      <c r="AE9" s="106"/>
      <c r="AF9" s="102"/>
    </row>
    <row r="10" spans="1:32" x14ac:dyDescent="0.2">
      <c r="A10" s="6" t="s">
        <v>2</v>
      </c>
      <c r="B10" s="96">
        <v>1474.0062354922006</v>
      </c>
      <c r="C10" s="96">
        <v>1522.1114459963187</v>
      </c>
      <c r="D10" s="96">
        <v>1491.9597234284406</v>
      </c>
      <c r="E10" s="96">
        <v>1548.5180808892933</v>
      </c>
      <c r="F10" s="96">
        <v>1648.4864380240651</v>
      </c>
      <c r="G10" s="96">
        <v>1742.262287220919</v>
      </c>
      <c r="H10" s="96">
        <v>1822.3356334126702</v>
      </c>
      <c r="I10" s="96">
        <v>1861.156650729795</v>
      </c>
      <c r="J10" s="96">
        <v>2071.179736056652</v>
      </c>
      <c r="K10" s="96">
        <v>2146.1825274076537</v>
      </c>
      <c r="L10" s="96">
        <v>2283.7042047337877</v>
      </c>
      <c r="M10" s="96">
        <v>2380.1399020857602</v>
      </c>
      <c r="N10" s="96">
        <v>2500.1036283034618</v>
      </c>
      <c r="O10" s="96">
        <v>2590.5135657655251</v>
      </c>
      <c r="P10" s="96">
        <v>2520.9046645600374</v>
      </c>
      <c r="Q10" s="96">
        <v>2545.6710060712126</v>
      </c>
      <c r="R10" s="96">
        <v>2615.0851955891226</v>
      </c>
      <c r="S10" s="96">
        <v>2648.8812695801103</v>
      </c>
      <c r="T10" s="96">
        <v>2857.8793312369462</v>
      </c>
      <c r="U10" s="96">
        <v>2953.0957598554382</v>
      </c>
      <c r="V10" s="96">
        <v>2873.0475536764793</v>
      </c>
      <c r="W10" s="96">
        <v>3420.8727465956681</v>
      </c>
      <c r="X10" s="96">
        <v>3549.7213137511949</v>
      </c>
      <c r="Y10" s="97"/>
      <c r="Z10" s="132">
        <f t="shared" si="0"/>
        <v>3.7665407835983489E-2</v>
      </c>
      <c r="AA10" s="133"/>
      <c r="AB10" s="134">
        <f t="shared" si="1"/>
        <v>4.0758028807609481E-2</v>
      </c>
      <c r="AC10" s="104"/>
      <c r="AD10" s="105"/>
      <c r="AE10" s="106"/>
      <c r="AF10" s="102"/>
    </row>
    <row r="11" spans="1:32" x14ac:dyDescent="0.2">
      <c r="A11" s="6" t="s">
        <v>6</v>
      </c>
      <c r="B11" s="96">
        <v>544.46970282859002</v>
      </c>
      <c r="C11" s="96">
        <v>548.66222087360381</v>
      </c>
      <c r="D11" s="96">
        <v>559.63367875775748</v>
      </c>
      <c r="E11" s="96">
        <v>584.702</v>
      </c>
      <c r="F11" s="96">
        <v>635.452</v>
      </c>
      <c r="G11" s="96">
        <v>666.22199999999998</v>
      </c>
      <c r="H11" s="96">
        <v>709.67199999999991</v>
      </c>
      <c r="I11" s="96">
        <v>675.52955967979005</v>
      </c>
      <c r="J11" s="96">
        <v>664.17541839424439</v>
      </c>
      <c r="K11" s="96">
        <v>681.33551646000001</v>
      </c>
      <c r="L11" s="96">
        <v>728.72508207999999</v>
      </c>
      <c r="M11" s="96">
        <v>714.07047005000004</v>
      </c>
      <c r="N11" s="96">
        <v>679.53940762424816</v>
      </c>
      <c r="O11" s="96">
        <v>641.73199999999997</v>
      </c>
      <c r="P11" s="96">
        <v>653.32800978413945</v>
      </c>
      <c r="Q11" s="96">
        <v>638.00160000000005</v>
      </c>
      <c r="R11" s="96">
        <v>635.85095820637139</v>
      </c>
      <c r="S11" s="96">
        <v>632.181547607639</v>
      </c>
      <c r="T11" s="96">
        <v>676.57166114362599</v>
      </c>
      <c r="U11" s="96">
        <v>710.94592367848998</v>
      </c>
      <c r="V11" s="96">
        <v>667.15018249339596</v>
      </c>
      <c r="W11" s="96">
        <v>721.45509145339577</v>
      </c>
      <c r="X11" s="96">
        <v>858.56164527495298</v>
      </c>
      <c r="Y11" s="97"/>
      <c r="Z11" s="132">
        <f t="shared" si="0"/>
        <v>0.19004170245073948</v>
      </c>
      <c r="AA11" s="133"/>
      <c r="AB11" s="134">
        <f t="shared" si="1"/>
        <v>2.0917874197821318E-2</v>
      </c>
      <c r="AC11" s="104"/>
      <c r="AD11" s="105"/>
      <c r="AE11" s="106"/>
      <c r="AF11" s="102"/>
    </row>
    <row r="12" spans="1:32" x14ac:dyDescent="0.2">
      <c r="A12" s="6" t="s">
        <v>3</v>
      </c>
      <c r="B12" s="96">
        <v>2957.3884398178056</v>
      </c>
      <c r="C12" s="96">
        <v>2149.8882190216741</v>
      </c>
      <c r="D12" s="96">
        <v>2219.555772901992</v>
      </c>
      <c r="E12" s="96">
        <v>2308.2243866112049</v>
      </c>
      <c r="F12" s="96">
        <v>2371.0130204847574</v>
      </c>
      <c r="G12" s="96">
        <v>2718.4579965076277</v>
      </c>
      <c r="H12" s="96">
        <v>2370.7843125582767</v>
      </c>
      <c r="I12" s="96">
        <v>2429.3630061211511</v>
      </c>
      <c r="J12" s="96">
        <v>2902.6178221040605</v>
      </c>
      <c r="K12" s="96">
        <v>3232.7929159234759</v>
      </c>
      <c r="L12" s="96">
        <v>3343.251485549411</v>
      </c>
      <c r="M12" s="96">
        <v>3862.6473056402942</v>
      </c>
      <c r="N12" s="96">
        <v>3938.0992679590336</v>
      </c>
      <c r="O12" s="96">
        <v>4109.7624922661435</v>
      </c>
      <c r="P12" s="96">
        <v>4084.53389651922</v>
      </c>
      <c r="Q12" s="96">
        <v>4021.2961401436028</v>
      </c>
      <c r="R12" s="96">
        <v>3859.8335971587958</v>
      </c>
      <c r="S12" s="96">
        <v>3757.8880833359858</v>
      </c>
      <c r="T12" s="96">
        <v>3537.7762010424435</v>
      </c>
      <c r="U12" s="96">
        <v>3645.6793820630432</v>
      </c>
      <c r="V12" s="96">
        <v>3448.6673167462759</v>
      </c>
      <c r="W12" s="96">
        <v>4243.9827738893619</v>
      </c>
      <c r="X12" s="96">
        <v>5030.0722205114253</v>
      </c>
      <c r="Y12" s="97"/>
      <c r="Z12" s="132">
        <f t="shared" si="0"/>
        <v>0.18522446685184324</v>
      </c>
      <c r="AA12" s="133"/>
      <c r="AB12" s="134">
        <f t="shared" si="1"/>
        <v>2.4435951919193677E-2</v>
      </c>
      <c r="AC12" s="104"/>
      <c r="AD12" s="105"/>
      <c r="AE12" s="106"/>
      <c r="AF12" s="102"/>
    </row>
    <row r="13" spans="1:32" x14ac:dyDescent="0.2">
      <c r="A13" s="6" t="s">
        <v>4</v>
      </c>
      <c r="B13" s="96">
        <v>1856.0290240673316</v>
      </c>
      <c r="C13" s="96">
        <v>2269.6144479745635</v>
      </c>
      <c r="D13" s="96">
        <v>2599.0383139577284</v>
      </c>
      <c r="E13" s="96">
        <v>2625.9408135991321</v>
      </c>
      <c r="F13" s="96">
        <v>2705.8442148000613</v>
      </c>
      <c r="G13" s="96">
        <v>2838.7095834693259</v>
      </c>
      <c r="H13" s="96">
        <v>2849.0007949438345</v>
      </c>
      <c r="I13" s="96">
        <v>3450.0483393337258</v>
      </c>
      <c r="J13" s="96">
        <v>3840.0646090145328</v>
      </c>
      <c r="K13" s="96">
        <v>3803.8857900586463</v>
      </c>
      <c r="L13" s="96">
        <v>4823.7776311449816</v>
      </c>
      <c r="M13" s="96">
        <v>4870.1150558591917</v>
      </c>
      <c r="N13" s="96">
        <v>4766.3168726765334</v>
      </c>
      <c r="O13" s="96">
        <v>4855.7644144051528</v>
      </c>
      <c r="P13" s="96">
        <v>4783.8364177061812</v>
      </c>
      <c r="Q13" s="96">
        <v>4637.5180311312233</v>
      </c>
      <c r="R13" s="96">
        <v>4606.0290661491663</v>
      </c>
      <c r="S13" s="96">
        <v>4602.1913640457396</v>
      </c>
      <c r="T13" s="96">
        <v>4816.3622988505485</v>
      </c>
      <c r="U13" s="96">
        <v>4976.6941209951265</v>
      </c>
      <c r="V13" s="96">
        <v>4907.6668876796139</v>
      </c>
      <c r="W13" s="96">
        <v>5432.8964044121094</v>
      </c>
      <c r="X13" s="96">
        <v>5609.1249495811235</v>
      </c>
      <c r="Y13" s="97"/>
      <c r="Z13" s="132">
        <f t="shared" si="0"/>
        <v>3.2437310055442481E-2</v>
      </c>
      <c r="AA13" s="133"/>
      <c r="AB13" s="134">
        <f t="shared" si="1"/>
        <v>5.1555716597260215E-2</v>
      </c>
      <c r="AC13" s="104"/>
      <c r="AD13" s="105"/>
      <c r="AE13" s="106"/>
      <c r="AF13" s="102"/>
    </row>
    <row r="14" spans="1:32" x14ac:dyDescent="0.2">
      <c r="A14" s="1" t="s">
        <v>7</v>
      </c>
      <c r="B14" s="107">
        <v>28343.663452014745</v>
      </c>
      <c r="C14" s="107">
        <v>28776.286038880251</v>
      </c>
      <c r="D14" s="107">
        <v>30361.543624910555</v>
      </c>
      <c r="E14" s="107">
        <v>31253.879511055617</v>
      </c>
      <c r="F14" s="107">
        <v>32192.192381432797</v>
      </c>
      <c r="G14" s="107">
        <v>35589.405895571137</v>
      </c>
      <c r="H14" s="107">
        <v>37575.039675915039</v>
      </c>
      <c r="I14" s="107">
        <v>39886.162947514873</v>
      </c>
      <c r="J14" s="107">
        <v>42120.148527545367</v>
      </c>
      <c r="K14" s="107">
        <v>41668.822698250493</v>
      </c>
      <c r="L14" s="107">
        <v>43379.985670887443</v>
      </c>
      <c r="M14" s="107">
        <v>44774.384043800463</v>
      </c>
      <c r="N14" s="107">
        <v>45575.3412678737</v>
      </c>
      <c r="O14" s="107">
        <v>46683.226146162226</v>
      </c>
      <c r="P14" s="107">
        <v>46425.215637787544</v>
      </c>
      <c r="Q14" s="107">
        <v>46178.402615376857</v>
      </c>
      <c r="R14" s="107">
        <v>46695.449788537808</v>
      </c>
      <c r="S14" s="107">
        <v>48350.675031550854</v>
      </c>
      <c r="T14" s="107">
        <v>50861.975365312741</v>
      </c>
      <c r="U14" s="107">
        <v>53965.976563914548</v>
      </c>
      <c r="V14" s="107">
        <f>SUM(V5:V13)</f>
        <v>53927.849143611616</v>
      </c>
      <c r="W14" s="107">
        <f>SUM(W5:W13)</f>
        <v>59940.662720868713</v>
      </c>
      <c r="X14" s="107">
        <f>SUM(X5:X13)</f>
        <v>63697.840710139513</v>
      </c>
      <c r="Y14" s="108"/>
      <c r="Z14" s="135">
        <f t="shared" si="0"/>
        <v>6.268162243662867E-2</v>
      </c>
      <c r="AA14" s="133"/>
      <c r="AB14" s="136">
        <f t="shared" si="1"/>
        <v>3.7492443335209069E-2</v>
      </c>
      <c r="AC14" s="101"/>
      <c r="AD14" s="101"/>
      <c r="AE14" s="102"/>
      <c r="AF14" s="102"/>
    </row>
    <row r="15" spans="1:32" x14ac:dyDescent="0.2">
      <c r="A15" s="1" t="s">
        <v>8</v>
      </c>
      <c r="B15" s="107">
        <f>B14/B22</f>
        <v>37423.225749072604</v>
      </c>
      <c r="C15" s="107">
        <f>C14/C22</f>
        <v>37285.095391422947</v>
      </c>
      <c r="D15" s="107">
        <f t="shared" ref="D15:V15" si="2">D14/D22</f>
        <v>38543.480733219782</v>
      </c>
      <c r="E15" s="107">
        <f t="shared" si="2"/>
        <v>38974.198239253543</v>
      </c>
      <c r="F15" s="107">
        <f t="shared" si="2"/>
        <v>39499.01309677033</v>
      </c>
      <c r="G15" s="107">
        <f t="shared" si="2"/>
        <v>42826.9870233244</v>
      </c>
      <c r="H15" s="107">
        <f t="shared" si="2"/>
        <v>44330.979380237099</v>
      </c>
      <c r="I15" s="107">
        <f t="shared" si="2"/>
        <v>45961.453023378868</v>
      </c>
      <c r="J15" s="107">
        <f t="shared" si="2"/>
        <v>47444.114135523319</v>
      </c>
      <c r="K15" s="107">
        <f t="shared" si="2"/>
        <v>46886.057032918987</v>
      </c>
      <c r="L15" s="107">
        <f t="shared" si="2"/>
        <v>48285.434416882141</v>
      </c>
      <c r="M15" s="107">
        <f t="shared" si="2"/>
        <v>49416.74897054649</v>
      </c>
      <c r="N15" s="107">
        <f t="shared" si="2"/>
        <v>49762.283997277773</v>
      </c>
      <c r="O15" s="107">
        <f t="shared" si="2"/>
        <v>50593.574253159357</v>
      </c>
      <c r="P15" s="107">
        <f t="shared" si="2"/>
        <v>50028.401255673161</v>
      </c>
      <c r="Q15" s="107">
        <f t="shared" si="2"/>
        <v>49204.224279778748</v>
      </c>
      <c r="R15" s="107">
        <f t="shared" si="2"/>
        <v>49499.119648218919</v>
      </c>
      <c r="S15" s="107">
        <f t="shared" si="2"/>
        <v>50954.949174644717</v>
      </c>
      <c r="T15" s="107">
        <f t="shared" si="2"/>
        <v>53010.654415962133</v>
      </c>
      <c r="U15" s="107">
        <f t="shared" si="2"/>
        <v>55573.058396391942</v>
      </c>
      <c r="V15" s="107">
        <f t="shared" si="2"/>
        <v>53927.849143611616</v>
      </c>
      <c r="W15" s="107">
        <f>W14/W22</f>
        <v>59217.150031507757</v>
      </c>
      <c r="X15" s="107">
        <f>X14/X22</f>
        <v>60965.495070374593</v>
      </c>
      <c r="Y15" s="108"/>
      <c r="Z15" s="135">
        <f t="shared" si="0"/>
        <v>2.9524302299867466E-2</v>
      </c>
      <c r="AA15" s="133"/>
      <c r="AB15" s="136">
        <f>((X15/B15)^(1/($X$4-$B$4))-1)</f>
        <v>2.2430432023176738E-2</v>
      </c>
      <c r="AC15" s="101"/>
      <c r="AD15" s="101"/>
      <c r="AE15" s="102"/>
      <c r="AF15" s="102"/>
    </row>
    <row r="16" spans="1:32" x14ac:dyDescent="0.2">
      <c r="A16" s="1" t="s">
        <v>63</v>
      </c>
      <c r="B16" s="100">
        <f t="shared" ref="B16:O16" si="3">B14/B20</f>
        <v>1.9235382728543169E-2</v>
      </c>
      <c r="C16" s="100">
        <f t="shared" si="3"/>
        <v>1.8807157340332736E-2</v>
      </c>
      <c r="D16" s="100">
        <f t="shared" si="3"/>
        <v>1.9236499100258219E-2</v>
      </c>
      <c r="E16" s="100">
        <f t="shared" si="3"/>
        <v>1.9265012060592262E-2</v>
      </c>
      <c r="F16" s="100">
        <f t="shared" si="3"/>
        <v>1.8980036873496732E-2</v>
      </c>
      <c r="G16" s="100">
        <f t="shared" si="3"/>
        <v>2.0197750512795983E-2</v>
      </c>
      <c r="H16" s="100">
        <f t="shared" si="3"/>
        <v>2.0354611175016447E-2</v>
      </c>
      <c r="I16" s="100">
        <f t="shared" si="3"/>
        <v>2.0582412366691612E-2</v>
      </c>
      <c r="J16" s="100">
        <f t="shared" si="3"/>
        <v>2.1165903782686114E-2</v>
      </c>
      <c r="K16" s="100">
        <f t="shared" si="3"/>
        <v>2.1524931140099644E-2</v>
      </c>
      <c r="L16" s="100">
        <f t="shared" si="3"/>
        <v>2.1732643147620929E-2</v>
      </c>
      <c r="M16" s="100">
        <f t="shared" si="3"/>
        <v>2.1712571567026922E-2</v>
      </c>
      <c r="N16" s="100">
        <f t="shared" si="3"/>
        <v>2.1824270930132544E-2</v>
      </c>
      <c r="O16" s="100">
        <f t="shared" si="3"/>
        <v>2.2016734082908038E-2</v>
      </c>
      <c r="P16" s="100">
        <f>P14/P20</f>
        <v>2.1555696847189297E-2</v>
      </c>
      <c r="Q16" s="100">
        <f t="shared" ref="Q16:X16" si="4">Q14/Q20</f>
        <v>2.0976815054849982E-2</v>
      </c>
      <c r="R16" s="100">
        <f t="shared" si="4"/>
        <v>2.0922597123036325E-2</v>
      </c>
      <c r="S16" s="100">
        <f t="shared" si="4"/>
        <v>2.1098344416849837E-2</v>
      </c>
      <c r="T16" s="100">
        <f t="shared" si="4"/>
        <v>2.1594113249343197E-2</v>
      </c>
      <c r="U16" s="100">
        <f t="shared" si="4"/>
        <v>2.2188068928308546E-2</v>
      </c>
      <c r="V16" s="100">
        <f t="shared" si="4"/>
        <v>2.3262048670482555E-2</v>
      </c>
      <c r="W16" s="100">
        <f t="shared" si="4"/>
        <v>2.3898813812543794E-2</v>
      </c>
      <c r="X16" s="100">
        <f t="shared" si="4"/>
        <v>2.3987723559469359E-2</v>
      </c>
      <c r="Y16" s="108"/>
      <c r="Z16" s="109"/>
      <c r="AA16" s="103"/>
      <c r="AB16" s="98"/>
      <c r="AC16" s="101"/>
      <c r="AD16" s="101"/>
      <c r="AE16" s="102"/>
      <c r="AF16" s="102"/>
    </row>
    <row r="17" spans="1:32" x14ac:dyDescent="0.2">
      <c r="A17" s="17" t="s">
        <v>9</v>
      </c>
      <c r="B17" s="110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1"/>
      <c r="X17" s="112"/>
      <c r="Y17" s="112"/>
      <c r="Z17" s="103"/>
      <c r="AA17" s="103"/>
      <c r="AB17" s="103"/>
      <c r="AC17" s="113"/>
      <c r="AD17" s="113"/>
      <c r="AE17" s="114"/>
      <c r="AF17" s="114"/>
    </row>
    <row r="18" spans="1:32" x14ac:dyDescent="0.2">
      <c r="A18" s="17"/>
      <c r="B18" s="110"/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1"/>
      <c r="X18" s="112"/>
      <c r="Y18" s="112"/>
      <c r="Z18" s="103"/>
      <c r="AA18" s="103"/>
      <c r="AB18" s="103"/>
      <c r="AC18" s="113"/>
      <c r="AD18" s="113"/>
      <c r="AE18" s="114"/>
      <c r="AF18" s="114"/>
    </row>
    <row r="19" spans="1:32" s="9" customFormat="1" ht="12.75" x14ac:dyDescent="0.2">
      <c r="A19" s="10" t="s">
        <v>5</v>
      </c>
      <c r="B19" s="115">
        <v>2000</v>
      </c>
      <c r="C19" s="115">
        <v>2001</v>
      </c>
      <c r="D19" s="115">
        <v>2002</v>
      </c>
      <c r="E19" s="115">
        <v>2003</v>
      </c>
      <c r="F19" s="115">
        <v>2004</v>
      </c>
      <c r="G19" s="115">
        <v>2005</v>
      </c>
      <c r="H19" s="115">
        <v>2006</v>
      </c>
      <c r="I19" s="115">
        <v>2007</v>
      </c>
      <c r="J19" s="115">
        <v>2008</v>
      </c>
      <c r="K19" s="115">
        <v>2009</v>
      </c>
      <c r="L19" s="115">
        <v>2010</v>
      </c>
      <c r="M19" s="115">
        <v>2011</v>
      </c>
      <c r="N19" s="115">
        <v>2012</v>
      </c>
      <c r="O19" s="115">
        <v>2013</v>
      </c>
      <c r="P19" s="115">
        <v>2014</v>
      </c>
      <c r="Q19" s="115">
        <v>2015</v>
      </c>
      <c r="R19" s="115">
        <v>2016</v>
      </c>
      <c r="S19" s="115">
        <v>2017</v>
      </c>
      <c r="T19" s="115">
        <v>2018</v>
      </c>
      <c r="U19" s="115">
        <v>2019</v>
      </c>
      <c r="V19" s="115">
        <v>2020</v>
      </c>
      <c r="W19" s="115">
        <v>2021</v>
      </c>
      <c r="X19" s="115" t="s">
        <v>62</v>
      </c>
      <c r="Y19" s="116"/>
      <c r="Z19" s="103"/>
      <c r="AA19" s="103"/>
      <c r="AB19" s="103"/>
      <c r="AC19" s="113"/>
      <c r="AD19" s="113"/>
      <c r="AE19" s="113"/>
      <c r="AF19" s="113"/>
    </row>
    <row r="20" spans="1:32" x14ac:dyDescent="0.2">
      <c r="A20" s="6" t="s">
        <v>10</v>
      </c>
      <c r="B20" s="99">
        <v>1473517</v>
      </c>
      <c r="C20" s="99">
        <v>1530071</v>
      </c>
      <c r="D20" s="99">
        <v>1578330</v>
      </c>
      <c r="E20" s="99">
        <v>1622313</v>
      </c>
      <c r="F20" s="99">
        <v>1696108</v>
      </c>
      <c r="G20" s="99">
        <v>1762048</v>
      </c>
      <c r="H20" s="99">
        <v>1846021</v>
      </c>
      <c r="I20" s="99">
        <v>1937876</v>
      </c>
      <c r="J20" s="99">
        <v>1990000</v>
      </c>
      <c r="K20" s="99">
        <v>1935840</v>
      </c>
      <c r="L20" s="99">
        <v>1996075</v>
      </c>
      <c r="M20" s="99">
        <v>2062141</v>
      </c>
      <c r="N20" s="99">
        <v>2088287</v>
      </c>
      <c r="O20" s="99">
        <v>2120352</v>
      </c>
      <c r="P20" s="99">
        <v>2153733</v>
      </c>
      <c r="Q20" s="99">
        <v>2201402</v>
      </c>
      <c r="R20" s="99">
        <v>2231819</v>
      </c>
      <c r="S20" s="99">
        <v>2291681</v>
      </c>
      <c r="T20" s="99">
        <v>2355363</v>
      </c>
      <c r="U20" s="99">
        <v>2432207</v>
      </c>
      <c r="V20" s="99">
        <v>2318276</v>
      </c>
      <c r="W20" s="99">
        <v>2508102</v>
      </c>
      <c r="X20" s="99">
        <v>2655435</v>
      </c>
      <c r="Y20" s="26"/>
      <c r="Z20" s="103"/>
      <c r="AA20" s="103"/>
      <c r="AB20" s="136">
        <f>((X20/B20)^(1/($X$4-$B$4))-1)</f>
        <v>2.7132302085088877E-2</v>
      </c>
      <c r="AC20" s="113"/>
      <c r="AD20" s="113"/>
      <c r="AE20" s="114"/>
      <c r="AF20" s="114"/>
    </row>
    <row r="21" spans="1:32" x14ac:dyDescent="0.2">
      <c r="A21" s="11" t="s">
        <v>11</v>
      </c>
      <c r="B21" s="99">
        <v>1945541</v>
      </c>
      <c r="C21" s="99">
        <v>1982495</v>
      </c>
      <c r="D21" s="99">
        <v>2003664</v>
      </c>
      <c r="E21" s="99">
        <v>2023056</v>
      </c>
      <c r="F21" s="99">
        <v>2081082</v>
      </c>
      <c r="G21" s="99">
        <v>2120384</v>
      </c>
      <c r="H21" s="99">
        <v>2177933</v>
      </c>
      <c r="I21" s="99">
        <v>2233045</v>
      </c>
      <c r="J21" s="99">
        <v>2241535</v>
      </c>
      <c r="K21" s="99">
        <v>2178221</v>
      </c>
      <c r="L21" s="99">
        <v>2221793</v>
      </c>
      <c r="M21" s="99">
        <v>2275951</v>
      </c>
      <c r="N21" s="99">
        <v>2280135</v>
      </c>
      <c r="O21" s="99">
        <v>2297960</v>
      </c>
      <c r="P21" s="99">
        <v>2320890</v>
      </c>
      <c r="Q21" s="99">
        <v>2345648</v>
      </c>
      <c r="R21" s="99">
        <v>2365821</v>
      </c>
      <c r="S21" s="99">
        <v>2415116</v>
      </c>
      <c r="T21" s="99">
        <v>2454866</v>
      </c>
      <c r="U21" s="99">
        <v>2504637</v>
      </c>
      <c r="V21" s="99">
        <v>2318276</v>
      </c>
      <c r="W21" s="99">
        <v>2477828</v>
      </c>
      <c r="X21" s="99">
        <v>2541529</v>
      </c>
      <c r="Y21" s="26"/>
      <c r="Z21" s="103"/>
      <c r="AA21" s="103"/>
      <c r="AB21" s="136">
        <f>((X21/B21)^(1/($X$4-$B$4))-1)</f>
        <v>1.2220696268254061E-2</v>
      </c>
      <c r="AC21" s="113"/>
      <c r="AD21" s="113"/>
      <c r="AE21" s="114"/>
      <c r="AF21" s="114"/>
    </row>
    <row r="22" spans="1:32" x14ac:dyDescent="0.2">
      <c r="A22" s="11" t="s">
        <v>26</v>
      </c>
      <c r="B22" s="117">
        <f>B20/B21</f>
        <v>0.75738162290077671</v>
      </c>
      <c r="C22" s="117">
        <f t="shared" ref="C22:X22" si="5">C20/C21</f>
        <v>0.7717905972020106</v>
      </c>
      <c r="D22" s="117">
        <f t="shared" si="5"/>
        <v>0.78772189349112431</v>
      </c>
      <c r="E22" s="117">
        <f t="shared" si="5"/>
        <v>0.80191205779770802</v>
      </c>
      <c r="F22" s="117">
        <f t="shared" si="5"/>
        <v>0.81501257518925252</v>
      </c>
      <c r="G22" s="117">
        <f t="shared" si="5"/>
        <v>0.83100419546648152</v>
      </c>
      <c r="H22" s="117">
        <f t="shared" si="5"/>
        <v>0.84760229079590599</v>
      </c>
      <c r="I22" s="117">
        <f t="shared" si="5"/>
        <v>0.86781771079400549</v>
      </c>
      <c r="J22" s="117">
        <f t="shared" si="5"/>
        <v>0.88778448696986667</v>
      </c>
      <c r="K22" s="117">
        <f t="shared" si="5"/>
        <v>0.88872524872361436</v>
      </c>
      <c r="L22" s="117">
        <f t="shared" si="5"/>
        <v>0.8984072773656232</v>
      </c>
      <c r="M22" s="117">
        <f t="shared" si="5"/>
        <v>0.90605685271783087</v>
      </c>
      <c r="N22" s="117">
        <f t="shared" si="5"/>
        <v>0.91586112225811189</v>
      </c>
      <c r="O22" s="117">
        <f t="shared" si="5"/>
        <v>0.92271057807794743</v>
      </c>
      <c r="P22" s="117">
        <f t="shared" si="5"/>
        <v>0.92797719840233706</v>
      </c>
      <c r="Q22" s="117">
        <f t="shared" si="5"/>
        <v>0.93850483960082676</v>
      </c>
      <c r="R22" s="117">
        <f t="shared" si="5"/>
        <v>0.94335919750479857</v>
      </c>
      <c r="S22" s="117">
        <f t="shared" si="5"/>
        <v>0.94889065369944958</v>
      </c>
      <c r="T22" s="117">
        <f t="shared" si="5"/>
        <v>0.95946703404585021</v>
      </c>
      <c r="U22" s="117">
        <f t="shared" si="5"/>
        <v>0.97108163777824885</v>
      </c>
      <c r="V22" s="117">
        <f t="shared" si="5"/>
        <v>1</v>
      </c>
      <c r="W22" s="117">
        <f t="shared" si="5"/>
        <v>1.0122179586315112</v>
      </c>
      <c r="X22" s="117">
        <f t="shared" si="5"/>
        <v>1.0448179029237912</v>
      </c>
      <c r="Y22" s="118"/>
      <c r="Z22" s="103"/>
      <c r="AA22" s="119"/>
      <c r="AB22" s="119"/>
      <c r="AC22" s="113"/>
      <c r="AD22" s="113"/>
      <c r="AE22" s="114"/>
      <c r="AF22" s="114"/>
    </row>
    <row r="23" spans="1:32" x14ac:dyDescent="0.2">
      <c r="A23" s="12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14"/>
      <c r="Y23" s="114"/>
      <c r="Z23" s="120"/>
      <c r="AA23" s="113"/>
      <c r="AB23" s="113"/>
      <c r="AC23" s="113"/>
      <c r="AD23" s="113"/>
      <c r="AE23" s="114"/>
      <c r="AF23" s="114"/>
    </row>
    <row r="24" spans="1:32" s="9" customFormat="1" ht="12.75" x14ac:dyDescent="0.2">
      <c r="A24" s="10" t="s">
        <v>71</v>
      </c>
      <c r="B24" s="27">
        <v>2000</v>
      </c>
      <c r="C24" s="27">
        <v>2001</v>
      </c>
      <c r="D24" s="27">
        <v>2002</v>
      </c>
      <c r="E24" s="27">
        <v>2003</v>
      </c>
      <c r="F24" s="27">
        <v>2004</v>
      </c>
      <c r="G24" s="27">
        <v>2005</v>
      </c>
      <c r="H24" s="27">
        <v>2006</v>
      </c>
      <c r="I24" s="27">
        <v>2007</v>
      </c>
      <c r="J24" s="27">
        <v>2008</v>
      </c>
      <c r="K24" s="27">
        <v>2009</v>
      </c>
      <c r="L24" s="27">
        <v>2010</v>
      </c>
      <c r="M24" s="27">
        <v>2011</v>
      </c>
      <c r="N24" s="27">
        <v>2012</v>
      </c>
      <c r="O24" s="27">
        <v>2013</v>
      </c>
      <c r="P24" s="27">
        <v>2014</v>
      </c>
      <c r="Q24" s="27">
        <v>2015</v>
      </c>
      <c r="R24" s="27">
        <v>2016</v>
      </c>
      <c r="S24" s="27">
        <v>2017</v>
      </c>
      <c r="T24" s="27">
        <v>2018</v>
      </c>
      <c r="U24" s="27">
        <v>2019</v>
      </c>
      <c r="V24" s="27">
        <v>2020</v>
      </c>
      <c r="W24" s="27">
        <v>2021</v>
      </c>
      <c r="X24" s="27">
        <v>2022</v>
      </c>
      <c r="Y24" s="113"/>
      <c r="Z24" s="113"/>
      <c r="AA24" s="113"/>
      <c r="AB24" s="113"/>
      <c r="AC24" s="113"/>
      <c r="AD24" s="113"/>
      <c r="AE24" s="113"/>
      <c r="AF24" s="113"/>
    </row>
    <row r="25" spans="1:32" x14ac:dyDescent="0.2">
      <c r="A25" s="159" t="s">
        <v>81</v>
      </c>
      <c r="B25" s="121">
        <f>B14/B20</f>
        <v>1.9235382728543169E-2</v>
      </c>
      <c r="C25" s="121">
        <f t="shared" ref="C25:U26" si="6">C14/C20</f>
        <v>1.8807157340332736E-2</v>
      </c>
      <c r="D25" s="121">
        <f t="shared" si="6"/>
        <v>1.9236499100258219E-2</v>
      </c>
      <c r="E25" s="121">
        <f t="shared" si="6"/>
        <v>1.9265012060592262E-2</v>
      </c>
      <c r="F25" s="121">
        <f t="shared" si="6"/>
        <v>1.8980036873496732E-2</v>
      </c>
      <c r="G25" s="121">
        <f t="shared" si="6"/>
        <v>2.0197750512795983E-2</v>
      </c>
      <c r="H25" s="121">
        <f t="shared" si="6"/>
        <v>2.0354611175016447E-2</v>
      </c>
      <c r="I25" s="121">
        <f t="shared" si="6"/>
        <v>2.0582412366691612E-2</v>
      </c>
      <c r="J25" s="121">
        <f t="shared" si="6"/>
        <v>2.1165903782686114E-2</v>
      </c>
      <c r="K25" s="121">
        <f t="shared" si="6"/>
        <v>2.1524931140099644E-2</v>
      </c>
      <c r="L25" s="121">
        <f t="shared" si="6"/>
        <v>2.1732643147620929E-2</v>
      </c>
      <c r="M25" s="121">
        <f t="shared" si="6"/>
        <v>2.1712571567026922E-2</v>
      </c>
      <c r="N25" s="121">
        <f t="shared" si="6"/>
        <v>2.1824270930132544E-2</v>
      </c>
      <c r="O25" s="121">
        <f t="shared" si="6"/>
        <v>2.2016734082908038E-2</v>
      </c>
      <c r="P25" s="121">
        <f t="shared" si="6"/>
        <v>2.1555696847189297E-2</v>
      </c>
      <c r="Q25" s="121">
        <f t="shared" si="6"/>
        <v>2.0976815054849982E-2</v>
      </c>
      <c r="R25" s="121">
        <f t="shared" si="6"/>
        <v>2.0922597123036325E-2</v>
      </c>
      <c r="S25" s="121">
        <f t="shared" si="6"/>
        <v>2.1098344416849837E-2</v>
      </c>
      <c r="T25" s="121">
        <f t="shared" si="6"/>
        <v>2.1594113249343197E-2</v>
      </c>
      <c r="U25" s="121">
        <f t="shared" si="6"/>
        <v>2.2188068928308546E-2</v>
      </c>
      <c r="V25" s="121">
        <f t="shared" ref="V25:X26" si="7">V14/V20</f>
        <v>2.3262048670482555E-2</v>
      </c>
      <c r="W25" s="121">
        <f t="shared" si="7"/>
        <v>2.3898813812543794E-2</v>
      </c>
      <c r="X25" s="121">
        <f t="shared" si="7"/>
        <v>2.3987723559469359E-2</v>
      </c>
      <c r="Y25" s="114"/>
      <c r="Z25" s="113"/>
      <c r="AA25" s="113"/>
      <c r="AB25" s="113"/>
      <c r="AC25" s="113"/>
      <c r="AD25" s="113"/>
      <c r="AE25" s="114"/>
      <c r="AF25" s="114"/>
    </row>
    <row r="26" spans="1:32" x14ac:dyDescent="0.2">
      <c r="A26" s="159" t="s">
        <v>82</v>
      </c>
      <c r="B26" s="121">
        <f>B15/B21</f>
        <v>1.9235382728543169E-2</v>
      </c>
      <c r="C26" s="121">
        <f t="shared" si="6"/>
        <v>1.8807157340332736E-2</v>
      </c>
      <c r="D26" s="121">
        <f t="shared" si="6"/>
        <v>1.9236499100258219E-2</v>
      </c>
      <c r="E26" s="121">
        <f t="shared" si="6"/>
        <v>1.9265012060592265E-2</v>
      </c>
      <c r="F26" s="121">
        <f t="shared" si="6"/>
        <v>1.8980036873496735E-2</v>
      </c>
      <c r="G26" s="121">
        <f t="shared" si="6"/>
        <v>2.0197750512795983E-2</v>
      </c>
      <c r="H26" s="121">
        <f t="shared" si="6"/>
        <v>2.0354611175016447E-2</v>
      </c>
      <c r="I26" s="121">
        <f t="shared" si="6"/>
        <v>2.0582412366691612E-2</v>
      </c>
      <c r="J26" s="121">
        <f t="shared" si="6"/>
        <v>2.1165903782686114E-2</v>
      </c>
      <c r="K26" s="121">
        <f t="shared" si="6"/>
        <v>2.1524931140099644E-2</v>
      </c>
      <c r="L26" s="121">
        <f t="shared" si="6"/>
        <v>2.1732643147620925E-2</v>
      </c>
      <c r="M26" s="121">
        <f t="shared" si="6"/>
        <v>2.1712571567026922E-2</v>
      </c>
      <c r="N26" s="121">
        <f t="shared" si="6"/>
        <v>2.1824270930132547E-2</v>
      </c>
      <c r="O26" s="121">
        <f t="shared" si="6"/>
        <v>2.2016734082908038E-2</v>
      </c>
      <c r="P26" s="121">
        <f t="shared" si="6"/>
        <v>2.1555696847189294E-2</v>
      </c>
      <c r="Q26" s="121">
        <f t="shared" si="6"/>
        <v>2.0976815054849982E-2</v>
      </c>
      <c r="R26" s="121">
        <f t="shared" si="6"/>
        <v>2.0922597123036325E-2</v>
      </c>
      <c r="S26" s="121">
        <f t="shared" si="6"/>
        <v>2.1098344416849841E-2</v>
      </c>
      <c r="T26" s="121">
        <f t="shared" si="6"/>
        <v>2.1594113249343197E-2</v>
      </c>
      <c r="U26" s="121">
        <f t="shared" si="6"/>
        <v>2.218806892830855E-2</v>
      </c>
      <c r="V26" s="121">
        <f t="shared" si="7"/>
        <v>2.3262048670482555E-2</v>
      </c>
      <c r="W26" s="121">
        <f t="shared" si="7"/>
        <v>2.3898813812543791E-2</v>
      </c>
      <c r="X26" s="121">
        <f t="shared" si="7"/>
        <v>2.3987723559469355E-2</v>
      </c>
      <c r="Y26" s="114"/>
      <c r="Z26" s="113"/>
      <c r="AA26" s="113"/>
      <c r="AB26" s="113"/>
      <c r="AC26" s="113"/>
      <c r="AD26" s="113"/>
      <c r="AE26" s="114"/>
      <c r="AF26" s="114"/>
    </row>
    <row r="27" spans="1:32" x14ac:dyDescent="0.2">
      <c r="A27" s="9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114"/>
      <c r="Y27" s="114"/>
      <c r="Z27" s="113"/>
      <c r="AA27" s="113"/>
      <c r="AB27" s="113"/>
      <c r="AC27" s="113"/>
      <c r="AD27" s="113"/>
      <c r="AE27" s="114"/>
      <c r="AF27" s="114"/>
    </row>
    <row r="28" spans="1:32" s="9" customFormat="1" ht="12.75" x14ac:dyDescent="0.2">
      <c r="A28" s="10" t="s">
        <v>12</v>
      </c>
      <c r="B28" s="115">
        <v>2000</v>
      </c>
      <c r="C28" s="115">
        <v>2001</v>
      </c>
      <c r="D28" s="115">
        <v>2002</v>
      </c>
      <c r="E28" s="115">
        <v>2003</v>
      </c>
      <c r="F28" s="115">
        <v>2004</v>
      </c>
      <c r="G28" s="115">
        <v>2005</v>
      </c>
      <c r="H28" s="115">
        <v>2006</v>
      </c>
      <c r="I28" s="115">
        <v>2007</v>
      </c>
      <c r="J28" s="115">
        <v>2008</v>
      </c>
      <c r="K28" s="115">
        <v>2009</v>
      </c>
      <c r="L28" s="115">
        <v>2010</v>
      </c>
      <c r="M28" s="115">
        <v>2011</v>
      </c>
      <c r="N28" s="115">
        <v>2012</v>
      </c>
      <c r="O28" s="115">
        <v>2013</v>
      </c>
      <c r="P28" s="115">
        <v>2014</v>
      </c>
      <c r="Q28" s="115">
        <v>2015</v>
      </c>
      <c r="R28" s="115">
        <v>2016</v>
      </c>
      <c r="S28" s="115">
        <v>2017</v>
      </c>
      <c r="T28" s="115">
        <v>2018</v>
      </c>
      <c r="U28" s="115">
        <v>2019</v>
      </c>
      <c r="V28" s="115">
        <v>2020</v>
      </c>
      <c r="W28" s="122">
        <v>2021</v>
      </c>
      <c r="X28" s="115">
        <v>2022</v>
      </c>
      <c r="Y28" s="116"/>
      <c r="Z28" s="91" t="s">
        <v>80</v>
      </c>
      <c r="AA28" s="92"/>
      <c r="AB28" s="93" t="s">
        <v>67</v>
      </c>
      <c r="AC28" s="93" t="s">
        <v>68</v>
      </c>
      <c r="AD28" s="113"/>
      <c r="AE28" s="113"/>
      <c r="AF28" s="113"/>
    </row>
    <row r="29" spans="1:32" x14ac:dyDescent="0.2">
      <c r="A29" s="6" t="s">
        <v>13</v>
      </c>
      <c r="B29" s="123">
        <v>100</v>
      </c>
      <c r="C29" s="124">
        <f t="shared" ref="C29:U29" si="8">C14/$B14*$B29</f>
        <v>101.52634675329789</v>
      </c>
      <c r="D29" s="124">
        <f t="shared" si="8"/>
        <v>107.11933436661087</v>
      </c>
      <c r="E29" s="124">
        <f t="shared" si="8"/>
        <v>110.26760730477841</v>
      </c>
      <c r="F29" s="124">
        <f t="shared" si="8"/>
        <v>113.57809281052724</v>
      </c>
      <c r="G29" s="124">
        <f t="shared" si="8"/>
        <v>125.56388822434081</v>
      </c>
      <c r="H29" s="124">
        <f t="shared" si="8"/>
        <v>132.56945327314102</v>
      </c>
      <c r="I29" s="124">
        <f t="shared" si="8"/>
        <v>140.72338607548508</v>
      </c>
      <c r="J29" s="124">
        <f t="shared" si="8"/>
        <v>148.60516742605955</v>
      </c>
      <c r="K29" s="124">
        <f t="shared" si="8"/>
        <v>147.01283328739413</v>
      </c>
      <c r="L29" s="124">
        <f t="shared" si="8"/>
        <v>153.05003089783679</v>
      </c>
      <c r="M29" s="124">
        <f t="shared" si="8"/>
        <v>157.96964326648387</v>
      </c>
      <c r="N29" s="124">
        <f t="shared" si="8"/>
        <v>160.79552082260585</v>
      </c>
      <c r="O29" s="124">
        <f t="shared" si="8"/>
        <v>164.70427764285301</v>
      </c>
      <c r="P29" s="124">
        <f t="shared" si="8"/>
        <v>163.79398420526869</v>
      </c>
      <c r="Q29" s="124">
        <f t="shared" si="8"/>
        <v>162.92319690274323</v>
      </c>
      <c r="R29" s="124">
        <f t="shared" si="8"/>
        <v>164.7474041864499</v>
      </c>
      <c r="S29" s="124">
        <f t="shared" si="8"/>
        <v>170.58724647012403</v>
      </c>
      <c r="T29" s="124">
        <f t="shared" si="8"/>
        <v>179.44742905736601</v>
      </c>
      <c r="U29" s="124">
        <f t="shared" si="8"/>
        <v>190.39873464232267</v>
      </c>
      <c r="V29" s="124">
        <f t="shared" ref="V29:W29" si="9">V14/$B14*$B29</f>
        <v>190.2642163209085</v>
      </c>
      <c r="W29" s="124">
        <f t="shared" si="9"/>
        <v>211.47817685016989</v>
      </c>
      <c r="X29" s="124">
        <f t="shared" ref="X29" si="10">X14/$B14*$B29</f>
        <v>224.73397208507885</v>
      </c>
      <c r="Y29" s="125"/>
      <c r="Z29" s="132">
        <f>X29/W29-1</f>
        <v>6.2681622436628892E-2</v>
      </c>
      <c r="AA29" s="133"/>
      <c r="AB29" s="132">
        <f>((X29/B29)^(1/($X$28-$B$28))-1)</f>
        <v>3.7492443335209069E-2</v>
      </c>
      <c r="AC29" s="132">
        <f>((X29/R29)^(1/($X$28-$R$28))-1)</f>
        <v>5.311312289851533E-2</v>
      </c>
      <c r="AD29" s="113"/>
      <c r="AE29" s="114"/>
      <c r="AF29" s="114"/>
    </row>
    <row r="30" spans="1:32" x14ac:dyDescent="0.2">
      <c r="A30" s="6" t="s">
        <v>14</v>
      </c>
      <c r="B30" s="123">
        <v>100</v>
      </c>
      <c r="C30" s="124">
        <f t="shared" ref="C30:U30" si="11">C15/$B15*$B30</f>
        <v>99.630896709503787</v>
      </c>
      <c r="D30" s="124">
        <f t="shared" si="11"/>
        <v>102.99347520616911</v>
      </c>
      <c r="E30" s="124">
        <f t="shared" si="11"/>
        <v>104.14441154960934</v>
      </c>
      <c r="F30" s="124">
        <f t="shared" si="11"/>
        <v>105.54678894228984</v>
      </c>
      <c r="G30" s="124">
        <f t="shared" si="11"/>
        <v>114.43959243514894</v>
      </c>
      <c r="H30" s="124">
        <f t="shared" si="11"/>
        <v>118.45846661504234</v>
      </c>
      <c r="I30" s="124">
        <f t="shared" si="11"/>
        <v>122.81531616637258</v>
      </c>
      <c r="J30" s="124">
        <f t="shared" si="11"/>
        <v>126.77719032998924</v>
      </c>
      <c r="K30" s="124">
        <f t="shared" si="11"/>
        <v>125.28598509197428</v>
      </c>
      <c r="L30" s="124">
        <f t="shared" si="11"/>
        <v>129.02531369327167</v>
      </c>
      <c r="M30" s="124">
        <f t="shared" si="11"/>
        <v>132.04834158843482</v>
      </c>
      <c r="N30" s="124">
        <f t="shared" si="11"/>
        <v>132.97165864573003</v>
      </c>
      <c r="O30" s="124">
        <f t="shared" si="11"/>
        <v>135.19298040312074</v>
      </c>
      <c r="P30" s="124">
        <f t="shared" si="11"/>
        <v>133.68276051647666</v>
      </c>
      <c r="Q30" s="124">
        <f t="shared" si="11"/>
        <v>131.48044642035725</v>
      </c>
      <c r="R30" s="124">
        <f t="shared" si="11"/>
        <v>132.26844735436941</v>
      </c>
      <c r="S30" s="124">
        <f t="shared" si="11"/>
        <v>136.15862383511245</v>
      </c>
      <c r="T30" s="124">
        <f t="shared" si="11"/>
        <v>141.65175063049128</v>
      </c>
      <c r="U30" s="124">
        <f t="shared" si="11"/>
        <v>148.49884606157747</v>
      </c>
      <c r="V30" s="124">
        <f t="shared" ref="V30:W30" si="12">V15/$B15*$B30</f>
        <v>144.10262093707414</v>
      </c>
      <c r="W30" s="124">
        <f t="shared" si="12"/>
        <v>158.23635949654937</v>
      </c>
      <c r="X30" s="124">
        <f t="shared" ref="X30" si="13">X15/$B15*$B30</f>
        <v>162.90817760915598</v>
      </c>
      <c r="Y30" s="125"/>
      <c r="Z30" s="132">
        <f t="shared" ref="Z30:Z32" si="14">X30/W30-1</f>
        <v>2.9524302299867466E-2</v>
      </c>
      <c r="AA30" s="133"/>
      <c r="AB30" s="132">
        <f>((X30/B30)^(1/($X$28-$B$28))-1)</f>
        <v>2.2430432023176738E-2</v>
      </c>
      <c r="AC30" s="132">
        <f t="shared" ref="AC30:AC32" si="15">((X30/R30)^(1/($X$28-$R$28))-1)</f>
        <v>3.5335498677292465E-2</v>
      </c>
      <c r="AD30" s="113"/>
      <c r="AE30" s="114"/>
      <c r="AF30" s="114"/>
    </row>
    <row r="31" spans="1:32" x14ac:dyDescent="0.2">
      <c r="A31" s="6" t="s">
        <v>10</v>
      </c>
      <c r="B31" s="123">
        <v>100</v>
      </c>
      <c r="C31" s="124">
        <f t="shared" ref="C31:U31" si="16">C20/$B20*$B31</f>
        <v>103.8380283362866</v>
      </c>
      <c r="D31" s="124">
        <f t="shared" si="16"/>
        <v>107.11311779911598</v>
      </c>
      <c r="E31" s="124">
        <f t="shared" si="16"/>
        <v>110.09801719287935</v>
      </c>
      <c r="F31" s="124">
        <f t="shared" si="16"/>
        <v>115.10610328893389</v>
      </c>
      <c r="G31" s="124">
        <f t="shared" si="16"/>
        <v>119.58111104249221</v>
      </c>
      <c r="H31" s="124">
        <f t="shared" si="16"/>
        <v>125.27992551154823</v>
      </c>
      <c r="I31" s="124">
        <f t="shared" si="16"/>
        <v>131.51365067386396</v>
      </c>
      <c r="J31" s="124">
        <f t="shared" si="16"/>
        <v>135.05103775524816</v>
      </c>
      <c r="K31" s="124">
        <f t="shared" si="16"/>
        <v>131.37547785332643</v>
      </c>
      <c r="L31" s="124">
        <f t="shared" si="16"/>
        <v>135.46331667703868</v>
      </c>
      <c r="M31" s="124">
        <f t="shared" si="16"/>
        <v>139.94687540082674</v>
      </c>
      <c r="N31" s="124">
        <f t="shared" si="16"/>
        <v>141.72126958833863</v>
      </c>
      <c r="O31" s="124">
        <f t="shared" si="16"/>
        <v>143.89735578211858</v>
      </c>
      <c r="P31" s="124">
        <f t="shared" si="16"/>
        <v>146.16275210940898</v>
      </c>
      <c r="Q31" s="124">
        <f t="shared" si="16"/>
        <v>149.39780131481345</v>
      </c>
      <c r="R31" s="124">
        <f t="shared" si="16"/>
        <v>151.46204624717598</v>
      </c>
      <c r="S31" s="124">
        <f t="shared" si="16"/>
        <v>155.52457148441451</v>
      </c>
      <c r="T31" s="124">
        <f t="shared" si="16"/>
        <v>159.84634042226861</v>
      </c>
      <c r="U31" s="124">
        <f t="shared" si="16"/>
        <v>165.06134642491398</v>
      </c>
      <c r="V31" s="124">
        <f t="shared" ref="V31:W31" si="17">V20/$B20*$B31</f>
        <v>157.3294369864752</v>
      </c>
      <c r="W31" s="124">
        <f t="shared" si="17"/>
        <v>170.21194869146404</v>
      </c>
      <c r="X31" s="124">
        <f t="shared" ref="X31" si="18">X20/$B20*$B31</f>
        <v>180.21067961889818</v>
      </c>
      <c r="Y31" s="125"/>
      <c r="Z31" s="132">
        <f t="shared" si="14"/>
        <v>5.8742826248693092E-2</v>
      </c>
      <c r="AA31" s="133"/>
      <c r="AB31" s="132">
        <f>((X31/B31)^(1/($X$28-$B$28))-1)</f>
        <v>2.7132302085088877E-2</v>
      </c>
      <c r="AC31" s="132">
        <f t="shared" si="15"/>
        <v>2.9388828603701622E-2</v>
      </c>
      <c r="AD31" s="113"/>
      <c r="AE31" s="114"/>
      <c r="AF31" s="114"/>
    </row>
    <row r="32" spans="1:32" x14ac:dyDescent="0.2">
      <c r="A32" s="11" t="s">
        <v>11</v>
      </c>
      <c r="B32" s="123">
        <v>100</v>
      </c>
      <c r="C32" s="124">
        <f t="shared" ref="C32:U32" si="19">C21/$B21*$B32</f>
        <v>101.89942026408079</v>
      </c>
      <c r="D32" s="124">
        <f t="shared" si="19"/>
        <v>102.98749807894052</v>
      </c>
      <c r="E32" s="124">
        <f t="shared" si="19"/>
        <v>103.98423883125567</v>
      </c>
      <c r="F32" s="124">
        <f t="shared" si="19"/>
        <v>106.9667511504512</v>
      </c>
      <c r="G32" s="124">
        <f t="shared" si="19"/>
        <v>108.98685764011142</v>
      </c>
      <c r="H32" s="124">
        <f t="shared" si="19"/>
        <v>111.94485235726206</v>
      </c>
      <c r="I32" s="124">
        <f t="shared" si="19"/>
        <v>114.77758628576834</v>
      </c>
      <c r="J32" s="124">
        <f t="shared" si="19"/>
        <v>115.21396876241621</v>
      </c>
      <c r="K32" s="124">
        <f t="shared" si="19"/>
        <v>111.959655437742</v>
      </c>
      <c r="L32" s="124">
        <f t="shared" si="19"/>
        <v>114.19923815535114</v>
      </c>
      <c r="M32" s="124">
        <f t="shared" si="19"/>
        <v>116.98293687976764</v>
      </c>
      <c r="N32" s="124">
        <f t="shared" si="19"/>
        <v>117.19799274340659</v>
      </c>
      <c r="O32" s="124">
        <f t="shared" si="19"/>
        <v>118.11419034602714</v>
      </c>
      <c r="P32" s="124">
        <f t="shared" si="19"/>
        <v>119.29278283007143</v>
      </c>
      <c r="Q32" s="124">
        <f t="shared" si="19"/>
        <v>120.56533375549525</v>
      </c>
      <c r="R32" s="124">
        <f t="shared" si="19"/>
        <v>121.60221758369522</v>
      </c>
      <c r="S32" s="124">
        <f t="shared" si="19"/>
        <v>124.13596012625794</v>
      </c>
      <c r="T32" s="124">
        <f t="shared" si="19"/>
        <v>126.17909362999804</v>
      </c>
      <c r="U32" s="124">
        <f t="shared" si="19"/>
        <v>128.73730237502065</v>
      </c>
      <c r="V32" s="124">
        <f t="shared" ref="V32:W32" si="20">V21/$B21*$B32</f>
        <v>119.15842431488208</v>
      </c>
      <c r="W32" s="124">
        <f t="shared" si="20"/>
        <v>127.3593309007623</v>
      </c>
      <c r="X32" s="124">
        <f t="shared" ref="X32" si="21">X21/$B21*$B32</f>
        <v>130.63353586483143</v>
      </c>
      <c r="Y32" s="125"/>
      <c r="Z32" s="132">
        <f t="shared" si="14"/>
        <v>2.5708402681703602E-2</v>
      </c>
      <c r="AA32" s="133"/>
      <c r="AB32" s="132">
        <f>((X32/B32)^(1/($X$28-$B$28))-1)</f>
        <v>1.2220696268254061E-2</v>
      </c>
      <c r="AC32" s="132">
        <f t="shared" si="15"/>
        <v>1.2011694680924556E-2</v>
      </c>
      <c r="AD32" s="113"/>
      <c r="AE32" s="114"/>
      <c r="AF32" s="114"/>
    </row>
    <row r="33" spans="1:32" x14ac:dyDescent="0.2">
      <c r="A33" s="82" t="s">
        <v>78</v>
      </c>
      <c r="B33" s="85">
        <f>B31/B32</f>
        <v>1</v>
      </c>
      <c r="C33" s="85">
        <f t="shared" ref="C33:X33" si="22">C31/C32</f>
        <v>1.0190247213103052</v>
      </c>
      <c r="D33" s="85">
        <f t="shared" si="22"/>
        <v>1.0400594227176307</v>
      </c>
      <c r="E33" s="85">
        <f t="shared" si="22"/>
        <v>1.0587952408013011</v>
      </c>
      <c r="F33" s="85">
        <f t="shared" si="22"/>
        <v>1.0760923562783964</v>
      </c>
      <c r="G33" s="85">
        <f t="shared" si="22"/>
        <v>1.0972067057604722</v>
      </c>
      <c r="H33" s="85">
        <f t="shared" si="22"/>
        <v>1.1191218075104379</v>
      </c>
      <c r="I33" s="85">
        <f t="shared" si="22"/>
        <v>1.1458130017338655</v>
      </c>
      <c r="J33" s="85">
        <f t="shared" si="22"/>
        <v>1.1721759019840567</v>
      </c>
      <c r="K33" s="85">
        <f t="shared" si="22"/>
        <v>1.1734180258028848</v>
      </c>
      <c r="L33" s="85">
        <f t="shared" si="22"/>
        <v>1.1862015794953107</v>
      </c>
      <c r="M33" s="85">
        <f t="shared" si="22"/>
        <v>1.1963016071708039</v>
      </c>
      <c r="N33" s="85">
        <f t="shared" si="22"/>
        <v>1.2092465602087856</v>
      </c>
      <c r="O33" s="85">
        <f t="shared" si="22"/>
        <v>1.2182901593835349</v>
      </c>
      <c r="P33" s="85">
        <f t="shared" si="22"/>
        <v>1.2252438801567143</v>
      </c>
      <c r="Q33" s="85">
        <f t="shared" si="22"/>
        <v>1.2391439285341344</v>
      </c>
      <c r="R33" s="85">
        <f t="shared" si="22"/>
        <v>1.2455533234246252</v>
      </c>
      <c r="S33" s="85">
        <f t="shared" si="22"/>
        <v>1.2528567171529619</v>
      </c>
      <c r="T33" s="85">
        <f t="shared" si="22"/>
        <v>1.2668211176963666</v>
      </c>
      <c r="U33" s="85">
        <f t="shared" si="22"/>
        <v>1.2821563243890173</v>
      </c>
      <c r="V33" s="85">
        <f t="shared" si="22"/>
        <v>1.3203383469617247</v>
      </c>
      <c r="W33" s="85">
        <f t="shared" si="22"/>
        <v>1.3364701862645012</v>
      </c>
      <c r="X33" s="85">
        <f t="shared" si="22"/>
        <v>1.3795131428224143</v>
      </c>
      <c r="Y33" s="126"/>
      <c r="Z33" s="119"/>
      <c r="AA33" s="119"/>
      <c r="AB33" s="119"/>
      <c r="AC33" s="119"/>
      <c r="AD33" s="113"/>
      <c r="AE33" s="114"/>
      <c r="AF33" s="114"/>
    </row>
    <row r="34" spans="1:32" x14ac:dyDescent="0.2">
      <c r="A34" s="16" t="s">
        <v>59</v>
      </c>
      <c r="B34" s="127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9"/>
      <c r="X34" s="130"/>
      <c r="Y34" s="130"/>
      <c r="Z34" s="120"/>
      <c r="AA34" s="120"/>
      <c r="AB34" s="120"/>
      <c r="AC34" s="113"/>
      <c r="AD34" s="113"/>
      <c r="AE34" s="114"/>
      <c r="AF34" s="114"/>
    </row>
    <row r="35" spans="1:32" x14ac:dyDescent="0.2">
      <c r="A35" s="16" t="s">
        <v>77</v>
      </c>
      <c r="B35" s="131"/>
      <c r="C35" s="131"/>
      <c r="D35" s="131"/>
      <c r="E35" s="131"/>
      <c r="F35" s="131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0"/>
      <c r="Z35" s="120"/>
      <c r="AA35" s="120"/>
      <c r="AB35" s="120"/>
      <c r="AC35" s="113"/>
      <c r="AD35" s="113"/>
      <c r="AE35" s="114"/>
      <c r="AF35" s="114"/>
    </row>
    <row r="36" spans="1:32" ht="11.45" customHeight="1" x14ac:dyDescent="0.2">
      <c r="A36" s="24"/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30"/>
      <c r="S36" s="114"/>
      <c r="T36" s="114"/>
      <c r="U36" s="114"/>
      <c r="V36" s="114"/>
      <c r="W36" s="129"/>
      <c r="X36" s="131"/>
      <c r="Y36" s="114"/>
      <c r="Z36" s="113"/>
      <c r="AA36" s="113"/>
      <c r="AB36" s="113"/>
      <c r="AC36" s="113"/>
      <c r="AD36" s="113"/>
      <c r="AE36" s="114"/>
      <c r="AF36" s="114"/>
    </row>
    <row r="37" spans="1:32" ht="15" x14ac:dyDescent="0.2">
      <c r="A37" s="14"/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31"/>
      <c r="S37" s="114"/>
      <c r="T37" s="114"/>
      <c r="U37" s="114"/>
      <c r="V37" s="114"/>
      <c r="W37" s="129"/>
      <c r="X37" s="131"/>
      <c r="Y37" s="114"/>
      <c r="Z37" s="113"/>
      <c r="AA37" s="113"/>
      <c r="AB37" s="113"/>
      <c r="AC37" s="113"/>
      <c r="AD37" s="113"/>
      <c r="AE37" s="114"/>
      <c r="AF37" s="114"/>
    </row>
    <row r="38" spans="1:32" x14ac:dyDescent="0.2">
      <c r="V38" s="7"/>
      <c r="X38" s="13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AC2F7-7C5F-409C-A957-74185D77339A}">
  <sheetPr>
    <tabColor theme="0"/>
  </sheetPr>
  <dimension ref="A1:AE40"/>
  <sheetViews>
    <sheetView showGridLines="0" zoomScaleNormal="100" workbookViewId="0">
      <selection activeCell="A66" sqref="A66"/>
    </sheetView>
  </sheetViews>
  <sheetFormatPr baseColWidth="10" defaultRowHeight="14.25" x14ac:dyDescent="0.2"/>
  <cols>
    <col min="1" max="1" width="56.140625" style="35" customWidth="1"/>
    <col min="2" max="25" width="11.42578125" style="35"/>
    <col min="26" max="26" width="17.28515625" style="35" customWidth="1"/>
    <col min="27" max="16384" width="11.42578125" style="35"/>
  </cols>
  <sheetData>
    <row r="1" spans="1:31" ht="15" x14ac:dyDescent="0.25">
      <c r="A1" s="33" t="s">
        <v>93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31" x14ac:dyDescent="0.2">
      <c r="A2" s="36" t="s">
        <v>20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8"/>
    </row>
    <row r="3" spans="1:31" x14ac:dyDescent="0.2">
      <c r="A3" s="177"/>
      <c r="B3" s="176">
        <v>2000</v>
      </c>
      <c r="C3" s="176">
        <v>2001</v>
      </c>
      <c r="D3" s="176">
        <v>2002</v>
      </c>
      <c r="E3" s="176">
        <v>2003</v>
      </c>
      <c r="F3" s="176">
        <v>2004</v>
      </c>
      <c r="G3" s="176">
        <v>2005</v>
      </c>
      <c r="H3" s="176">
        <v>2006</v>
      </c>
      <c r="I3" s="176">
        <v>2007</v>
      </c>
      <c r="J3" s="176">
        <v>2008</v>
      </c>
      <c r="K3" s="176">
        <v>2009</v>
      </c>
      <c r="L3" s="176">
        <v>2010</v>
      </c>
      <c r="M3" s="176">
        <v>2011</v>
      </c>
      <c r="N3" s="176">
        <v>2012</v>
      </c>
      <c r="O3" s="176">
        <v>2013</v>
      </c>
      <c r="P3" s="176">
        <v>2014</v>
      </c>
      <c r="Q3" s="176">
        <v>2015</v>
      </c>
      <c r="R3" s="176">
        <v>2016</v>
      </c>
      <c r="S3" s="172">
        <v>2017</v>
      </c>
      <c r="T3" s="172">
        <v>2018</v>
      </c>
      <c r="U3" s="174">
        <v>2019</v>
      </c>
      <c r="V3" s="172">
        <v>2020</v>
      </c>
      <c r="W3" s="172">
        <v>2021</v>
      </c>
      <c r="X3" s="172">
        <v>2022</v>
      </c>
      <c r="Y3" s="39"/>
      <c r="Z3" s="171" t="s">
        <v>83</v>
      </c>
    </row>
    <row r="4" spans="1:31" x14ac:dyDescent="0.2">
      <c r="A4" s="177"/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3"/>
      <c r="T4" s="173"/>
      <c r="U4" s="175"/>
      <c r="V4" s="173"/>
      <c r="W4" s="173"/>
      <c r="X4" s="173"/>
      <c r="Y4" s="39"/>
      <c r="Z4" s="171"/>
    </row>
    <row r="5" spans="1:31" x14ac:dyDescent="0.2">
      <c r="A5" s="40" t="s">
        <v>75</v>
      </c>
      <c r="B5" s="41">
        <v>9.4424071133978877</v>
      </c>
      <c r="C5" s="41">
        <v>9.8402860590156767</v>
      </c>
      <c r="D5" s="41">
        <v>10.515956286979035</v>
      </c>
      <c r="E5" s="41">
        <v>10.837361040467654</v>
      </c>
      <c r="F5" s="41">
        <v>11.215002720866272</v>
      </c>
      <c r="G5" s="41">
        <v>12.503727171438744</v>
      </c>
      <c r="H5" s="41">
        <v>13.646371859047486</v>
      </c>
      <c r="I5" s="41">
        <v>14.636733555792791</v>
      </c>
      <c r="J5" s="41">
        <v>14.371426363305698</v>
      </c>
      <c r="K5" s="41">
        <v>13.783396323884677</v>
      </c>
      <c r="L5" s="41">
        <v>14.326189377807701</v>
      </c>
      <c r="M5" s="41">
        <v>15.075323721149086</v>
      </c>
      <c r="N5" s="41">
        <v>15.595747182852099</v>
      </c>
      <c r="O5" s="41">
        <v>16.027124962355519</v>
      </c>
      <c r="P5" s="41">
        <v>16.366909021119461</v>
      </c>
      <c r="Q5" s="41">
        <v>16.229346382889453</v>
      </c>
      <c r="R5" s="41">
        <v>16.598625096924746</v>
      </c>
      <c r="S5" s="41">
        <v>17.041686801621339</v>
      </c>
      <c r="T5" s="41">
        <v>18.17857543445901</v>
      </c>
      <c r="U5" s="42">
        <v>19.166748425882563</v>
      </c>
      <c r="V5" s="41">
        <v>18.75603807863255</v>
      </c>
      <c r="W5" s="41">
        <v>19.925841327917343</v>
      </c>
      <c r="X5" s="41">
        <v>21.622950409613484</v>
      </c>
      <c r="Y5" s="43"/>
      <c r="Z5" s="137">
        <f>(X5-B5)</f>
        <v>12.180543296215596</v>
      </c>
      <c r="AD5" s="160"/>
      <c r="AE5" s="160"/>
    </row>
    <row r="6" spans="1:31" x14ac:dyDescent="0.2">
      <c r="A6" s="44" t="s">
        <v>0</v>
      </c>
      <c r="B6" s="45">
        <v>8.8538154957261277</v>
      </c>
      <c r="C6" s="46">
        <v>9.3365566186917128</v>
      </c>
      <c r="D6" s="46">
        <v>9.8520621939438922</v>
      </c>
      <c r="E6" s="46">
        <v>10.009331892392741</v>
      </c>
      <c r="F6" s="46">
        <v>10.135926618362035</v>
      </c>
      <c r="G6" s="46">
        <v>10.875472485433814</v>
      </c>
      <c r="H6" s="46">
        <v>11.423035907066042</v>
      </c>
      <c r="I6" s="46">
        <v>11.844391849027211</v>
      </c>
      <c r="J6" s="46">
        <v>12.28319001180714</v>
      </c>
      <c r="K6" s="46">
        <v>12.300368529341783</v>
      </c>
      <c r="L6" s="46">
        <v>12.319199223716165</v>
      </c>
      <c r="M6" s="46">
        <v>12.549108634339449</v>
      </c>
      <c r="N6" s="46">
        <v>12.568760811889808</v>
      </c>
      <c r="O6" s="46">
        <v>12.839671266909216</v>
      </c>
      <c r="P6" s="46">
        <v>12.502649816268264</v>
      </c>
      <c r="Q6" s="46">
        <v>12.487484564372407</v>
      </c>
      <c r="R6" s="46">
        <v>12.614792078599656</v>
      </c>
      <c r="S6" s="46">
        <v>13.168751937113207</v>
      </c>
      <c r="T6" s="46">
        <v>13.282788175703438</v>
      </c>
      <c r="U6" s="47">
        <v>13.592455690421406</v>
      </c>
      <c r="V6" s="46">
        <v>13.022387077031141</v>
      </c>
      <c r="W6" s="46">
        <v>13.976941454110912</v>
      </c>
      <c r="X6" s="46">
        <v>14.069853404657588</v>
      </c>
      <c r="Y6" s="43"/>
      <c r="Z6" s="137">
        <f t="shared" ref="Z6:Z13" si="0">(X6-B6)</f>
        <v>5.2160379089314599</v>
      </c>
      <c r="AD6" s="160"/>
      <c r="AE6" s="160"/>
    </row>
    <row r="7" spans="1:31" x14ac:dyDescent="0.2">
      <c r="A7" s="48" t="s">
        <v>76</v>
      </c>
      <c r="B7" s="45">
        <v>1.497948201586534</v>
      </c>
      <c r="C7" s="46">
        <v>1.3257104943407041</v>
      </c>
      <c r="D7" s="46">
        <v>1.368256965311599</v>
      </c>
      <c r="E7" s="46">
        <v>1.4265301496138252</v>
      </c>
      <c r="F7" s="46">
        <v>1.5404804301318125</v>
      </c>
      <c r="G7" s="46">
        <v>1.8679290325925002</v>
      </c>
      <c r="H7" s="46">
        <v>2.1579431682442292</v>
      </c>
      <c r="I7" s="46">
        <v>2.1066490991420945</v>
      </c>
      <c r="J7" s="46">
        <v>2.5402224176613948</v>
      </c>
      <c r="K7" s="46">
        <v>2.5544207186750549</v>
      </c>
      <c r="L7" s="46">
        <v>2.4901769207272917</v>
      </c>
      <c r="M7" s="46">
        <v>2.2754495053801618</v>
      </c>
      <c r="N7" s="46">
        <v>2.3444176709122306</v>
      </c>
      <c r="O7" s="46">
        <v>2.4537919958937824</v>
      </c>
      <c r="P7" s="46">
        <v>2.3972335367923407</v>
      </c>
      <c r="Q7" s="46">
        <v>2.4764064721440642</v>
      </c>
      <c r="R7" s="46">
        <v>2.584534315952951</v>
      </c>
      <c r="S7" s="46">
        <v>2.906348940934917</v>
      </c>
      <c r="T7" s="46">
        <v>3.584577972077359</v>
      </c>
      <c r="U7" s="47">
        <v>4.6537514110874429</v>
      </c>
      <c r="V7" s="46">
        <v>6.1527940861428378</v>
      </c>
      <c r="W7" s="46">
        <v>7.5555178038559436</v>
      </c>
      <c r="X7" s="46">
        <v>7.6350460536564038</v>
      </c>
      <c r="Y7" s="49"/>
      <c r="Z7" s="137">
        <f t="shared" si="0"/>
        <v>6.1370978520698696</v>
      </c>
      <c r="AD7" s="160"/>
      <c r="AE7" s="160"/>
    </row>
    <row r="8" spans="1:31" x14ac:dyDescent="0.2">
      <c r="A8" s="48" t="s">
        <v>4</v>
      </c>
      <c r="B8" s="41">
        <v>1.9466349115755042</v>
      </c>
      <c r="C8" s="41">
        <v>2.3484366141167046</v>
      </c>
      <c r="D8" s="41">
        <v>2.733927195371872</v>
      </c>
      <c r="E8" s="41">
        <v>2.8600915513603464</v>
      </c>
      <c r="F8" s="41">
        <v>2.9547197072715936</v>
      </c>
      <c r="G8" s="41">
        <v>3.1618418061736113</v>
      </c>
      <c r="H8" s="41">
        <v>3.477785051029155</v>
      </c>
      <c r="I8" s="41">
        <v>3.6434565613196273</v>
      </c>
      <c r="J8" s="41">
        <v>3.9566121303867456</v>
      </c>
      <c r="K8" s="41">
        <v>3.9250981328837953</v>
      </c>
      <c r="L8" s="41">
        <v>4.5290807146065868</v>
      </c>
      <c r="M8" s="41">
        <v>4.6535604156633319</v>
      </c>
      <c r="N8" s="41">
        <v>4.5571114957388055</v>
      </c>
      <c r="O8" s="41">
        <v>4.6015648972938168</v>
      </c>
      <c r="P8" s="41">
        <v>4.5424676120183154</v>
      </c>
      <c r="Q8" s="41">
        <v>4.6094233541045595</v>
      </c>
      <c r="R8" s="41">
        <v>4.6610712738658382</v>
      </c>
      <c r="S8" s="41">
        <v>4.4373748904342243</v>
      </c>
      <c r="T8" s="41">
        <v>4.9422353881312846</v>
      </c>
      <c r="U8" s="42">
        <v>5.0427958103383901</v>
      </c>
      <c r="V8" s="41">
        <v>4.9020842703747238</v>
      </c>
      <c r="W8" s="41">
        <v>5.4328964044121095</v>
      </c>
      <c r="X8" s="41">
        <v>5.6091249495811235</v>
      </c>
      <c r="Y8" s="49"/>
      <c r="Z8" s="137">
        <f t="shared" si="0"/>
        <v>3.6624900380056191</v>
      </c>
      <c r="AD8" s="160"/>
      <c r="AE8" s="160"/>
    </row>
    <row r="9" spans="1:31" x14ac:dyDescent="0.2">
      <c r="A9" s="48" t="s">
        <v>3</v>
      </c>
      <c r="B9" s="41">
        <v>2.9870569060949497</v>
      </c>
      <c r="C9" s="41">
        <v>2.1710858287742343</v>
      </c>
      <c r="D9" s="41">
        <v>2.2543551017464503</v>
      </c>
      <c r="E9" s="41">
        <v>2.3332860240001096</v>
      </c>
      <c r="F9" s="41">
        <v>2.4015558403165072</v>
      </c>
      <c r="G9" s="41">
        <v>2.7570846747988171</v>
      </c>
      <c r="H9" s="41">
        <v>2.3991792973317132</v>
      </c>
      <c r="I9" s="41">
        <v>2.4581433952415286</v>
      </c>
      <c r="J9" s="41">
        <v>2.9375478001585509</v>
      </c>
      <c r="K9" s="41">
        <v>3.2791639818894494</v>
      </c>
      <c r="L9" s="41">
        <v>3.3884935215206169</v>
      </c>
      <c r="M9" s="41">
        <v>3.9014702286892473</v>
      </c>
      <c r="N9" s="41">
        <v>3.9795507285576432</v>
      </c>
      <c r="O9" s="41">
        <v>4.1398473739167176</v>
      </c>
      <c r="P9" s="41">
        <v>4.0924538301677149</v>
      </c>
      <c r="Q9" s="41">
        <v>4.0543624165247421</v>
      </c>
      <c r="R9" s="41">
        <v>3.8792044726161743</v>
      </c>
      <c r="S9" s="41">
        <v>3.7394941789424689</v>
      </c>
      <c r="T9" s="41">
        <v>3.5087692997764601</v>
      </c>
      <c r="U9" s="42">
        <v>3.6300864054288091</v>
      </c>
      <c r="V9" s="41">
        <v>3.4588055779438225</v>
      </c>
      <c r="W9" s="41">
        <v>4.2439827738893623</v>
      </c>
      <c r="X9" s="41">
        <v>5.0300722205114257</v>
      </c>
      <c r="Y9" s="49"/>
      <c r="Z9" s="137">
        <f t="shared" si="0"/>
        <v>2.043015314416476</v>
      </c>
      <c r="AD9" s="160"/>
      <c r="AE9" s="160"/>
    </row>
    <row r="10" spans="1:31" x14ac:dyDescent="0.2">
      <c r="A10" s="50" t="s">
        <v>2</v>
      </c>
      <c r="B10" s="41">
        <v>1.5283119904887674</v>
      </c>
      <c r="C10" s="41">
        <v>1.5788261415774445</v>
      </c>
      <c r="D10" s="41">
        <v>1.5491256549898524</v>
      </c>
      <c r="E10" s="41">
        <v>1.6173562322207751</v>
      </c>
      <c r="F10" s="41">
        <v>1.7211213931591571</v>
      </c>
      <c r="G10" s="41">
        <v>1.8269737730397961</v>
      </c>
      <c r="H10" s="41">
        <v>1.9114068823440569</v>
      </c>
      <c r="I10" s="41">
        <v>1.9565140582825031</v>
      </c>
      <c r="J10" s="41">
        <v>2.169417840992705</v>
      </c>
      <c r="K10" s="41">
        <v>2.2443287693267342</v>
      </c>
      <c r="L10" s="41">
        <v>2.3852571943593825</v>
      </c>
      <c r="M10" s="41">
        <v>2.4961586432662934</v>
      </c>
      <c r="N10" s="41">
        <v>2.6124679617959492</v>
      </c>
      <c r="O10" s="41">
        <v>2.7019293424554705</v>
      </c>
      <c r="P10" s="41">
        <v>2.6211485701499369</v>
      </c>
      <c r="Q10" s="41">
        <v>2.6483863770229807</v>
      </c>
      <c r="R10" s="41">
        <v>2.7128590945350837</v>
      </c>
      <c r="S10" s="41">
        <v>2.7330019693607674</v>
      </c>
      <c r="T10" s="41">
        <v>2.9556211619711252</v>
      </c>
      <c r="U10" s="42">
        <v>3.0508171904748904</v>
      </c>
      <c r="V10" s="41">
        <v>2.971961147817646</v>
      </c>
      <c r="W10" s="41">
        <v>3.4208727465956681</v>
      </c>
      <c r="X10" s="41">
        <v>3.5497213137511947</v>
      </c>
      <c r="Y10" s="49"/>
      <c r="Z10" s="137">
        <f t="shared" si="0"/>
        <v>2.0214093232624273</v>
      </c>
      <c r="AD10" s="160"/>
      <c r="AE10" s="160"/>
    </row>
    <row r="11" spans="1:31" x14ac:dyDescent="0.2">
      <c r="A11" s="48" t="s">
        <v>1</v>
      </c>
      <c r="B11" s="41">
        <v>1.2865878760518272</v>
      </c>
      <c r="C11" s="41">
        <v>1.4023302523573684</v>
      </c>
      <c r="D11" s="41">
        <v>1.3083038152497186</v>
      </c>
      <c r="E11" s="41">
        <v>1.3150022140777713</v>
      </c>
      <c r="F11" s="41">
        <v>1.2955167259811244</v>
      </c>
      <c r="G11" s="41">
        <v>1.6312746894755861</v>
      </c>
      <c r="H11" s="41">
        <v>1.5977117349707992</v>
      </c>
      <c r="I11" s="41">
        <v>1.8746468011333606</v>
      </c>
      <c r="J11" s="41">
        <v>2.3007022398217205</v>
      </c>
      <c r="K11" s="41">
        <v>2.0834145528971879</v>
      </c>
      <c r="L11" s="41">
        <v>1.9498733028637212</v>
      </c>
      <c r="M11" s="41">
        <v>1.9731517714280846</v>
      </c>
      <c r="N11" s="41">
        <v>2.0494770756513927</v>
      </c>
      <c r="O11" s="41">
        <v>1.9807136808843953</v>
      </c>
      <c r="P11" s="41">
        <v>1.9411229120000526</v>
      </c>
      <c r="Q11" s="41">
        <v>1.9151055818348484</v>
      </c>
      <c r="R11" s="41">
        <v>1.9856652377996351</v>
      </c>
      <c r="S11" s="41">
        <v>2.0834889901536346</v>
      </c>
      <c r="T11" s="41">
        <v>2.0974598729184111</v>
      </c>
      <c r="U11" s="42">
        <v>2.1917270444634172</v>
      </c>
      <c r="V11" s="41">
        <v>2.085668538136785</v>
      </c>
      <c r="W11" s="41">
        <v>2.4538869993162504</v>
      </c>
      <c r="X11" s="41">
        <v>3.027252071187664</v>
      </c>
      <c r="Y11" s="49"/>
      <c r="Z11" s="137">
        <f t="shared" si="0"/>
        <v>1.7406641951358368</v>
      </c>
      <c r="AD11" s="160"/>
      <c r="AE11" s="160"/>
    </row>
    <row r="12" spans="1:31" x14ac:dyDescent="0.2">
      <c r="A12" s="50" t="s">
        <v>25</v>
      </c>
      <c r="B12" s="41">
        <v>0.65941865211440809</v>
      </c>
      <c r="C12" s="41">
        <v>0.59235469322387446</v>
      </c>
      <c r="D12" s="41">
        <v>0.66486317857763155</v>
      </c>
      <c r="E12" s="41">
        <v>0.81645278498919238</v>
      </c>
      <c r="F12" s="41">
        <v>0.870328548528992</v>
      </c>
      <c r="G12" s="41">
        <v>1.0104420197691579</v>
      </c>
      <c r="H12" s="41">
        <v>1.3157403765590374</v>
      </c>
      <c r="I12" s="41">
        <v>1.3764187964773229</v>
      </c>
      <c r="J12" s="41">
        <v>1.5214350072993799</v>
      </c>
      <c r="K12" s="41">
        <v>1.3996241124835396</v>
      </c>
      <c r="L12" s="41">
        <v>1.406267992007155</v>
      </c>
      <c r="M12" s="41">
        <v>1.4320277880787091</v>
      </c>
      <c r="N12" s="41">
        <v>1.5324963478297753</v>
      </c>
      <c r="O12" s="41">
        <v>1.5200714306568837</v>
      </c>
      <c r="P12" s="41">
        <v>1.4225863536116565</v>
      </c>
      <c r="Q12" s="41">
        <v>1.4735008765512738</v>
      </c>
      <c r="R12" s="41">
        <v>1.4589050032453443</v>
      </c>
      <c r="S12" s="41">
        <v>1.7457967325764563</v>
      </c>
      <c r="T12" s="41">
        <v>2.0975363376009679</v>
      </c>
      <c r="U12" s="42">
        <v>2.314906938787002</v>
      </c>
      <c r="V12" s="41">
        <v>2.1503285302826978</v>
      </c>
      <c r="W12" s="41">
        <v>2.2092681193177293</v>
      </c>
      <c r="X12" s="41">
        <v>2.2952586419056837</v>
      </c>
      <c r="Y12" s="49"/>
      <c r="Z12" s="137">
        <f t="shared" si="0"/>
        <v>1.6358399897912757</v>
      </c>
      <c r="AD12" s="160"/>
      <c r="AE12" s="160"/>
    </row>
    <row r="13" spans="1:31" x14ac:dyDescent="0.2">
      <c r="A13" s="50" t="s">
        <v>6</v>
      </c>
      <c r="B13" s="41">
        <v>0.54446970282858997</v>
      </c>
      <c r="C13" s="41">
        <v>0.54866222087360383</v>
      </c>
      <c r="D13" s="41">
        <v>0.55963367875775749</v>
      </c>
      <c r="E13" s="41">
        <v>0.58470199999999994</v>
      </c>
      <c r="F13" s="41">
        <v>0.63545200000000002</v>
      </c>
      <c r="G13" s="41">
        <v>0.66622199999999998</v>
      </c>
      <c r="H13" s="41">
        <v>0.70967199999999986</v>
      </c>
      <c r="I13" s="41">
        <v>0.67552955967979</v>
      </c>
      <c r="J13" s="41">
        <v>0.66417541839424443</v>
      </c>
      <c r="K13" s="41">
        <v>0.68133551646000001</v>
      </c>
      <c r="L13" s="41">
        <v>0.72872508207999998</v>
      </c>
      <c r="M13" s="41">
        <v>0.71407047005000002</v>
      </c>
      <c r="N13" s="41">
        <v>0.67953940762424814</v>
      </c>
      <c r="O13" s="41">
        <v>0.64173199999999997</v>
      </c>
      <c r="P13" s="41">
        <v>0.65332800978413941</v>
      </c>
      <c r="Q13" s="41">
        <v>0.63800160000000006</v>
      </c>
      <c r="R13" s="41">
        <v>0.63585095820637139</v>
      </c>
      <c r="S13" s="41">
        <v>0.63218154760763901</v>
      </c>
      <c r="T13" s="41">
        <v>0.65877166114362606</v>
      </c>
      <c r="U13" s="42">
        <v>0.69374592367848997</v>
      </c>
      <c r="V13" s="41">
        <v>0.6784561824933959</v>
      </c>
      <c r="W13" s="41">
        <v>0.72145509145339581</v>
      </c>
      <c r="X13" s="41">
        <v>0.85856164527495293</v>
      </c>
      <c r="Y13" s="49"/>
      <c r="Z13" s="137">
        <f t="shared" si="0"/>
        <v>0.31409194244636296</v>
      </c>
      <c r="AD13" s="160"/>
      <c r="AE13" s="160"/>
    </row>
    <row r="14" spans="1:31" x14ac:dyDescent="0.2">
      <c r="A14" s="51" t="s">
        <v>19</v>
      </c>
      <c r="B14" s="52">
        <f t="shared" ref="B14:X14" si="1">SUM(B5:B13)</f>
        <v>28.746650849864594</v>
      </c>
      <c r="C14" s="52">
        <f t="shared" si="1"/>
        <v>29.144248922971325</v>
      </c>
      <c r="D14" s="52">
        <f t="shared" si="1"/>
        <v>30.806484070927812</v>
      </c>
      <c r="E14" s="52">
        <f t="shared" si="1"/>
        <v>31.800113889122414</v>
      </c>
      <c r="F14" s="52">
        <f t="shared" si="1"/>
        <v>32.770103984617499</v>
      </c>
      <c r="G14" s="52">
        <f t="shared" si="1"/>
        <v>36.300967652722029</v>
      </c>
      <c r="H14" s="52">
        <f t="shared" si="1"/>
        <v>38.638846276592517</v>
      </c>
      <c r="I14" s="52">
        <f t="shared" si="1"/>
        <v>40.572483676096219</v>
      </c>
      <c r="J14" s="52">
        <f t="shared" si="1"/>
        <v>42.744729229827577</v>
      </c>
      <c r="K14" s="52">
        <f t="shared" si="1"/>
        <v>42.251150637842223</v>
      </c>
      <c r="L14" s="52">
        <f t="shared" si="1"/>
        <v>43.523263329688611</v>
      </c>
      <c r="M14" s="52">
        <f t="shared" si="1"/>
        <v>45.07032117804436</v>
      </c>
      <c r="N14" s="52">
        <f t="shared" si="1"/>
        <v>45.919568682851953</v>
      </c>
      <c r="O14" s="52">
        <f t="shared" si="1"/>
        <v>46.906446950365797</v>
      </c>
      <c r="P14" s="52">
        <f t="shared" si="1"/>
        <v>46.539899661911882</v>
      </c>
      <c r="Q14" s="52">
        <f t="shared" si="1"/>
        <v>46.532017625444333</v>
      </c>
      <c r="R14" s="52">
        <f t="shared" si="1"/>
        <v>47.131507531745797</v>
      </c>
      <c r="S14" s="52">
        <f t="shared" si="1"/>
        <v>48.488125988744649</v>
      </c>
      <c r="T14" s="52">
        <f t="shared" si="1"/>
        <v>51.306335303781687</v>
      </c>
      <c r="U14" s="53">
        <f t="shared" si="1"/>
        <v>54.33703484056241</v>
      </c>
      <c r="V14" s="52">
        <f t="shared" si="1"/>
        <v>54.178523488855603</v>
      </c>
      <c r="W14" s="52">
        <f t="shared" si="1"/>
        <v>59.940662720868715</v>
      </c>
      <c r="X14" s="52">
        <f t="shared" si="1"/>
        <v>63.697840710139516</v>
      </c>
      <c r="Y14" s="54"/>
      <c r="Z14" s="139">
        <f>(X14-B14)</f>
        <v>34.951189860274923</v>
      </c>
    </row>
    <row r="15" spans="1:31" x14ac:dyDescent="0.2">
      <c r="A15" s="22" t="s">
        <v>57</v>
      </c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138"/>
    </row>
    <row r="16" spans="1:31" x14ac:dyDescent="0.2">
      <c r="A16" s="22" t="s">
        <v>56</v>
      </c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:26" x14ac:dyDescent="0.2">
      <c r="A17" s="23" t="s">
        <v>59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8"/>
    </row>
    <row r="18" spans="1:26" x14ac:dyDescent="0.2">
      <c r="A18" s="23" t="s">
        <v>60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8"/>
    </row>
    <row r="19" spans="1:26" x14ac:dyDescent="0.2">
      <c r="A19" s="5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57"/>
      <c r="R19" s="37"/>
      <c r="S19" s="37"/>
      <c r="T19" s="37"/>
      <c r="U19" s="37"/>
      <c r="V19" s="37"/>
      <c r="W19" s="37"/>
      <c r="X19" s="37"/>
      <c r="Y19" s="37"/>
      <c r="Z19" s="38"/>
    </row>
    <row r="20" spans="1:26" x14ac:dyDescent="0.2">
      <c r="A20" s="58"/>
    </row>
    <row r="33" spans="15:26" x14ac:dyDescent="0.2"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 spans="15:26" x14ac:dyDescent="0.2"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spans="15:26" x14ac:dyDescent="0.2"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spans="15:26" x14ac:dyDescent="0.2"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spans="15:26" x14ac:dyDescent="0.2"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spans="15:26" x14ac:dyDescent="0.2"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spans="15:26" x14ac:dyDescent="0.2"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spans="15:26" x14ac:dyDescent="0.2"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</sheetData>
  <sortState xmlns:xlrd2="http://schemas.microsoft.com/office/spreadsheetml/2017/richdata2" ref="AB5:AC13">
    <sortCondition descending="1" ref="AC5:AC13"/>
  </sortState>
  <mergeCells count="25">
    <mergeCell ref="F3:F4"/>
    <mergeCell ref="A3:A4"/>
    <mergeCell ref="B3:B4"/>
    <mergeCell ref="C3:C4"/>
    <mergeCell ref="D3:D4"/>
    <mergeCell ref="E3:E4"/>
    <mergeCell ref="R3:R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Z3:Z4"/>
    <mergeCell ref="S3:S4"/>
    <mergeCell ref="T3:T4"/>
    <mergeCell ref="U3:U4"/>
    <mergeCell ref="V3:V4"/>
    <mergeCell ref="W3:W4"/>
    <mergeCell ref="X3:X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5A220-7173-4004-A6FB-A17119262808}">
  <sheetPr>
    <tabColor theme="0"/>
  </sheetPr>
  <dimension ref="A1:K20"/>
  <sheetViews>
    <sheetView showGridLines="0" zoomScaleNormal="100" workbookViewId="0">
      <selection activeCell="A49" sqref="A49"/>
    </sheetView>
  </sheetViews>
  <sheetFormatPr baseColWidth="10" defaultRowHeight="14.25" x14ac:dyDescent="0.2"/>
  <cols>
    <col min="1" max="1" width="34.28515625" style="35" customWidth="1"/>
    <col min="2" max="16384" width="11.42578125" style="35"/>
  </cols>
  <sheetData>
    <row r="1" spans="1:11" s="38" customFormat="1" ht="15" x14ac:dyDescent="0.2">
      <c r="A1" s="60" t="s">
        <v>69</v>
      </c>
    </row>
    <row r="3" spans="1:11" x14ac:dyDescent="0.2">
      <c r="A3" s="64" t="s">
        <v>70</v>
      </c>
      <c r="B3" s="64"/>
      <c r="C3" s="64"/>
      <c r="D3" s="64"/>
      <c r="E3" s="64"/>
    </row>
    <row r="4" spans="1:11" x14ac:dyDescent="0.2">
      <c r="A4" s="65" t="s">
        <v>20</v>
      </c>
      <c r="B4" s="66">
        <v>2000</v>
      </c>
      <c r="C4" s="66">
        <v>2010</v>
      </c>
      <c r="D4" s="66">
        <v>2020</v>
      </c>
      <c r="E4" s="66">
        <v>2022</v>
      </c>
      <c r="H4" s="161"/>
      <c r="I4" s="161"/>
      <c r="J4" s="161"/>
      <c r="K4" s="161"/>
    </row>
    <row r="5" spans="1:11" x14ac:dyDescent="0.2">
      <c r="A5" s="162" t="s">
        <v>17</v>
      </c>
      <c r="B5" s="163">
        <v>10.430379832350084</v>
      </c>
      <c r="C5" s="163">
        <v>17.18550858239297</v>
      </c>
      <c r="D5" s="163">
        <v>19.233040784846839</v>
      </c>
      <c r="E5" s="163">
        <v>22.182810314716008</v>
      </c>
      <c r="H5" s="161"/>
      <c r="I5" s="164"/>
      <c r="J5" s="161"/>
      <c r="K5" s="161"/>
    </row>
    <row r="6" spans="1:11" x14ac:dyDescent="0.2">
      <c r="A6" s="162" t="s">
        <v>15</v>
      </c>
      <c r="B6" s="163">
        <v>9.9225010276081171</v>
      </c>
      <c r="C6" s="163">
        <v>13.505653705595003</v>
      </c>
      <c r="D6" s="163">
        <v>18.720082916037033</v>
      </c>
      <c r="E6" s="163">
        <v>22.577253586568411</v>
      </c>
      <c r="H6" s="161"/>
      <c r="I6" s="164"/>
      <c r="J6" s="161"/>
      <c r="K6" s="161"/>
    </row>
    <row r="7" spans="1:11" x14ac:dyDescent="0.2">
      <c r="A7" s="162" t="s">
        <v>16</v>
      </c>
      <c r="B7" s="163">
        <v>8.1473591559322411</v>
      </c>
      <c r="C7" s="163">
        <v>12.335350181746856</v>
      </c>
      <c r="D7" s="163">
        <v>15.48754109194803</v>
      </c>
      <c r="E7" s="163">
        <v>18.076622516591918</v>
      </c>
      <c r="H7" s="161"/>
      <c r="I7" s="164"/>
      <c r="J7" s="165"/>
      <c r="K7" s="161"/>
    </row>
    <row r="8" spans="1:11" x14ac:dyDescent="0.2">
      <c r="A8" s="162" t="s">
        <v>18</v>
      </c>
      <c r="B8" s="163">
        <v>0.24641083397415312</v>
      </c>
      <c r="C8" s="163">
        <v>0.49675085995380447</v>
      </c>
      <c r="D8" s="163">
        <v>0.73785869602371201</v>
      </c>
      <c r="E8" s="163">
        <v>0.84575322280454057</v>
      </c>
      <c r="H8" s="161"/>
      <c r="I8" s="164"/>
      <c r="J8" s="161"/>
      <c r="K8" s="161"/>
    </row>
    <row r="9" spans="1:11" x14ac:dyDescent="0.2">
      <c r="A9" s="67" t="s">
        <v>19</v>
      </c>
      <c r="B9" s="68">
        <f>SUM(B5:B8)</f>
        <v>28.746650849864594</v>
      </c>
      <c r="C9" s="68">
        <f>SUM(C5:C8)</f>
        <v>43.523263329688632</v>
      </c>
      <c r="D9" s="68">
        <f>SUM(D5:D8)</f>
        <v>54.178523488855618</v>
      </c>
      <c r="E9" s="68">
        <f>SUM(E5:E8)</f>
        <v>63.682439640680876</v>
      </c>
      <c r="H9" s="161"/>
      <c r="I9" s="164"/>
      <c r="J9" s="161"/>
      <c r="K9" s="161"/>
    </row>
    <row r="10" spans="1:11" x14ac:dyDescent="0.2">
      <c r="A10" s="69"/>
      <c r="B10" s="70"/>
      <c r="C10" s="71"/>
      <c r="D10" s="71"/>
      <c r="E10" s="64"/>
      <c r="H10" s="161"/>
      <c r="I10" s="164"/>
      <c r="J10" s="161"/>
      <c r="K10" s="161"/>
    </row>
    <row r="11" spans="1:11" x14ac:dyDescent="0.2">
      <c r="A11" s="65" t="s">
        <v>71</v>
      </c>
      <c r="B11" s="66">
        <v>2000</v>
      </c>
      <c r="C11" s="66">
        <v>2010</v>
      </c>
      <c r="D11" s="66">
        <v>2020</v>
      </c>
      <c r="E11" s="66">
        <v>2022</v>
      </c>
      <c r="H11" s="161"/>
      <c r="I11" s="161"/>
      <c r="J11" s="161"/>
      <c r="K11" s="161"/>
    </row>
    <row r="12" spans="1:11" x14ac:dyDescent="0.2">
      <c r="A12" s="166" t="s">
        <v>17</v>
      </c>
      <c r="B12" s="72">
        <f>B5/B$9*100</f>
        <v>36.283808805501998</v>
      </c>
      <c r="C12" s="72">
        <f t="shared" ref="C12:E12" si="0">C5/C$9*100</f>
        <v>39.485799702593013</v>
      </c>
      <c r="D12" s="72">
        <f t="shared" si="0"/>
        <v>35.499381574699107</v>
      </c>
      <c r="E12" s="72">
        <f t="shared" si="0"/>
        <v>34.833480689306761</v>
      </c>
    </row>
    <row r="13" spans="1:11" x14ac:dyDescent="0.2">
      <c r="A13" s="73" t="s">
        <v>15</v>
      </c>
      <c r="B13" s="72">
        <f t="shared" ref="B13:E15" si="1">B6/B$9*100</f>
        <v>34.517068021003411</v>
      </c>
      <c r="C13" s="72">
        <f t="shared" si="1"/>
        <v>31.030884801283637</v>
      </c>
      <c r="D13" s="72">
        <f t="shared" si="1"/>
        <v>34.552589680462049</v>
      </c>
      <c r="E13" s="72">
        <f t="shared" si="1"/>
        <v>35.452871645554659</v>
      </c>
    </row>
    <row r="14" spans="1:11" x14ac:dyDescent="0.2">
      <c r="A14" s="73" t="s">
        <v>16</v>
      </c>
      <c r="B14" s="72">
        <f t="shared" si="1"/>
        <v>28.341942156961281</v>
      </c>
      <c r="C14" s="72">
        <f t="shared" si="1"/>
        <v>28.341969875527489</v>
      </c>
      <c r="D14" s="72">
        <f t="shared" si="1"/>
        <v>28.586126189160133</v>
      </c>
      <c r="E14" s="72">
        <f t="shared" si="1"/>
        <v>28.385568484164068</v>
      </c>
    </row>
    <row r="15" spans="1:11" x14ac:dyDescent="0.2">
      <c r="A15" s="166" t="s">
        <v>18</v>
      </c>
      <c r="B15" s="72">
        <f t="shared" si="1"/>
        <v>0.85718101653331835</v>
      </c>
      <c r="C15" s="72">
        <f t="shared" si="1"/>
        <v>1.1413456205958585</v>
      </c>
      <c r="D15" s="72">
        <f t="shared" si="1"/>
        <v>1.3619025556787048</v>
      </c>
      <c r="E15" s="72">
        <f t="shared" si="1"/>
        <v>1.3280791809745089</v>
      </c>
    </row>
    <row r="16" spans="1:11" x14ac:dyDescent="0.2">
      <c r="A16" s="67" t="s">
        <v>19</v>
      </c>
      <c r="B16" s="74">
        <f>SUM(B12:B15)</f>
        <v>100</v>
      </c>
      <c r="C16" s="74">
        <f t="shared" ref="C16:E16" si="2">SUM(C12:C15)</f>
        <v>99.999999999999986</v>
      </c>
      <c r="D16" s="74">
        <f t="shared" si="2"/>
        <v>100</v>
      </c>
      <c r="E16" s="74">
        <f t="shared" si="2"/>
        <v>100</v>
      </c>
    </row>
    <row r="17" spans="1:7" s="38" customFormat="1" ht="12.75" x14ac:dyDescent="0.2">
      <c r="A17" s="61" t="s">
        <v>79</v>
      </c>
    </row>
    <row r="18" spans="1:7" s="38" customFormat="1" ht="12.75" x14ac:dyDescent="0.2">
      <c r="A18" s="23" t="s">
        <v>59</v>
      </c>
    </row>
    <row r="19" spans="1:7" s="38" customFormat="1" ht="12.75" x14ac:dyDescent="0.2">
      <c r="A19" s="23" t="s">
        <v>60</v>
      </c>
      <c r="B19" s="62"/>
      <c r="C19" s="62"/>
      <c r="D19" s="62"/>
      <c r="E19" s="62"/>
      <c r="F19" s="62"/>
      <c r="G19" s="62"/>
    </row>
    <row r="20" spans="1:7" s="38" customFormat="1" ht="12.75" x14ac:dyDescent="0.2">
      <c r="A20" s="63" t="s">
        <v>72</v>
      </c>
      <c r="F20" s="167"/>
      <c r="G20" s="16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68009-91CE-46AE-95E8-888627D26655}">
  <sheetPr>
    <tabColor theme="0"/>
  </sheetPr>
  <dimension ref="A1:L22"/>
  <sheetViews>
    <sheetView showGridLines="0" zoomScaleNormal="100" workbookViewId="0">
      <selection activeCell="A57" sqref="A57"/>
    </sheetView>
  </sheetViews>
  <sheetFormatPr baseColWidth="10" defaultColWidth="11.42578125" defaultRowHeight="14.25" x14ac:dyDescent="0.2"/>
  <cols>
    <col min="1" max="1" width="49.140625" style="3" customWidth="1"/>
    <col min="2" max="2" width="15.140625" style="3" customWidth="1"/>
    <col min="3" max="3" width="11.42578125" style="3"/>
    <col min="4" max="4" width="16" style="3" customWidth="1"/>
    <col min="5" max="5" width="12.5703125" style="3" customWidth="1"/>
    <col min="6" max="6" width="12" style="3" customWidth="1"/>
    <col min="7" max="7" width="5.28515625" style="3" customWidth="1"/>
    <col min="8" max="8" width="16" style="3" customWidth="1"/>
    <col min="9" max="16384" width="11.42578125" style="3"/>
  </cols>
  <sheetData>
    <row r="1" spans="1:12" ht="15" x14ac:dyDescent="0.25">
      <c r="A1" s="156" t="s">
        <v>95</v>
      </c>
    </row>
    <row r="2" spans="1:12" x14ac:dyDescent="0.2">
      <c r="A2" s="140" t="s">
        <v>20</v>
      </c>
    </row>
    <row r="3" spans="1:12" ht="40.5" customHeight="1" x14ac:dyDescent="0.2">
      <c r="A3" s="9"/>
      <c r="B3" s="141" t="s">
        <v>17</v>
      </c>
      <c r="C3" s="142" t="s">
        <v>15</v>
      </c>
      <c r="D3" s="142" t="s">
        <v>16</v>
      </c>
      <c r="E3" s="141" t="s">
        <v>18</v>
      </c>
      <c r="F3" s="142" t="s">
        <v>19</v>
      </c>
      <c r="H3" s="143" t="s">
        <v>17</v>
      </c>
      <c r="I3" s="27" t="s">
        <v>15</v>
      </c>
      <c r="J3" s="27" t="s">
        <v>16</v>
      </c>
      <c r="K3" s="143" t="s">
        <v>18</v>
      </c>
      <c r="L3" s="27" t="s">
        <v>19</v>
      </c>
    </row>
    <row r="4" spans="1:12" x14ac:dyDescent="0.2">
      <c r="A4" s="82" t="s">
        <v>84</v>
      </c>
      <c r="B4" s="144">
        <v>5.497329620739297</v>
      </c>
      <c r="C4" s="145">
        <v>9.055295607684247</v>
      </c>
      <c r="D4" s="145">
        <v>7.0676756191928982</v>
      </c>
      <c r="E4" s="145">
        <v>2.6495619970416618E-3</v>
      </c>
      <c r="F4" s="146">
        <f t="shared" ref="F4:F12" si="0">SUM(B4:E4)</f>
        <v>21.622950409613484</v>
      </c>
      <c r="G4" s="7"/>
      <c r="H4" s="147">
        <f t="shared" ref="H4:H12" si="1">B4/$F4</f>
        <v>0.25423587052649416</v>
      </c>
      <c r="I4" s="147">
        <f t="shared" ref="I4:I12" si="2">C4/$F4</f>
        <v>0.4187816850219615</v>
      </c>
      <c r="J4" s="147">
        <f t="shared" ref="J4:J12" si="3">D4/$F4</f>
        <v>0.32685990973972895</v>
      </c>
      <c r="K4" s="147">
        <f t="shared" ref="K4:K12" si="4">E4/$F4</f>
        <v>1.2253471181544571E-4</v>
      </c>
      <c r="L4" s="148">
        <f t="shared" ref="L4:L12" si="5">SUM(H4:K4)</f>
        <v>1</v>
      </c>
    </row>
    <row r="5" spans="1:12" x14ac:dyDescent="0.2">
      <c r="A5" s="82" t="s">
        <v>0</v>
      </c>
      <c r="B5" s="145">
        <v>4.8086013470687359</v>
      </c>
      <c r="C5" s="145">
        <v>2.8390149982491049</v>
      </c>
      <c r="D5" s="145">
        <v>6.4170651011106825</v>
      </c>
      <c r="E5" s="145">
        <v>0</v>
      </c>
      <c r="F5" s="146">
        <f t="shared" si="0"/>
        <v>14.064681446428523</v>
      </c>
      <c r="G5" s="149"/>
      <c r="H5" s="147">
        <f t="shared" si="1"/>
        <v>0.34189194866477374</v>
      </c>
      <c r="I5" s="147">
        <f t="shared" si="2"/>
        <v>0.20185419833806634</v>
      </c>
      <c r="J5" s="147">
        <f t="shared" si="3"/>
        <v>0.45625385299715998</v>
      </c>
      <c r="K5" s="147">
        <f t="shared" si="4"/>
        <v>0</v>
      </c>
      <c r="L5" s="148">
        <f t="shared" si="5"/>
        <v>1</v>
      </c>
    </row>
    <row r="6" spans="1:12" x14ac:dyDescent="0.2">
      <c r="A6" s="82" t="s">
        <v>85</v>
      </c>
      <c r="B6" s="145">
        <v>1.9842735080747609</v>
      </c>
      <c r="C6" s="145">
        <v>4.084961919989075</v>
      </c>
      <c r="D6" s="145">
        <v>1.550080767894463</v>
      </c>
      <c r="E6" s="145">
        <v>5.5007464684983737E-3</v>
      </c>
      <c r="F6" s="146">
        <f t="shared" si="0"/>
        <v>7.6248169424267971</v>
      </c>
      <c r="G6" s="149"/>
      <c r="H6" s="147">
        <f t="shared" si="1"/>
        <v>0.26023883892000876</v>
      </c>
      <c r="I6" s="147">
        <f t="shared" si="2"/>
        <v>0.53574557275717749</v>
      </c>
      <c r="J6" s="147">
        <f t="shared" si="3"/>
        <v>0.20329416163020819</v>
      </c>
      <c r="K6" s="147">
        <f t="shared" si="4"/>
        <v>7.214266926056349E-4</v>
      </c>
      <c r="L6" s="148">
        <f t="shared" si="5"/>
        <v>1</v>
      </c>
    </row>
    <row r="7" spans="1:12" x14ac:dyDescent="0.2">
      <c r="A7" s="82" t="s">
        <v>86</v>
      </c>
      <c r="B7" s="145">
        <v>5.2356216298227736</v>
      </c>
      <c r="C7" s="145">
        <v>0.11400681796046701</v>
      </c>
      <c r="D7" s="145">
        <v>0.22903765594954201</v>
      </c>
      <c r="E7" s="145">
        <v>3.04588458483416E-2</v>
      </c>
      <c r="F7" s="146">
        <f t="shared" si="0"/>
        <v>5.6091249495811244</v>
      </c>
      <c r="G7" s="149"/>
      <c r="H7" s="147">
        <f t="shared" si="1"/>
        <v>0.93341148162758558</v>
      </c>
      <c r="I7" s="147">
        <f t="shared" si="2"/>
        <v>2.032524127831753E-2</v>
      </c>
      <c r="J7" s="147">
        <f t="shared" si="3"/>
        <v>4.0833045797392331E-2</v>
      </c>
      <c r="K7" s="147">
        <f t="shared" si="4"/>
        <v>5.4302312967045227E-3</v>
      </c>
      <c r="L7" s="148">
        <f t="shared" si="5"/>
        <v>0.99999999999999989</v>
      </c>
    </row>
    <row r="8" spans="1:12" x14ac:dyDescent="0.2">
      <c r="A8" s="82" t="s">
        <v>87</v>
      </c>
      <c r="B8" s="145">
        <v>1.6024505866835281</v>
      </c>
      <c r="C8" s="145">
        <v>3.2162413179167895</v>
      </c>
      <c r="D8" s="145">
        <v>0</v>
      </c>
      <c r="E8" s="145">
        <v>0.2113803159111072</v>
      </c>
      <c r="F8" s="146">
        <f t="shared" si="0"/>
        <v>5.0300722205114248</v>
      </c>
      <c r="G8" s="149"/>
      <c r="H8" s="147">
        <f t="shared" si="1"/>
        <v>0.31857407139188182</v>
      </c>
      <c r="I8" s="147">
        <f t="shared" si="2"/>
        <v>0.63940261231274786</v>
      </c>
      <c r="J8" s="147">
        <f t="shared" si="3"/>
        <v>0</v>
      </c>
      <c r="K8" s="147">
        <f t="shared" si="4"/>
        <v>4.2023316295370296E-2</v>
      </c>
      <c r="L8" s="148">
        <f t="shared" si="5"/>
        <v>1</v>
      </c>
    </row>
    <row r="9" spans="1:12" x14ac:dyDescent="0.2">
      <c r="A9" s="82" t="s">
        <v>2</v>
      </c>
      <c r="B9" s="145">
        <v>2.1925962464787769</v>
      </c>
      <c r="C9" s="145">
        <v>0.70119625987050904</v>
      </c>
      <c r="D9" s="145">
        <v>0.44085525971550005</v>
      </c>
      <c r="E9" s="145">
        <v>0.2150735476864104</v>
      </c>
      <c r="F9" s="146">
        <f t="shared" si="0"/>
        <v>3.5497213137511965</v>
      </c>
      <c r="G9" s="149"/>
      <c r="H9" s="147">
        <f t="shared" si="1"/>
        <v>0.61768123542119235</v>
      </c>
      <c r="I9" s="147">
        <f t="shared" si="2"/>
        <v>0.19753558037194596</v>
      </c>
      <c r="J9" s="147">
        <f t="shared" si="3"/>
        <v>0.12419432984997425</v>
      </c>
      <c r="K9" s="147">
        <f t="shared" si="4"/>
        <v>6.0588854356887448E-2</v>
      </c>
      <c r="L9" s="148">
        <f t="shared" si="5"/>
        <v>1</v>
      </c>
    </row>
    <row r="10" spans="1:12" x14ac:dyDescent="0.2">
      <c r="A10" s="82" t="s">
        <v>1</v>
      </c>
      <c r="B10" s="145">
        <v>0.16628412809587856</v>
      </c>
      <c r="C10" s="145">
        <v>0.50190563102208385</v>
      </c>
      <c r="D10" s="145">
        <v>2.3590623120697041</v>
      </c>
      <c r="E10" s="145">
        <v>0</v>
      </c>
      <c r="F10" s="146">
        <f t="shared" si="0"/>
        <v>3.0272520711876663</v>
      </c>
      <c r="G10" s="149"/>
      <c r="H10" s="147">
        <f t="shared" si="1"/>
        <v>5.4929065761821799E-2</v>
      </c>
      <c r="I10" s="147">
        <f t="shared" si="2"/>
        <v>0.16579578416975821</v>
      </c>
      <c r="J10" s="147">
        <f t="shared" si="3"/>
        <v>0.77927515006842007</v>
      </c>
      <c r="K10" s="147">
        <f t="shared" si="4"/>
        <v>0</v>
      </c>
      <c r="L10" s="148">
        <f t="shared" si="5"/>
        <v>1</v>
      </c>
    </row>
    <row r="11" spans="1:12" x14ac:dyDescent="0.2">
      <c r="A11" s="82" t="s">
        <v>25</v>
      </c>
      <c r="B11" s="145">
        <v>0.53045744775225023</v>
      </c>
      <c r="C11" s="145">
        <v>1.3712651886011702</v>
      </c>
      <c r="D11" s="145">
        <v>1.2845800659121913E-2</v>
      </c>
      <c r="E11" s="145">
        <v>0.3806902048931412</v>
      </c>
      <c r="F11" s="146">
        <f t="shared" si="0"/>
        <v>2.2952586419056837</v>
      </c>
      <c r="H11" s="147">
        <f t="shared" si="1"/>
        <v>0.23111009716614223</v>
      </c>
      <c r="I11" s="147">
        <f t="shared" si="2"/>
        <v>0.59743384190578641</v>
      </c>
      <c r="J11" s="147">
        <f t="shared" si="3"/>
        <v>5.5966680288616335E-3</v>
      </c>
      <c r="K11" s="147">
        <f t="shared" si="4"/>
        <v>0.16585939289920967</v>
      </c>
      <c r="L11" s="148">
        <f t="shared" si="5"/>
        <v>1</v>
      </c>
    </row>
    <row r="12" spans="1:12" x14ac:dyDescent="0.2">
      <c r="A12" s="82" t="s">
        <v>6</v>
      </c>
      <c r="B12" s="145">
        <v>0.16519580000000003</v>
      </c>
      <c r="C12" s="145">
        <v>0.69336584527495293</v>
      </c>
      <c r="D12" s="145">
        <v>0</v>
      </c>
      <c r="E12" s="145">
        <v>0</v>
      </c>
      <c r="F12" s="146">
        <f t="shared" si="0"/>
        <v>0.85856164527495293</v>
      </c>
      <c r="H12" s="147">
        <f t="shared" si="1"/>
        <v>0.19240994622709515</v>
      </c>
      <c r="I12" s="147">
        <f t="shared" si="2"/>
        <v>0.80759005377290494</v>
      </c>
      <c r="J12" s="147">
        <f t="shared" si="3"/>
        <v>0</v>
      </c>
      <c r="K12" s="147">
        <f t="shared" si="4"/>
        <v>0</v>
      </c>
      <c r="L12" s="148">
        <f t="shared" si="5"/>
        <v>1</v>
      </c>
    </row>
    <row r="13" spans="1:12" s="156" customFormat="1" ht="15" x14ac:dyDescent="0.25">
      <c r="A13" s="150" t="s">
        <v>19</v>
      </c>
      <c r="B13" s="146">
        <f>SUM(B4:B12)</f>
        <v>22.182810314716001</v>
      </c>
      <c r="C13" s="146">
        <f>SUM(C4:C12)</f>
        <v>22.577253586568403</v>
      </c>
      <c r="D13" s="146">
        <f>SUM(D4:D12)</f>
        <v>18.076622516591911</v>
      </c>
      <c r="E13" s="146">
        <f t="shared" ref="E13:F13" si="6">SUM(E4:E12)</f>
        <v>0.84575322280454046</v>
      </c>
      <c r="F13" s="146">
        <f t="shared" si="6"/>
        <v>63.682439640680855</v>
      </c>
      <c r="G13" s="151"/>
      <c r="H13" s="147">
        <f t="shared" ref="H13" si="7">B13/$F13</f>
        <v>0.34833480689306762</v>
      </c>
      <c r="I13" s="147">
        <f t="shared" ref="I13:K13" si="8">C13/$F13</f>
        <v>0.35452871645554662</v>
      </c>
      <c r="J13" s="147">
        <f t="shared" si="8"/>
        <v>0.2838556848416407</v>
      </c>
      <c r="K13" s="147">
        <f t="shared" si="8"/>
        <v>1.3280791809745092E-2</v>
      </c>
      <c r="L13" s="148">
        <f t="shared" ref="L13" si="9">SUM(H13:K13)</f>
        <v>1</v>
      </c>
    </row>
    <row r="14" spans="1:12" s="156" customFormat="1" ht="15" x14ac:dyDescent="0.25">
      <c r="A14" s="150" t="s">
        <v>88</v>
      </c>
      <c r="B14" s="152">
        <f>B13/$F13</f>
        <v>0.34833480689306762</v>
      </c>
      <c r="C14" s="152">
        <f t="shared" ref="C14:F14" si="10">C13/$F13</f>
        <v>0.35452871645554662</v>
      </c>
      <c r="D14" s="152">
        <f t="shared" si="10"/>
        <v>0.2838556848416407</v>
      </c>
      <c r="E14" s="152">
        <f t="shared" si="10"/>
        <v>1.3280791809745092E-2</v>
      </c>
      <c r="F14" s="152">
        <f t="shared" si="10"/>
        <v>1</v>
      </c>
      <c r="G14" s="151"/>
      <c r="H14" s="7"/>
      <c r="I14" s="7"/>
      <c r="J14" s="7"/>
      <c r="K14" s="7"/>
    </row>
    <row r="15" spans="1:12" s="156" customFormat="1" ht="15" x14ac:dyDescent="0.25">
      <c r="A15" s="22" t="s">
        <v>89</v>
      </c>
      <c r="B15" s="153"/>
      <c r="C15" s="3"/>
      <c r="D15" s="153"/>
      <c r="E15" s="153"/>
      <c r="F15" s="153"/>
      <c r="G15" s="151"/>
      <c r="H15" s="154"/>
      <c r="I15" s="155"/>
      <c r="J15" s="149"/>
    </row>
    <row r="16" spans="1:12" s="156" customFormat="1" ht="15" x14ac:dyDescent="0.25">
      <c r="A16" s="22" t="s">
        <v>90</v>
      </c>
      <c r="B16" s="153"/>
      <c r="C16" s="3"/>
      <c r="D16" s="153"/>
      <c r="E16" s="153"/>
      <c r="F16" s="153"/>
      <c r="G16" s="151"/>
      <c r="H16" s="154"/>
      <c r="I16" s="155"/>
      <c r="J16" s="149"/>
    </row>
    <row r="17" spans="1:10" s="156" customFormat="1" ht="15" x14ac:dyDescent="0.25">
      <c r="A17" s="16" t="s">
        <v>91</v>
      </c>
      <c r="B17" s="153"/>
      <c r="C17" s="3"/>
      <c r="D17" s="153"/>
      <c r="E17" s="153"/>
      <c r="F17" s="153"/>
      <c r="G17" s="151"/>
      <c r="H17" s="154"/>
      <c r="I17" s="155"/>
      <c r="J17" s="149"/>
    </row>
    <row r="18" spans="1:10" x14ac:dyDescent="0.2">
      <c r="A18" s="16" t="s">
        <v>59</v>
      </c>
    </row>
    <row r="19" spans="1:10" x14ac:dyDescent="0.2">
      <c r="A19" s="23" t="s">
        <v>60</v>
      </c>
    </row>
    <row r="22" spans="1:10" ht="15" x14ac:dyDescent="0.25">
      <c r="A22" s="156"/>
      <c r="G22" s="156"/>
    </row>
  </sheetData>
  <sortState xmlns:xlrd2="http://schemas.microsoft.com/office/spreadsheetml/2017/richdata2" ref="A4:L12">
    <sortCondition descending="1" ref="F4:F12"/>
  </sortState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/>
  </sheetPr>
  <dimension ref="A1:B35"/>
  <sheetViews>
    <sheetView showGridLines="0" zoomScaleNormal="100" workbookViewId="0">
      <selection activeCell="A51" sqref="A51"/>
    </sheetView>
  </sheetViews>
  <sheetFormatPr baseColWidth="10" defaultRowHeight="14.25" x14ac:dyDescent="0.2"/>
  <cols>
    <col min="1" max="1" width="11.42578125" style="35"/>
    <col min="2" max="2" width="14" style="35" customWidth="1"/>
    <col min="3" max="16384" width="11.42578125" style="35"/>
  </cols>
  <sheetData>
    <row r="1" spans="1:2" ht="15" x14ac:dyDescent="0.25">
      <c r="A1" s="83" t="s">
        <v>92</v>
      </c>
    </row>
    <row r="2" spans="1:2" x14ac:dyDescent="0.2">
      <c r="A2" s="10" t="s">
        <v>27</v>
      </c>
    </row>
    <row r="4" spans="1:2" x14ac:dyDescent="0.2">
      <c r="A4" s="75" t="s">
        <v>51</v>
      </c>
      <c r="B4" s="78" t="s">
        <v>65</v>
      </c>
    </row>
    <row r="5" spans="1:2" x14ac:dyDescent="0.2">
      <c r="A5" s="168" t="s">
        <v>40</v>
      </c>
      <c r="B5" s="169">
        <v>0.9</v>
      </c>
    </row>
    <row r="6" spans="1:2" x14ac:dyDescent="0.2">
      <c r="A6" s="168" t="s">
        <v>22</v>
      </c>
      <c r="B6" s="169">
        <v>0.9</v>
      </c>
    </row>
    <row r="7" spans="1:2" x14ac:dyDescent="0.2">
      <c r="A7" s="168" t="s">
        <v>32</v>
      </c>
      <c r="B7" s="169">
        <v>1.2</v>
      </c>
    </row>
    <row r="8" spans="1:2" x14ac:dyDescent="0.2">
      <c r="A8" s="168" t="s">
        <v>42</v>
      </c>
      <c r="B8" s="169">
        <v>1.2</v>
      </c>
    </row>
    <row r="9" spans="1:2" x14ac:dyDescent="0.2">
      <c r="A9" s="168" t="s">
        <v>38</v>
      </c>
      <c r="B9" s="169">
        <v>1.4</v>
      </c>
    </row>
    <row r="10" spans="1:2" x14ac:dyDescent="0.2">
      <c r="A10" s="168" t="s">
        <v>39</v>
      </c>
      <c r="B10" s="169">
        <v>1.4</v>
      </c>
    </row>
    <row r="11" spans="1:2" x14ac:dyDescent="0.2">
      <c r="A11" s="168" t="s">
        <v>52</v>
      </c>
      <c r="B11" s="169">
        <v>1.8</v>
      </c>
    </row>
    <row r="12" spans="1:2" x14ac:dyDescent="0.2">
      <c r="A12" s="168" t="s">
        <v>23</v>
      </c>
      <c r="B12" s="169">
        <v>1.8</v>
      </c>
    </row>
    <row r="13" spans="1:2" x14ac:dyDescent="0.2">
      <c r="A13" s="168" t="s">
        <v>36</v>
      </c>
      <c r="B13" s="169">
        <v>1.9</v>
      </c>
    </row>
    <row r="14" spans="1:2" x14ac:dyDescent="0.2">
      <c r="A14" s="168" t="s">
        <v>43</v>
      </c>
      <c r="B14" s="169">
        <v>1.9</v>
      </c>
    </row>
    <row r="15" spans="1:2" x14ac:dyDescent="0.2">
      <c r="A15" s="168" t="s">
        <v>45</v>
      </c>
      <c r="B15" s="169">
        <v>1.9</v>
      </c>
    </row>
    <row r="16" spans="1:2" x14ac:dyDescent="0.2">
      <c r="A16" s="168" t="s">
        <v>48</v>
      </c>
      <c r="B16" s="169">
        <v>1.9</v>
      </c>
    </row>
    <row r="17" spans="1:2" x14ac:dyDescent="0.2">
      <c r="A17" s="168" t="s">
        <v>30</v>
      </c>
      <c r="B17" s="169">
        <v>2</v>
      </c>
    </row>
    <row r="18" spans="1:2" x14ac:dyDescent="0.2">
      <c r="A18" s="168" t="s">
        <v>31</v>
      </c>
      <c r="B18" s="169">
        <v>2</v>
      </c>
    </row>
    <row r="19" spans="1:2" x14ac:dyDescent="0.2">
      <c r="A19" s="168" t="s">
        <v>35</v>
      </c>
      <c r="B19" s="169">
        <v>2</v>
      </c>
    </row>
    <row r="20" spans="1:2" x14ac:dyDescent="0.2">
      <c r="A20" s="76" t="s">
        <v>21</v>
      </c>
      <c r="B20" s="79">
        <v>2</v>
      </c>
    </row>
    <row r="21" spans="1:2" x14ac:dyDescent="0.2">
      <c r="A21" s="168" t="s">
        <v>34</v>
      </c>
      <c r="B21" s="169">
        <v>2.1</v>
      </c>
    </row>
    <row r="22" spans="1:2" x14ac:dyDescent="0.2">
      <c r="A22" s="168" t="s">
        <v>44</v>
      </c>
      <c r="B22" s="169">
        <v>2.1</v>
      </c>
    </row>
    <row r="23" spans="1:2" x14ac:dyDescent="0.2">
      <c r="A23" s="168" t="s">
        <v>50</v>
      </c>
      <c r="B23" s="169">
        <v>2.1</v>
      </c>
    </row>
    <row r="24" spans="1:2" x14ac:dyDescent="0.2">
      <c r="A24" s="77" t="s">
        <v>73</v>
      </c>
      <c r="B24" s="80">
        <v>2.2000000000000002</v>
      </c>
    </row>
    <row r="25" spans="1:2" x14ac:dyDescent="0.2">
      <c r="A25" s="168" t="s">
        <v>37</v>
      </c>
      <c r="B25" s="169">
        <v>2.2999999999999998</v>
      </c>
    </row>
    <row r="26" spans="1:2" x14ac:dyDescent="0.2">
      <c r="A26" s="168" t="s">
        <v>46</v>
      </c>
      <c r="B26" s="169">
        <v>2.4</v>
      </c>
    </row>
    <row r="27" spans="1:2" x14ac:dyDescent="0.2">
      <c r="A27" s="168" t="s">
        <v>47</v>
      </c>
      <c r="B27" s="169">
        <v>2.4</v>
      </c>
    </row>
    <row r="28" spans="1:2" x14ac:dyDescent="0.2">
      <c r="A28" s="168" t="s">
        <v>49</v>
      </c>
      <c r="B28" s="169">
        <v>2.4</v>
      </c>
    </row>
    <row r="29" spans="1:2" x14ac:dyDescent="0.2">
      <c r="A29" s="168" t="s">
        <v>41</v>
      </c>
      <c r="B29" s="169">
        <v>2.6</v>
      </c>
    </row>
    <row r="30" spans="1:2" x14ac:dyDescent="0.2">
      <c r="A30" s="168" t="s">
        <v>33</v>
      </c>
      <c r="B30" s="169">
        <v>3</v>
      </c>
    </row>
    <row r="31" spans="1:2" x14ac:dyDescent="0.2">
      <c r="A31" s="168" t="s">
        <v>29</v>
      </c>
      <c r="B31" s="169">
        <v>3.3</v>
      </c>
    </row>
    <row r="32" spans="1:2" x14ac:dyDescent="0.2">
      <c r="A32" s="168" t="s">
        <v>28</v>
      </c>
      <c r="B32" s="169">
        <v>3.6</v>
      </c>
    </row>
    <row r="33" spans="1:2" x14ac:dyDescent="0.2">
      <c r="A33" s="10" t="s">
        <v>74</v>
      </c>
      <c r="B33" s="61"/>
    </row>
    <row r="34" spans="1:2" x14ac:dyDescent="0.2">
      <c r="A34" s="10" t="s">
        <v>55</v>
      </c>
      <c r="B34" s="61"/>
    </row>
    <row r="35" spans="1:2" x14ac:dyDescent="0.2">
      <c r="A35" s="10" t="s">
        <v>94</v>
      </c>
      <c r="B35" s="61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graphique_1</vt:lpstr>
      <vt:lpstr>graphique_2</vt:lpstr>
      <vt:lpstr>graphique_3</vt:lpstr>
      <vt:lpstr>graphique_4</vt:lpstr>
      <vt:lpstr>graphique_5</vt:lpstr>
      <vt:lpstr>graphique_6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Bilan environnemental 2024 - Fiche 12 : dépenses de protection</dc:title>
  <dc:subject>Dépenses de protection de l'environnement en France – Synthèse des connaissances</dc:subject>
  <dc:creator>SDES</dc:creator>
  <cp:keywords>protection de l'environnement, dépense, économie verte, compte, environnement, acteur public</cp:keywords>
  <cp:lastModifiedBy>RUFFIN Vladimir</cp:lastModifiedBy>
  <dcterms:created xsi:type="dcterms:W3CDTF">2022-01-12T16:42:15Z</dcterms:created>
  <dcterms:modified xsi:type="dcterms:W3CDTF">2025-01-29T13:57:48Z</dcterms:modified>
</cp:coreProperties>
</file>