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M:\WEB\[01]SITE_SDES\Articles_web\[01]A_CREER\Fiches-Bilan-environnemental-2024\18_conso_matieres_morgane\"/>
    </mc:Choice>
  </mc:AlternateContent>
  <xr:revisionPtr revIDLastSave="0" documentId="13_ncr:1_{B438F962-71D1-4EAC-AC7B-387737A81418}" xr6:coauthVersionLast="47" xr6:coauthVersionMax="47" xr10:uidLastSave="{00000000-0000-0000-0000-000000000000}"/>
  <bookViews>
    <workbookView xWindow="-108" yWindow="-108" windowWidth="23256" windowHeight="12576" xr2:uid="{00000000-000D-0000-FFFF-FFFF00000000}"/>
  </bookViews>
  <sheets>
    <sheet name="Sommaire" sheetId="18" r:id="rId1"/>
    <sheet name="Donnees_Eurostat_MFA" sheetId="19" r:id="rId2"/>
    <sheet name="Donnees_Eurostat_MF" sheetId="23" r:id="rId3"/>
    <sheet name="Donnees_INSEE" sheetId="20" r:id="rId4"/>
    <sheet name="Graph 1" sheetId="17" r:id="rId5"/>
    <sheet name="Graph 2" sheetId="10" r:id="rId6"/>
    <sheet name="Graph 3" sheetId="11" r:id="rId7"/>
    <sheet name="Graph 4" sheetId="16" r:id="rId8"/>
  </sheets>
  <definedNames>
    <definedName name="_016" localSheetId="4">#REF!</definedName>
    <definedName name="_016" localSheetId="7">#REF!</definedName>
    <definedName name="_016">#REF!</definedName>
    <definedName name="tes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1" i="10" l="1"/>
  <c r="D11" i="10"/>
  <c r="E11" i="10"/>
  <c r="F11" i="10"/>
  <c r="G11" i="10"/>
  <c r="H11" i="10"/>
  <c r="I11" i="10"/>
  <c r="J11" i="10"/>
  <c r="K11" i="10"/>
  <c r="L11" i="10"/>
  <c r="M11" i="10"/>
  <c r="N11" i="10"/>
  <c r="O11" i="10"/>
  <c r="P11" i="10"/>
  <c r="Q11" i="10"/>
  <c r="R11" i="10"/>
  <c r="S11" i="10"/>
  <c r="T11" i="10"/>
  <c r="U11" i="10"/>
  <c r="V11" i="10"/>
  <c r="W11" i="10"/>
  <c r="X11" i="10"/>
  <c r="Y11" i="10"/>
  <c r="Z11" i="10"/>
  <c r="AA11" i="10"/>
  <c r="AB11" i="10"/>
  <c r="AC11" i="10"/>
  <c r="AD11" i="10"/>
  <c r="AE11" i="10"/>
  <c r="AF11" i="10"/>
  <c r="AG11" i="10"/>
  <c r="AH11" i="10"/>
  <c r="B11" i="10"/>
  <c r="D18" i="10"/>
  <c r="E18" i="10"/>
  <c r="F18" i="10"/>
  <c r="G18" i="10"/>
  <c r="H18" i="10"/>
  <c r="I18" i="10"/>
  <c r="J18" i="10"/>
  <c r="K18" i="10"/>
  <c r="L18" i="10"/>
  <c r="M18" i="10"/>
  <c r="N18" i="10"/>
  <c r="O18" i="10"/>
  <c r="P18" i="10"/>
  <c r="Q18" i="10"/>
  <c r="R18" i="10"/>
  <c r="S18" i="10"/>
  <c r="T18" i="10"/>
  <c r="U18" i="10"/>
  <c r="V18" i="10"/>
  <c r="W18" i="10"/>
  <c r="X18" i="10"/>
  <c r="Y18" i="10"/>
  <c r="Z18" i="10"/>
  <c r="AA18" i="10"/>
  <c r="AB18" i="10"/>
  <c r="AC18" i="10"/>
  <c r="AD18" i="10"/>
  <c r="AE18" i="10"/>
  <c r="AF18" i="10"/>
  <c r="AG18" i="10"/>
  <c r="AH18" i="10"/>
  <c r="C18" i="10"/>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B9" i="10"/>
  <c r="C8" i="10"/>
  <c r="AH5" i="11"/>
  <c r="AH9" i="11"/>
  <c r="AH5" i="10"/>
  <c r="AH6" i="10"/>
  <c r="AH7" i="10"/>
  <c r="AH8" i="10"/>
  <c r="AH10" i="10"/>
  <c r="E29" i="17"/>
  <c r="D29" i="17"/>
  <c r="C29" i="17"/>
  <c r="D27" i="17"/>
  <c r="E26" i="17"/>
  <c r="D26" i="17"/>
  <c r="C26" i="17"/>
  <c r="E25" i="17"/>
  <c r="D25" i="17"/>
  <c r="C25" i="17"/>
  <c r="C27" i="17" s="1"/>
  <c r="E24" i="17"/>
  <c r="E27" i="17" s="1"/>
  <c r="D24" i="17"/>
  <c r="C24" i="17"/>
  <c r="E23" i="17"/>
  <c r="D23" i="17"/>
  <c r="C23" i="17"/>
  <c r="E22" i="17"/>
  <c r="D22" i="17"/>
  <c r="C22" i="17"/>
  <c r="E21" i="17"/>
  <c r="D21" i="17"/>
  <c r="C21" i="17"/>
  <c r="E20" i="17"/>
  <c r="E28" i="17" s="1"/>
  <c r="D20" i="17"/>
  <c r="D28" i="17" s="1"/>
  <c r="C20" i="17"/>
  <c r="C28" i="17" s="1"/>
  <c r="R9" i="17"/>
  <c r="R8" i="17"/>
  <c r="R7" i="17"/>
  <c r="S6" i="17"/>
  <c r="S7" i="17"/>
  <c r="S8" i="17"/>
  <c r="S10" i="17" s="1"/>
  <c r="S9" i="17"/>
  <c r="R6" i="17"/>
  <c r="AH6" i="11" l="1"/>
  <c r="AH8" i="11" s="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B9"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B5" i="1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B8" i="10"/>
  <c r="AH17" i="10" s="1"/>
  <c r="C7" i="10"/>
  <c r="D7" i="10"/>
  <c r="E7" i="10"/>
  <c r="F7" i="10"/>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B7" i="10"/>
  <c r="AH16" i="10" s="1"/>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B6" i="10"/>
  <c r="AH15" i="10" s="1"/>
  <c r="C5" i="10"/>
  <c r="C6" i="11" s="1"/>
  <c r="D5" i="10"/>
  <c r="E5" i="10"/>
  <c r="E6" i="11" s="1"/>
  <c r="E7" i="11" s="1"/>
  <c r="F5" i="10"/>
  <c r="G5" i="10"/>
  <c r="H5" i="10"/>
  <c r="I5" i="10"/>
  <c r="J5" i="10"/>
  <c r="K5" i="10"/>
  <c r="K6" i="11" s="1"/>
  <c r="K7" i="11" s="1"/>
  <c r="L5" i="10"/>
  <c r="L6" i="11" s="1"/>
  <c r="L7" i="11" s="1"/>
  <c r="M5" i="10"/>
  <c r="M6" i="11" s="1"/>
  <c r="M7" i="11" s="1"/>
  <c r="N5" i="10"/>
  <c r="O5" i="10"/>
  <c r="P5" i="10"/>
  <c r="Q5" i="10"/>
  <c r="R5" i="10"/>
  <c r="S5" i="10"/>
  <c r="S6" i="11" s="1"/>
  <c r="S7" i="11" s="1"/>
  <c r="T5" i="10"/>
  <c r="T6" i="11" s="1"/>
  <c r="T7" i="11" s="1"/>
  <c r="U5" i="10"/>
  <c r="U6" i="11" s="1"/>
  <c r="U7" i="11" s="1"/>
  <c r="V5" i="10"/>
  <c r="W5" i="10"/>
  <c r="X5" i="10"/>
  <c r="Y5" i="10"/>
  <c r="Z5" i="10"/>
  <c r="AA5" i="10"/>
  <c r="AB5" i="10"/>
  <c r="AB6" i="11" s="1"/>
  <c r="AB7" i="11" s="1"/>
  <c r="AC5" i="10"/>
  <c r="AC6" i="11" s="1"/>
  <c r="AC7" i="11" s="1"/>
  <c r="AD5" i="10"/>
  <c r="AE5" i="10"/>
  <c r="AF5" i="10"/>
  <c r="AG5" i="10"/>
  <c r="B5" i="10"/>
  <c r="AH14" i="10" s="1"/>
  <c r="C10" i="10"/>
  <c r="D10" i="10"/>
  <c r="E10" i="10"/>
  <c r="F10" i="10"/>
  <c r="G10" i="10"/>
  <c r="H10" i="10"/>
  <c r="I10" i="10"/>
  <c r="J10" i="10"/>
  <c r="K10" i="10"/>
  <c r="L10" i="10"/>
  <c r="M10" i="10"/>
  <c r="N10" i="10"/>
  <c r="O10" i="10"/>
  <c r="P10" i="10"/>
  <c r="Q10" i="10"/>
  <c r="R10" i="10"/>
  <c r="S10" i="10"/>
  <c r="T10" i="10"/>
  <c r="U10" i="10"/>
  <c r="V10" i="10"/>
  <c r="W10" i="10"/>
  <c r="X10" i="10"/>
  <c r="Y10" i="10"/>
  <c r="Z10" i="10"/>
  <c r="AA10" i="10"/>
  <c r="AB10" i="10"/>
  <c r="AC10" i="10"/>
  <c r="AD10" i="10"/>
  <c r="AE10" i="10"/>
  <c r="AF10" i="10"/>
  <c r="AG10" i="10"/>
  <c r="B10" i="10"/>
  <c r="AH19" i="10" s="1"/>
  <c r="E59" i="17"/>
  <c r="E57" i="17"/>
  <c r="D59" i="17"/>
  <c r="D57" i="17"/>
  <c r="C58" i="17"/>
  <c r="C56" i="17"/>
  <c r="E9" i="17"/>
  <c r="F9" i="17"/>
  <c r="G9" i="17"/>
  <c r="H9" i="17"/>
  <c r="I9" i="17"/>
  <c r="J9" i="17"/>
  <c r="K9" i="17"/>
  <c r="L9" i="17"/>
  <c r="M9" i="17"/>
  <c r="N9" i="17"/>
  <c r="O9" i="17"/>
  <c r="P9" i="17"/>
  <c r="Q9" i="17"/>
  <c r="D9" i="17"/>
  <c r="C9" i="17"/>
  <c r="E8" i="17"/>
  <c r="F8" i="17"/>
  <c r="G8" i="17"/>
  <c r="H8" i="17"/>
  <c r="I8" i="17"/>
  <c r="J8" i="17"/>
  <c r="K8" i="17"/>
  <c r="L8" i="17"/>
  <c r="M8" i="17"/>
  <c r="N8" i="17"/>
  <c r="O8" i="17"/>
  <c r="P8" i="17"/>
  <c r="Q8" i="17"/>
  <c r="D8" i="17"/>
  <c r="C8" i="17"/>
  <c r="E7" i="17"/>
  <c r="E10" i="17" s="1"/>
  <c r="F7" i="17"/>
  <c r="G7" i="17"/>
  <c r="G10" i="17" s="1"/>
  <c r="H7" i="17"/>
  <c r="H10" i="17" s="1"/>
  <c r="I7" i="17"/>
  <c r="I10" i="17" s="1"/>
  <c r="J7" i="17"/>
  <c r="J10" i="17" s="1"/>
  <c r="K7" i="17"/>
  <c r="K10" i="17" s="1"/>
  <c r="L7" i="17"/>
  <c r="L10" i="17" s="1"/>
  <c r="M7" i="17"/>
  <c r="M10" i="17" s="1"/>
  <c r="N7" i="17"/>
  <c r="O7" i="17"/>
  <c r="O10" i="17" s="1"/>
  <c r="P7" i="17"/>
  <c r="Q7" i="17"/>
  <c r="D7" i="17"/>
  <c r="C7" i="17"/>
  <c r="B7" i="17"/>
  <c r="B10" i="17" s="1"/>
  <c r="F10" i="17"/>
  <c r="N10" i="17"/>
  <c r="AA6" i="11" l="1"/>
  <c r="AA7" i="11" s="1"/>
  <c r="AH7" i="11"/>
  <c r="V6" i="11"/>
  <c r="V8" i="11" s="1"/>
  <c r="N6" i="11"/>
  <c r="N7" i="11" s="1"/>
  <c r="F6" i="11"/>
  <c r="F7" i="11" s="1"/>
  <c r="D61" i="17"/>
  <c r="E61" i="17"/>
  <c r="D55" i="17"/>
  <c r="E55" i="17"/>
  <c r="E56" i="17"/>
  <c r="AG17" i="10"/>
  <c r="C57" i="17"/>
  <c r="E58" i="17"/>
  <c r="AG14" i="10"/>
  <c r="AG16" i="10"/>
  <c r="D6" i="11"/>
  <c r="D7" i="11" s="1"/>
  <c r="AG15" i="10"/>
  <c r="D62" i="17"/>
  <c r="C60" i="17"/>
  <c r="D60" i="17"/>
  <c r="E60" i="17"/>
  <c r="AD6" i="11"/>
  <c r="AD7" i="11" s="1"/>
  <c r="R6" i="11"/>
  <c r="R8" i="11" s="1"/>
  <c r="J6" i="11"/>
  <c r="J8" i="11" s="1"/>
  <c r="C62" i="17"/>
  <c r="C59" i="17"/>
  <c r="B23" i="17"/>
  <c r="D58" i="17"/>
  <c r="B26" i="17"/>
  <c r="C61" i="17"/>
  <c r="Y6" i="11"/>
  <c r="Y8" i="11" s="1"/>
  <c r="Q6" i="11"/>
  <c r="Q8" i="11" s="1"/>
  <c r="I6" i="11"/>
  <c r="I8" i="11" s="1"/>
  <c r="X6" i="11"/>
  <c r="X8" i="11" s="1"/>
  <c r="P6" i="11"/>
  <c r="P8" i="11" s="1"/>
  <c r="H6" i="11"/>
  <c r="H8" i="11" s="1"/>
  <c r="AC8" i="11"/>
  <c r="U8" i="11"/>
  <c r="M8" i="11"/>
  <c r="E8" i="11"/>
  <c r="W6" i="11"/>
  <c r="W7" i="11" s="1"/>
  <c r="O6" i="11"/>
  <c r="O8" i="11" s="1"/>
  <c r="G6" i="11"/>
  <c r="G8" i="11" s="1"/>
  <c r="AB8" i="11"/>
  <c r="T8" i="11"/>
  <c r="L8" i="11"/>
  <c r="C7" i="11"/>
  <c r="C10" i="17"/>
  <c r="B20" i="17"/>
  <c r="C55" i="17"/>
  <c r="D63" i="17"/>
  <c r="D56" i="17"/>
  <c r="E62" i="17"/>
  <c r="S8" i="11"/>
  <c r="K8" i="11"/>
  <c r="C8" i="11"/>
  <c r="R10" i="17"/>
  <c r="C63" i="17"/>
  <c r="Q10" i="17"/>
  <c r="P10" i="17"/>
  <c r="B25" i="17"/>
  <c r="B29" i="17"/>
  <c r="AG19" i="10"/>
  <c r="AF6" i="11"/>
  <c r="AF8" i="11" s="1"/>
  <c r="AE6" i="11"/>
  <c r="AE7" i="11" s="1"/>
  <c r="Z6" i="11"/>
  <c r="Z8" i="11" s="1"/>
  <c r="B24" i="17"/>
  <c r="B22" i="17"/>
  <c r="B21" i="17"/>
  <c r="D10" i="17"/>
  <c r="J7" i="11" l="1"/>
  <c r="R7" i="11"/>
  <c r="F8" i="11"/>
  <c r="N8" i="11"/>
  <c r="V7" i="11"/>
  <c r="AA8" i="11"/>
  <c r="I7" i="11"/>
  <c r="B6" i="11"/>
  <c r="AH13" i="11" s="1"/>
  <c r="AH20" i="10"/>
  <c r="AD8" i="11"/>
  <c r="D64" i="17"/>
  <c r="E63" i="17"/>
  <c r="E64" i="17" s="1"/>
  <c r="D8" i="11"/>
  <c r="G7" i="11"/>
  <c r="W8" i="11"/>
  <c r="O7" i="11"/>
  <c r="B28" i="17"/>
  <c r="B63" i="17" s="1"/>
  <c r="H7" i="11"/>
  <c r="Q7" i="11"/>
  <c r="Y7" i="11"/>
  <c r="X7" i="11"/>
  <c r="C64" i="17"/>
  <c r="B58" i="17"/>
  <c r="AE8" i="11"/>
  <c r="P7" i="11"/>
  <c r="AF7" i="11"/>
  <c r="B60" i="17"/>
  <c r="Z7" i="11"/>
  <c r="B59" i="17"/>
  <c r="B55" i="17"/>
  <c r="B56" i="17"/>
  <c r="B57" i="17"/>
  <c r="AG20" i="10"/>
  <c r="AG6" i="11"/>
  <c r="B27" i="17"/>
  <c r="B62" i="17" s="1"/>
  <c r="B61" i="17"/>
  <c r="AF14" i="10"/>
  <c r="AF15" i="10"/>
  <c r="AF16" i="10"/>
  <c r="AF17" i="10"/>
  <c r="AF19" i="10"/>
  <c r="AF20" i="10"/>
  <c r="AF13" i="11" l="1"/>
  <c r="B64" i="17"/>
  <c r="AG8" i="11"/>
  <c r="AG13" i="11"/>
  <c r="AG7" i="11"/>
  <c r="AE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C13" i="11"/>
  <c r="B8" i="11"/>
  <c r="AH15" i="11" s="1"/>
  <c r="B7" i="11"/>
  <c r="AH14" i="11" s="1"/>
  <c r="X20" i="10"/>
  <c r="Y20" i="10"/>
  <c r="Z20" i="10"/>
  <c r="AA20" i="10"/>
  <c r="AB20" i="10"/>
  <c r="AC20" i="10"/>
  <c r="AD20" i="10"/>
  <c r="AE20" i="10"/>
  <c r="Y19" i="10"/>
  <c r="Z19" i="10"/>
  <c r="AA19" i="10"/>
  <c r="AB19" i="10"/>
  <c r="AC19" i="10"/>
  <c r="AD19" i="10"/>
  <c r="AE19" i="10"/>
  <c r="X17" i="10"/>
  <c r="Y17" i="10"/>
  <c r="Z17" i="10"/>
  <c r="AA17" i="10"/>
  <c r="AB17" i="10"/>
  <c r="AC17" i="10"/>
  <c r="AD17" i="10"/>
  <c r="AE17" i="10"/>
  <c r="Y16" i="10"/>
  <c r="Z16" i="10"/>
  <c r="AA16" i="10"/>
  <c r="AB16" i="10"/>
  <c r="AC16" i="10"/>
  <c r="AD16" i="10"/>
  <c r="AE16" i="10"/>
  <c r="X15" i="10"/>
  <c r="Y15" i="10"/>
  <c r="Z15" i="10"/>
  <c r="AA15" i="10"/>
  <c r="AB15" i="10"/>
  <c r="AC15" i="10"/>
  <c r="AD15" i="10"/>
  <c r="AE15" i="10"/>
  <c r="V14" i="10"/>
  <c r="W14" i="10"/>
  <c r="X14" i="10"/>
  <c r="Y14" i="10"/>
  <c r="Z14" i="10"/>
  <c r="AA14" i="10"/>
  <c r="AB14" i="10"/>
  <c r="AC14" i="10"/>
  <c r="AD14" i="10"/>
  <c r="AE14" i="10"/>
  <c r="F15" i="11" l="1"/>
  <c r="AB14" i="11"/>
  <c r="T14" i="11"/>
  <c r="L14" i="11"/>
  <c r="Z14" i="11"/>
  <c r="R14" i="11"/>
  <c r="U15" i="11"/>
  <c r="M15" i="11"/>
  <c r="T15" i="11"/>
  <c r="D15" i="11"/>
  <c r="Y14" i="11"/>
  <c r="AF15" i="11"/>
  <c r="AG15" i="11"/>
  <c r="C15" i="11"/>
  <c r="E15" i="11"/>
  <c r="AB15" i="11"/>
  <c r="K15" i="11"/>
  <c r="W14" i="11"/>
  <c r="G14" i="11"/>
  <c r="X15" i="11"/>
  <c r="P15" i="11"/>
  <c r="D14" i="11"/>
  <c r="N14" i="11"/>
  <c r="H15" i="11"/>
  <c r="W15" i="11"/>
  <c r="O15" i="11"/>
  <c r="AE15" i="11"/>
  <c r="L15" i="11"/>
  <c r="Q14" i="11"/>
  <c r="AG14" i="11"/>
  <c r="E14" i="11"/>
  <c r="O14" i="11"/>
  <c r="I15" i="11"/>
  <c r="AD15" i="11"/>
  <c r="V14" i="11"/>
  <c r="AC14" i="11"/>
  <c r="C14" i="11"/>
  <c r="U14" i="11"/>
  <c r="M14" i="11"/>
  <c r="AD14" i="11"/>
  <c r="G15" i="11"/>
  <c r="V15" i="11"/>
  <c r="N15" i="11"/>
  <c r="K14" i="11"/>
  <c r="AC15" i="11"/>
  <c r="J14" i="11"/>
  <c r="S15" i="11"/>
  <c r="S14" i="11"/>
  <c r="AF14" i="11"/>
  <c r="I14" i="11"/>
  <c r="R15" i="11"/>
  <c r="AA15" i="11"/>
  <c r="F14" i="11"/>
  <c r="X14" i="11"/>
  <c r="P14" i="11"/>
  <c r="H14" i="11"/>
  <c r="J15" i="11"/>
  <c r="Y15" i="11"/>
  <c r="Q15" i="11"/>
  <c r="Z15" i="11"/>
  <c r="AE14" i="11"/>
  <c r="AA14" i="11"/>
  <c r="D20" i="10" l="1"/>
  <c r="E20" i="10"/>
  <c r="F20" i="10"/>
  <c r="G20" i="10"/>
  <c r="H20" i="10"/>
  <c r="I20" i="10"/>
  <c r="J20" i="10"/>
  <c r="K20" i="10"/>
  <c r="L20" i="10"/>
  <c r="M20" i="10"/>
  <c r="N20" i="10"/>
  <c r="O20" i="10"/>
  <c r="P20" i="10"/>
  <c r="Q20" i="10"/>
  <c r="R20" i="10"/>
  <c r="S20" i="10"/>
  <c r="T20" i="10"/>
  <c r="U20" i="10"/>
  <c r="V20" i="10"/>
  <c r="W20" i="10"/>
  <c r="D19" i="10"/>
  <c r="E19" i="10"/>
  <c r="F19" i="10"/>
  <c r="G19" i="10"/>
  <c r="H19" i="10"/>
  <c r="I19" i="10"/>
  <c r="J19" i="10"/>
  <c r="K19" i="10"/>
  <c r="L19" i="10"/>
  <c r="M19" i="10"/>
  <c r="N19" i="10"/>
  <c r="O19" i="10"/>
  <c r="P19" i="10"/>
  <c r="Q19" i="10"/>
  <c r="R19" i="10"/>
  <c r="S19" i="10"/>
  <c r="T19" i="10"/>
  <c r="U19" i="10"/>
  <c r="V19" i="10"/>
  <c r="W19" i="10"/>
  <c r="X19" i="10"/>
  <c r="D17" i="10"/>
  <c r="E17" i="10"/>
  <c r="F17" i="10"/>
  <c r="G17" i="10"/>
  <c r="H17" i="10"/>
  <c r="I17" i="10"/>
  <c r="J17" i="10"/>
  <c r="K17" i="10"/>
  <c r="L17" i="10"/>
  <c r="M17" i="10"/>
  <c r="N17" i="10"/>
  <c r="O17" i="10"/>
  <c r="P17" i="10"/>
  <c r="Q17" i="10"/>
  <c r="R17" i="10"/>
  <c r="S17" i="10"/>
  <c r="T17" i="10"/>
  <c r="U17" i="10"/>
  <c r="V17" i="10"/>
  <c r="W17" i="10"/>
  <c r="D16" i="10"/>
  <c r="E16" i="10"/>
  <c r="F16" i="10"/>
  <c r="G16" i="10"/>
  <c r="H16" i="10"/>
  <c r="I16" i="10"/>
  <c r="J16" i="10"/>
  <c r="K16" i="10"/>
  <c r="L16" i="10"/>
  <c r="M16" i="10"/>
  <c r="N16" i="10"/>
  <c r="O16" i="10"/>
  <c r="P16" i="10"/>
  <c r="Q16" i="10"/>
  <c r="R16" i="10"/>
  <c r="S16" i="10"/>
  <c r="T16" i="10"/>
  <c r="U16" i="10"/>
  <c r="V16" i="10"/>
  <c r="W16" i="10"/>
  <c r="X16" i="10"/>
  <c r="D15" i="10"/>
  <c r="E15" i="10"/>
  <c r="F15" i="10"/>
  <c r="G15" i="10"/>
  <c r="H15" i="10"/>
  <c r="I15" i="10"/>
  <c r="J15" i="10"/>
  <c r="K15" i="10"/>
  <c r="L15" i="10"/>
  <c r="M15" i="10"/>
  <c r="N15" i="10"/>
  <c r="O15" i="10"/>
  <c r="P15" i="10"/>
  <c r="Q15" i="10"/>
  <c r="R15" i="10"/>
  <c r="S15" i="10"/>
  <c r="T15" i="10"/>
  <c r="U15" i="10"/>
  <c r="V15" i="10"/>
  <c r="W15" i="10"/>
  <c r="C16" i="10"/>
  <c r="C17" i="10"/>
  <c r="C19" i="10"/>
  <c r="C20" i="10"/>
  <c r="C15" i="10"/>
  <c r="E14" i="10"/>
  <c r="F14" i="10"/>
  <c r="G14" i="10"/>
  <c r="H14" i="10"/>
  <c r="I14" i="10"/>
  <c r="J14" i="10"/>
  <c r="K14" i="10"/>
  <c r="L14" i="10"/>
  <c r="M14" i="10"/>
  <c r="N14" i="10"/>
  <c r="O14" i="10"/>
  <c r="P14" i="10"/>
  <c r="Q14" i="10"/>
  <c r="R14" i="10"/>
  <c r="S14" i="10"/>
  <c r="T14" i="10"/>
  <c r="U14" i="10"/>
  <c r="D14" i="10"/>
  <c r="C14" i="10"/>
  <c r="A15" i="11" l="1"/>
  <c r="A14" i="11"/>
  <c r="A13" i="11"/>
  <c r="C12" i="11"/>
  <c r="D12" i="11" s="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C13" i="10"/>
  <c r="D13" i="10" s="1"/>
  <c r="E13" i="10" s="1"/>
  <c r="F13" i="10" s="1"/>
  <c r="G13" i="10" s="1"/>
  <c r="H13" i="10" s="1"/>
  <c r="I13" i="10" s="1"/>
  <c r="J13" i="10" s="1"/>
  <c r="K13" i="10" s="1"/>
  <c r="L13" i="10" s="1"/>
  <c r="M13" i="10" s="1"/>
  <c r="N13" i="10" s="1"/>
  <c r="O13" i="10" s="1"/>
  <c r="P13" i="10" s="1"/>
  <c r="Q13" i="10" s="1"/>
  <c r="R13" i="10" s="1"/>
  <c r="S13" i="10" s="1"/>
  <c r="T13" i="10" s="1"/>
  <c r="U13" i="10" s="1"/>
  <c r="C4" i="10"/>
  <c r="D4" i="10" s="1"/>
  <c r="E4" i="10" s="1"/>
  <c r="F4" i="10" s="1"/>
  <c r="G4" i="10" s="1"/>
  <c r="H4" i="10" s="1"/>
  <c r="I4" i="10" s="1"/>
  <c r="J4" i="10" s="1"/>
  <c r="K4" i="10" s="1"/>
  <c r="L4" i="10" s="1"/>
  <c r="M4" i="10" s="1"/>
  <c r="N4" i="10" s="1"/>
  <c r="O4" i="10" s="1"/>
  <c r="P4" i="10" s="1"/>
  <c r="Q4" i="10" s="1"/>
  <c r="R4" i="10" s="1"/>
  <c r="S4" i="10" s="1"/>
  <c r="T4" i="10" s="1"/>
  <c r="U4" i="10" s="1"/>
</calcChain>
</file>

<file path=xl/sharedStrings.xml><?xml version="1.0" encoding="utf-8"?>
<sst xmlns="http://schemas.openxmlformats.org/spreadsheetml/2006/main" count="1621" uniqueCount="313">
  <si>
    <t>Consommation intérieure apparente de matière (Direct Material Consumption)</t>
  </si>
  <si>
    <t>En millions de tonnes</t>
  </si>
  <si>
    <t>Bois et produits dérivés</t>
  </si>
  <si>
    <t>Minerais métalliques et produits à base dominante de métal</t>
  </si>
  <si>
    <t>Charbons et produits dérivés</t>
  </si>
  <si>
    <t>Pétrole (dont pétrole raffiné)</t>
  </si>
  <si>
    <t>Gaz naturels et produits dérivés</t>
  </si>
  <si>
    <t>Produits à base dominante de combustibles fossiles</t>
  </si>
  <si>
    <t>Autres produits</t>
  </si>
  <si>
    <t xml:space="preserve">Extraction intérieure </t>
  </si>
  <si>
    <t>Importation apparente (matériaux et produits)</t>
  </si>
  <si>
    <t>Exportation apparente (matériaux et produits)</t>
  </si>
  <si>
    <t>Total (consommation intérieure de matières, DMC)</t>
  </si>
  <si>
    <t>Biomasse</t>
  </si>
  <si>
    <t xml:space="preserve">Minerais métalliques et produits principalement métalliques </t>
  </si>
  <si>
    <t>Minéraux non métalliques</t>
  </si>
  <si>
    <t>Combustibles fossiles (charbon, pétrole, gaz naturel)</t>
  </si>
  <si>
    <t>PIB</t>
  </si>
  <si>
    <t>Consommation intérieure Totale (DMC), (Mt)</t>
  </si>
  <si>
    <t>Population</t>
  </si>
  <si>
    <t xml:space="preserve">DMC </t>
  </si>
  <si>
    <t>Définition</t>
  </si>
  <si>
    <t xml:space="preserve">DMC (consommation intérieure apparente de matières au sens de la comptabilité de flux de matières – règlement 691/2011 CE) : évalue en terme physiques la quantité de matières consommées par la population d’un territoire. 
</t>
  </si>
  <si>
    <t>En indice base 100 en 1990</t>
  </si>
  <si>
    <t>Pays</t>
  </si>
  <si>
    <t>DMC/hab</t>
  </si>
  <si>
    <t>Russie</t>
  </si>
  <si>
    <t>Espagne</t>
  </si>
  <si>
    <t>France</t>
  </si>
  <si>
    <t>Allemagne</t>
  </si>
  <si>
    <t>Finlande</t>
  </si>
  <si>
    <t>PIB (milliards d'euros, prix chaînés, base 2014)</t>
  </si>
  <si>
    <t>1990 //</t>
  </si>
  <si>
    <t>// 2000 //</t>
  </si>
  <si>
    <t>// 2007</t>
  </si>
  <si>
    <t>Note : PIB en volume, prix chaînés, base 2014.</t>
  </si>
  <si>
    <t xml:space="preserve"> de l'économie est donné par la somme des valeurs positives (extraction intérieure + importations).</t>
  </si>
  <si>
    <t xml:space="preserve">Note : les exportations sont indiquées en valeurs négatives, de telle sorte que le besoin apparent en matières </t>
  </si>
  <si>
    <t>* PIB/DMC en volume (prix constants) base 2014</t>
  </si>
  <si>
    <t>Biomasse : produits issus de l'agriculture et de la pêche</t>
  </si>
  <si>
    <t>Minéraux non métalliques et produits à dominante non métallique</t>
  </si>
  <si>
    <t>Total</t>
  </si>
  <si>
    <t>Graphique 1 : extraction intérieure, importations et exportations de matières de la France par type de matériaux</t>
  </si>
  <si>
    <t>En %</t>
  </si>
  <si>
    <t xml:space="preserve">Graphique 2 : PIB et Consommation intérieure apparente de matières (DMC) </t>
  </si>
  <si>
    <t>Consommation intérieure de matières (DMC, Mt)*</t>
  </si>
  <si>
    <t>Productivité matières (PIB/DMC, en €/kg)**</t>
  </si>
  <si>
    <t>Consommation intérieure de matières par personne (DMC/population, t/habitant)*</t>
  </si>
  <si>
    <t xml:space="preserve">En tonne par habitant </t>
  </si>
  <si>
    <t>Inde</t>
  </si>
  <si>
    <t>Productivité matières = PIB/DMC (en €/kg)</t>
  </si>
  <si>
    <t>Graphique 1 : extraction intérieure, importations et exportations de matières de la France</t>
  </si>
  <si>
    <t xml:space="preserve">Fiche 18: Consommation de matières et empreinte matières </t>
  </si>
  <si>
    <t>Bilan environnemental</t>
  </si>
  <si>
    <t>Sommaire</t>
  </si>
  <si>
    <t>Donnees</t>
  </si>
  <si>
    <t>Graph 1</t>
  </si>
  <si>
    <t>Graph 2</t>
  </si>
  <si>
    <t>Graph 3</t>
  </si>
  <si>
    <t>Graph 4</t>
  </si>
  <si>
    <t>Graphique 1: extraction, importation et exportation de matière en France.</t>
  </si>
  <si>
    <t>Graphique 2: PIB et consommation de matières.</t>
  </si>
  <si>
    <t xml:space="preserve">Graphique 3: Evolution de la consommation de matière et de la productivité de matière de l'économie française. </t>
  </si>
  <si>
    <t>TIME</t>
  </si>
  <si>
    <t>1990</t>
  </si>
  <si>
    <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</si>
  <si>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</si>
  <si>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</si>
  <si>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</si>
  <si>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</si>
  <si>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</si>
  <si>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</si>
  <si>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</si>
  <si>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</si>
  <si>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</si>
  <si>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</si>
  <si>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</si>
  <si>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</si>
  <si>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</si>
  <si>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</si>
  <si>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</si>
  <si>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</si>
  <si>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</si>
  <si>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</si>
  <si>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</si>
  <si>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</si>
  <si>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</si>
  <si>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</si>
  <si>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</si>
  <si>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</si>
  <si>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</si>
  <si>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</si>
  <si>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</si>
  <si>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</si>
  <si>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</si>
  <si>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</si>
  <si>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</si>
  <si>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</si>
  <si>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INDIC_ENV (Libellés)</t>
  </si>
  <si>
    <t>MATERIAL (Libellés)</t>
  </si>
  <si>
    <t>Extraction intérieure</t>
  </si>
  <si>
    <t>s</t>
  </si>
  <si>
    <t>Cultures (à l'exclusion des cultures fourragères)</t>
  </si>
  <si>
    <t>:</t>
  </si>
  <si>
    <t>Céréales</t>
  </si>
  <si>
    <t>p</t>
  </si>
  <si>
    <t>Racines, tubercules</t>
  </si>
  <si>
    <t>Cultures sucrières</t>
  </si>
  <si>
    <t>Légumineuses</t>
  </si>
  <si>
    <t>Noix</t>
  </si>
  <si>
    <t>Cultures oléagineuses</t>
  </si>
  <si>
    <t>Légumes</t>
  </si>
  <si>
    <t>Fruits</t>
  </si>
  <si>
    <t>Fibres</t>
  </si>
  <si>
    <t>Autres cultures (à l'exclusion des cultures fourragères) n.c.a.</t>
  </si>
  <si>
    <t>b</t>
  </si>
  <si>
    <t>Résidus de cultures (utilisés), cultures fourragères et biomasse pâturée</t>
  </si>
  <si>
    <t>Résidus de cultures (utilisés)</t>
  </si>
  <si>
    <t>Paille</t>
  </si>
  <si>
    <t>Autres résidus de cultures (feuilles de betterave à sucre et de betterave fourragère, etc.)</t>
  </si>
  <si>
    <t>Cultures fourragères et biomasse pâturée</t>
  </si>
  <si>
    <t>Cultures fourragères (y compris récolte de biomasse à partir d'herbages)</t>
  </si>
  <si>
    <t>Biomasse pâturée</t>
  </si>
  <si>
    <t>Bois</t>
  </si>
  <si>
    <t>Bois (ronds industriels)</t>
  </si>
  <si>
    <t>Bois de chauffage et autre extraction</t>
  </si>
  <si>
    <t>Captures de poisson sauvage, animaux/plantes aquatiques, chasse et cueillette</t>
  </si>
  <si>
    <t>Captures de poisson sauvage</t>
  </si>
  <si>
    <t>Autres animaux/plantes aquatiques</t>
  </si>
  <si>
    <t>Chasse et cueillette</t>
  </si>
  <si>
    <t>e</t>
  </si>
  <si>
    <t>ep</t>
  </si>
  <si>
    <t>Animaux vivants et produits animaux (autres que poisson sauvage, animaux/plantes aquatiques, chasse et cueillette)</t>
  </si>
  <si>
    <t>z</t>
  </si>
  <si>
    <t>Animaux vivants (autres que poisson sauvage, animaux/plantes aquatiques, chasse et cueillette)</t>
  </si>
  <si>
    <t>Viandes et préparations de viande</t>
  </si>
  <si>
    <t>Produits laitiers, oeufs d'oiseaux et miel</t>
  </si>
  <si>
    <t>Autres produits d'animaux (fibres animales, peaux, fourrures, cuir, etc.)</t>
  </si>
  <si>
    <t>Produits essentiellement à base de biomasse</t>
  </si>
  <si>
    <t>Minerais métalliques (minerais bruts)</t>
  </si>
  <si>
    <t>Fer</t>
  </si>
  <si>
    <t>Métaux non ferreux</t>
  </si>
  <si>
    <t>Cuivre</t>
  </si>
  <si>
    <t>Nickel</t>
  </si>
  <si>
    <t>Plomb</t>
  </si>
  <si>
    <t>Zinc</t>
  </si>
  <si>
    <t>Étain</t>
  </si>
  <si>
    <t>Or, argent, platine et autres métaux précieux</t>
  </si>
  <si>
    <t>c</t>
  </si>
  <si>
    <t>Bauxite et autre aluminium</t>
  </si>
  <si>
    <t>Uranium et thorium</t>
  </si>
  <si>
    <t>Autres métaux non ferreux</t>
  </si>
  <si>
    <t>Produits principalement à base de métaux</t>
  </si>
  <si>
    <t>Minerais non métalliques</t>
  </si>
  <si>
    <t>Marbre, granit, grès, porphyre, basalte, autres pierres ornementales ou de construction (sauf ardoise)</t>
  </si>
  <si>
    <t>Craie et dolomie</t>
  </si>
  <si>
    <t>Ardoise</t>
  </si>
  <si>
    <t>Minéraux pour l'industrie chimique et engrais naturels</t>
  </si>
  <si>
    <t>Sel</t>
  </si>
  <si>
    <t>Pierre calcaire et gypse</t>
  </si>
  <si>
    <t>Argiles et kaolin</t>
  </si>
  <si>
    <t>Sable et gravier</t>
  </si>
  <si>
    <t>Autres minerais non métalliques n.c.a.</t>
  </si>
  <si>
    <t>Produits principalement à base de minerais non métalliques</t>
  </si>
  <si>
    <t>Matières/vecteurs énergétiques fossiles</t>
  </si>
  <si>
    <t>Charbon et autres matières énergétiques solides et produits dérivés</t>
  </si>
  <si>
    <t>Lignite</t>
  </si>
  <si>
    <t>Houille</t>
  </si>
  <si>
    <t>Schistes et sables bitumineux</t>
  </si>
  <si>
    <t>Tourbe</t>
  </si>
  <si>
    <t>Matières/vecteurs énergétiques liquides et gazeux</t>
  </si>
  <si>
    <t>Pétrole brut, condensat et liquides de gaz naturel (LGN)</t>
  </si>
  <si>
    <t>Gaz naturel</t>
  </si>
  <si>
    <t>Carburant importé par des unités résidentes en déplacement à l'étranger ou exporté par des unités non résidentes présentes sur le territoire économique</t>
  </si>
  <si>
    <t>Carburant pour transport terrestre</t>
  </si>
  <si>
    <t>Carburant pour transport par eau</t>
  </si>
  <si>
    <t>Carburant pour transport aérien</t>
  </si>
  <si>
    <t>Produits essentiellement à base de produits énergétiques fossiles</t>
  </si>
  <si>
    <t>Déchets pour traitement et élimination définitifs</t>
  </si>
  <si>
    <t>Degré de finition - Produits finis</t>
  </si>
  <si>
    <t>Degré de finition - Produits semi-finis</t>
  </si>
  <si>
    <t>Degré de finition - Matières premières</t>
  </si>
  <si>
    <t>Importations</t>
  </si>
  <si>
    <t>Exportations</t>
  </si>
  <si>
    <t>Valeur spéciale</t>
  </si>
  <si>
    <t>Non disponible</t>
  </si>
  <si>
    <t>Flags disponibles:</t>
  </si>
  <si>
    <t>estimé, provisoire</t>
  </si>
  <si>
    <t>rupture de série</t>
  </si>
  <si>
    <t>confidentiel</t>
  </si>
  <si>
    <t>estimé</t>
  </si>
  <si>
    <t>provisoire</t>
  </si>
  <si>
    <t>estimation Eurostat</t>
  </si>
  <si>
    <t>non applicable</t>
  </si>
  <si>
    <t xml:space="preserve">Dataset: </t>
  </si>
  <si>
    <t>Dernière mise à jour:</t>
  </si>
  <si>
    <t>Fréquence (relative au temps)</t>
  </si>
  <si>
    <t>Annuel</t>
  </si>
  <si>
    <t>Unité de mesure</t>
  </si>
  <si>
    <t>Mille tonnes</t>
  </si>
  <si>
    <t>Entité géopolitique (déclarante)</t>
  </si>
  <si>
    <t>Année</t>
  </si>
  <si>
    <t>France1</t>
  </si>
  <si>
    <t>France métropolitaine</t>
  </si>
  <si>
    <t>1. France hors Mayotte jusqu'en 2013 et y compris Mayotte à partir de 2014.</t>
  </si>
  <si>
    <t>Lecture : au 1er janvier 2023, la France compte 68 042 591 habitants.</t>
  </si>
  <si>
    <t>Champ : France.</t>
  </si>
  <si>
    <t>Source : Insee, estimations de population.</t>
  </si>
  <si>
    <t>https://www.insee.fr/fr/statistiques/5225246#tableau-figure1</t>
  </si>
  <si>
    <t>(p)</t>
  </si>
  <si>
    <t>Ensemble des données EUROSTAT à compléter et mettre à jour</t>
  </si>
  <si>
    <t>Ensemble des données INSEE à compléter et mettre à jour</t>
  </si>
  <si>
    <t>Population au 1er janvier</t>
  </si>
  <si>
    <t>nombre d'habitants</t>
  </si>
  <si>
    <t>https://www.insee.fr/fr/statistiques/serie/010548499#Telechargement</t>
  </si>
  <si>
    <t>Valeur absolue</t>
  </si>
  <si>
    <t>idBank</t>
  </si>
  <si>
    <t>Dernière mise à jour</t>
  </si>
  <si>
    <t>Zone géographique</t>
  </si>
  <si>
    <t>Nature</t>
  </si>
  <si>
    <t>Prix de référence</t>
  </si>
  <si>
    <t>Produit</t>
  </si>
  <si>
    <t>Correction</t>
  </si>
  <si>
    <t>Opérations dans la comptabilité nationale</t>
  </si>
  <si>
    <t>Unité</t>
  </si>
  <si>
    <t>Puissance</t>
  </si>
  <si>
    <t>Indicateur</t>
  </si>
  <si>
    <t>Secteurs institutionnels</t>
  </si>
  <si>
    <t>Périodicité</t>
  </si>
  <si>
    <t>010548499</t>
  </si>
  <si>
    <t>Prix chaîné année de base (non équilibré)</t>
  </si>
  <si>
    <t>Ensemble des produits</t>
  </si>
  <si>
    <t>Non corrigé</t>
  </si>
  <si>
    <t>PIB - Produit intérieur brut</t>
  </si>
  <si>
    <t>euros de 2014</t>
  </si>
  <si>
    <t>6</t>
  </si>
  <si>
    <t>S0 - Ensemble des secteurs institutionnels</t>
  </si>
  <si>
    <t>Annuelle</t>
  </si>
  <si>
    <t xml:space="preserve">Année </t>
  </si>
  <si>
    <t>Q</t>
  </si>
  <si>
    <t>Couvert par le secret statistique</t>
  </si>
  <si>
    <t>E</t>
  </si>
  <si>
    <t>Estimation</t>
  </si>
  <si>
    <t>F</t>
  </si>
  <si>
    <t>Prévision</t>
  </si>
  <si>
    <t>P</t>
  </si>
  <si>
    <t>Provisoire</t>
  </si>
  <si>
    <t>SD</t>
  </si>
  <si>
    <t>Valeur semi-définitive</t>
  </si>
  <si>
    <t>R</t>
  </si>
  <si>
    <t>Révision</t>
  </si>
  <si>
    <t>A</t>
  </si>
  <si>
    <t>Valeur normale</t>
  </si>
  <si>
    <t>N</t>
  </si>
  <si>
    <t>Valeur non significative</t>
  </si>
  <si>
    <t>O</t>
  </si>
  <si>
    <t>Valeur manquante</t>
  </si>
  <si>
    <t>U</t>
  </si>
  <si>
    <t>Valeur atypique</t>
  </si>
  <si>
    <t>tableau automatisé</t>
  </si>
  <si>
    <r>
      <t>Sources</t>
    </r>
    <r>
      <rPr>
        <i/>
        <sz val="8"/>
        <color theme="3"/>
        <rFont val="Arial"/>
        <family val="2"/>
      </rPr>
      <t xml:space="preserve"> : Agreste ; douanes françaises ; Insee ; SDES ; SSP ; Unicem. Traitements : SDES, 2023</t>
    </r>
  </si>
  <si>
    <t>* la consommation intérieure apparente de matières agrège, en tonnes, les combustibles fossiles, les produits minéraux et agricoles extraits du territoire national (métropole et DOM) ou importés sous forme de matières premières ou de produits finis, moins les exportations ; ** en volume, prix chaînés base 2014.</t>
  </si>
  <si>
    <t>Graphique 3 : Evolution de la consommation et de la productivité matières de l’économie française</t>
  </si>
  <si>
    <t>Italie</t>
  </si>
  <si>
    <t>Australie</t>
  </si>
  <si>
    <t>Japon</t>
  </si>
  <si>
    <t>Données extraites le16/08/2023 17:50:25 depuis [ESTAT]</t>
  </si>
  <si>
    <t>UNIT (Libellés)</t>
  </si>
  <si>
    <t>Importations en équivalent matières premières</t>
  </si>
  <si>
    <t>Exportations en équivalent matières premières</t>
  </si>
  <si>
    <t>Consommation de matières premières</t>
  </si>
  <si>
    <t xml:space="preserve">Empreinte matières de la France </t>
  </si>
  <si>
    <t>https://www.resourcepanel.org/global-material-flows-database</t>
  </si>
  <si>
    <t>Chili</t>
  </si>
  <si>
    <t>Estonie</t>
  </si>
  <si>
    <t>Pologne</t>
  </si>
  <si>
    <t>Brésil</t>
  </si>
  <si>
    <t>Nigéria</t>
  </si>
  <si>
    <t>Afrique du Sud</t>
  </si>
  <si>
    <t>Données extraites le 30/07/2024 à 11:46 depuis [ESTAT]</t>
  </si>
  <si>
    <t>Comptes de flux de matières [ENV_AC_MFA__custom_12384092]</t>
  </si>
  <si>
    <t>https://ec.europa.eu/eurostat/databrowser/view/ENV_AC_MFA__custom_12384092/default/table?lang=en</t>
  </si>
  <si>
    <t>https://ec.europa.eu/eurostat/databrowser/view/env_ac_rme__custom_12384276/default/table?lang=en</t>
  </si>
  <si>
    <t>Empreinte matières - indicateurs principaux [ENV_AC_RME__custom_12384276]</t>
  </si>
  <si>
    <t>29/04/2024 à 23:00</t>
  </si>
  <si>
    <t>Thousand tonnes</t>
  </si>
  <si>
    <t>Tonnes per capita</t>
  </si>
  <si>
    <t>Données extraites le 30/07/2024 à 11:55 depuis le site de l'INSEE</t>
  </si>
  <si>
    <t>p : données provisoires arrêtées à fin 2023.</t>
  </si>
  <si>
    <t>31/05/2023 08:45</t>
  </si>
  <si>
    <r>
      <rPr>
        <b/>
        <i/>
        <sz val="10"/>
        <color theme="3"/>
        <rFont val="Arial"/>
        <family val="2"/>
      </rPr>
      <t>Source</t>
    </r>
    <r>
      <rPr>
        <i/>
        <sz val="10"/>
        <color theme="3"/>
        <rFont val="Arial"/>
        <family val="2"/>
      </rPr>
      <t xml:space="preserve"> : Agreste - Douanes françaises - Insee. Traitements : SDES, 2024</t>
    </r>
  </si>
  <si>
    <r>
      <t>Sources</t>
    </r>
    <r>
      <rPr>
        <i/>
        <sz val="10"/>
        <color theme="3"/>
        <rFont val="Calibri"/>
        <family val="2"/>
        <scheme val="minor"/>
      </rPr>
      <t> : Agreste ; Douanes françaises ; Insee. Traitements : SDES, 2024</t>
    </r>
  </si>
  <si>
    <t>Source : Agreste, Douanes françaises, Insee, SDES . Traitements : SDES 2024</t>
  </si>
  <si>
    <r>
      <t>Graphique 2 : PIB et consommation intérieure apparente de matières (DMC)</t>
    </r>
    <r>
      <rPr>
        <sz val="14"/>
        <color theme="0"/>
        <rFont val="Marianne"/>
        <family val="3"/>
      </rPr>
      <t xml:space="preserve"> </t>
    </r>
  </si>
  <si>
    <r>
      <t xml:space="preserve">Note </t>
    </r>
    <r>
      <rPr>
        <sz val="9"/>
        <color theme="1"/>
        <rFont val="Marianne"/>
        <family val="3"/>
      </rPr>
      <t>: La consommation intérieure apparente de matières (DMC, Domestic Material Consumption) agrège, en tonnes, les combustibles fossiles, les produits minéraux et agricoles, extraits du territoire national (métropole et Dom) ou importés sous forme de matières premières ou de produits finis, moins les exportations. 
N.B. Elle ne prend pas en compte les flux dits « cachés » : ces derniers correspondent d’une part à des quantités de matières extraites qui ne sont pas utilisées (excavation de terres dans les activités extractives ou de construction, érosion des sols liée à l’agriculture). D’autre part, dans le cas des importations/exportations, les flux cachés incluent également des flux indirects associés (utilisation de combustibles ou d’autres produits qui ne franchissent pas la frontière avec les matériaux/produits concernés). L’estimation des flux cachés est réalisée sur la base de coefficients internationaux.</t>
    </r>
  </si>
  <si>
    <r>
      <rPr>
        <b/>
        <sz val="9"/>
        <rFont val="Marianne"/>
        <family val="3"/>
      </rPr>
      <t>Sources</t>
    </r>
    <r>
      <rPr>
        <sz val="9"/>
        <rFont val="Marianne"/>
        <family val="3"/>
      </rPr>
      <t xml:space="preserve"> : Agreste/SSP ; Douanes françaises ; Insee. Traitements : SDES 2024</t>
    </r>
  </si>
  <si>
    <t>Sources : Agreste/SSP ; Douanes françaises ; Insee. Traitements : SDES, 2024</t>
  </si>
  <si>
    <r>
      <t xml:space="preserve">Note </t>
    </r>
    <r>
      <rPr>
        <sz val="8"/>
        <color theme="3"/>
        <rFont val="Arial"/>
        <family val="2"/>
      </rPr>
      <t>: La consommation intérieure apparente de matières agrège, en tonnes, les combustibles fossiles, les produits minéraux et agricoles, extraits du territoire national (métropole et Dom) ou importés sous forme de matières premières ou de produits finis, moins les exportations. 
N.B. Elle ne prend pas en compte les flux dits « cachés » : ces derniers correspondent d’une part à des quantités de matières extraites qui ne sont pas utilisées (excavation de terres dans les activités extractives ou de construction, érosion des sols liée à l’agriculture). D’autre part, dans le cas des importations/exportations, les flux cachés incluent également des flux indirects associés (utilisation de combustibles ou d’autres produits qui ne franchissent pas la frontière avec les matériaux/produits concernés). L’estimation des flux cachés est réalisée sur la base de coefficients internationaux ; le SDES a engagé des travaux pour affiner ces coefficients et les adapter au cas de la France.</t>
    </r>
  </si>
  <si>
    <r>
      <t>Sources</t>
    </r>
    <r>
      <rPr>
        <sz val="8"/>
        <color theme="3"/>
        <rFont val="Arial"/>
        <family val="2"/>
      </rPr>
      <t xml:space="preserve"> : Agreste/SSP ; douanes françaises ; Insee. Traitements : SDES, 2024</t>
    </r>
  </si>
  <si>
    <r>
      <t>Sources</t>
    </r>
    <r>
      <rPr>
        <sz val="9"/>
        <color theme="3"/>
        <rFont val="Arial"/>
        <family val="2"/>
      </rPr>
      <t xml:space="preserve"> : Agreste/SSP ; douanes françaises ; Insee. Traitements : SDES, 2024</t>
    </r>
  </si>
  <si>
    <t>Sources : IRP ; SDES, 2024</t>
  </si>
  <si>
    <t>Graphique 4 :  comparaison internationale de la consommation de matières par habitant en 2022</t>
  </si>
  <si>
    <t>Europe</t>
  </si>
  <si>
    <t>Chine</t>
  </si>
  <si>
    <t>Royaume Uni</t>
  </si>
  <si>
    <t>Afrique</t>
  </si>
  <si>
    <t>Amérique du Nord</t>
  </si>
  <si>
    <t>Asie</t>
  </si>
  <si>
    <t>Amérique du Sud</t>
  </si>
  <si>
    <t>Océanie</t>
  </si>
  <si>
    <t>Ensemble des données</t>
  </si>
  <si>
    <t>Graphique 4: Comparaison internationale de la consommation de matières.</t>
  </si>
  <si>
    <t>États-Unis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</si>
</sst>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 #,##0.00\ &quot;€&quot;_-;\-* #,##0.00\ &quot;€&quot;_-;_-* &quot;-&quot;??\ &quot;€&quot;_-;_-@_-"/>
    <numFmt numFmtId="43" formatCode="_-* #,##0.00_-;\-* #,##0.00_-;_-* &quot;-&quot;??_-;_-@_-"/>
    <numFmt numFmtId="164" formatCode="_-* #,##0.00\ _€_-;\-* #,##0.00\ _€_-;_-* &quot;-&quot;??\ _€_-;_-@_-"/>
    <numFmt numFmtId="165" formatCode="0.0"/>
    <numFmt numFmtId="166" formatCode="_-* #,##0_-;\-* #,##0_-;_-* &quot;-&quot;??_-;_-@_-"/>
    <numFmt numFmtId="167" formatCode="#,##0.##########"/>
    <numFmt numFmtId="168" formatCode="0000000\ &quot;(A)&quot;"/>
    <numFmt numFmtId="169" formatCode="0000000\ &quot;(SD)&quot;"/>
    <numFmt numFmtId="170" formatCode="0000000\ &quot;(P)&quot;"/>
    <numFmt numFmtId="171" formatCode="0.00000"/>
    <numFmt numFmtId="172" formatCode="_-* #,##0.0_-;\-* #,##0.0_-;_-* &quot;-&quot;??_-;_-@_-"/>
  </numFmts>
  <fonts count="81"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b/>
      <sz val="10"/>
      <name val="Arial"/>
      <family val="2"/>
    </font>
    <font>
      <sz val="8"/>
      <name val="Arial"/>
      <family val="2"/>
    </font>
    <font>
      <sz val="12"/>
      <name val="Arial"/>
      <family val="2"/>
    </font>
    <font>
      <sz val="11"/>
      <name val="Arial"/>
      <family val="2"/>
    </font>
    <font>
      <b/>
      <sz val="18"/>
      <color indexed="56"/>
      <name val="Cambria"/>
      <family val="2"/>
    </font>
    <font>
      <sz val="10"/>
      <name val="MS Sans Serif"/>
      <family val="2"/>
    </font>
    <font>
      <sz val="10"/>
      <color indexed="8"/>
      <name val="Arial"/>
      <family val="2"/>
    </font>
    <font>
      <sz val="10"/>
      <color theme="1"/>
      <name val="Calibri"/>
      <family val="2"/>
      <scheme val="minor"/>
    </font>
    <font>
      <sz val="9"/>
      <name val="Arial"/>
      <family val="2"/>
    </font>
    <font>
      <b/>
      <sz val="9"/>
      <name val="Arial"/>
      <family val="2"/>
    </font>
    <font>
      <i/>
      <sz val="9"/>
      <name val="Arial"/>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name val="Arial"/>
      <family val="2"/>
    </font>
    <font>
      <u/>
      <sz val="10"/>
      <color indexed="12"/>
      <name val="Arial"/>
      <family val="2"/>
    </font>
    <font>
      <sz val="10"/>
      <name val="Arial"/>
      <family val="2"/>
    </font>
    <font>
      <b/>
      <sz val="10"/>
      <color theme="0"/>
      <name val="Arial"/>
      <family val="2"/>
    </font>
    <font>
      <sz val="10"/>
      <color theme="0"/>
      <name val="Arial"/>
      <family val="2"/>
    </font>
    <font>
      <b/>
      <sz val="12"/>
      <color theme="0"/>
      <name val="Arial"/>
      <family val="2"/>
    </font>
    <font>
      <i/>
      <sz val="9"/>
      <color theme="3"/>
      <name val="Arial"/>
      <family val="2"/>
    </font>
    <font>
      <sz val="8"/>
      <color theme="3"/>
      <name val="Arial"/>
      <family val="2"/>
    </font>
    <font>
      <i/>
      <sz val="10"/>
      <color theme="3"/>
      <name val="Arial"/>
      <family val="2"/>
    </font>
    <font>
      <b/>
      <i/>
      <sz val="10"/>
      <color theme="3"/>
      <name val="Arial"/>
      <family val="2"/>
    </font>
    <font>
      <b/>
      <sz val="12"/>
      <color theme="0"/>
      <name val="Calibri"/>
      <family val="2"/>
      <scheme val="minor"/>
    </font>
    <font>
      <sz val="10"/>
      <color theme="3"/>
      <name val="Arial"/>
      <family val="2"/>
    </font>
    <font>
      <b/>
      <i/>
      <sz val="10"/>
      <color theme="3"/>
      <name val="Calibri"/>
      <family val="2"/>
      <scheme val="minor"/>
    </font>
    <font>
      <i/>
      <sz val="10"/>
      <color theme="3"/>
      <name val="Calibri"/>
      <family val="2"/>
      <scheme val="minor"/>
    </font>
    <font>
      <b/>
      <sz val="16"/>
      <color theme="0"/>
      <name val="Calibri"/>
      <family val="2"/>
      <scheme val="minor"/>
    </font>
    <font>
      <sz val="11"/>
      <color indexed="8"/>
      <name val="Calibri"/>
      <family val="2"/>
      <scheme val="minor"/>
    </font>
    <font>
      <b/>
      <sz val="9"/>
      <color indexed="9"/>
      <name val="Arial"/>
      <family val="2"/>
    </font>
    <font>
      <u/>
      <sz val="11"/>
      <color theme="3"/>
      <name val="Calibri"/>
      <family val="2"/>
      <scheme val="minor"/>
    </font>
    <font>
      <b/>
      <sz val="10"/>
      <color theme="1"/>
      <name val="Arial"/>
      <family val="2"/>
    </font>
    <font>
      <i/>
      <sz val="9"/>
      <color theme="1"/>
      <name val="Calibri"/>
      <family val="2"/>
      <scheme val="minor"/>
    </font>
    <font>
      <b/>
      <sz val="9"/>
      <color theme="0"/>
      <name val="Arial"/>
      <family val="2"/>
    </font>
    <font>
      <i/>
      <sz val="8"/>
      <name val="Arial"/>
      <family val="2"/>
    </font>
    <font>
      <sz val="10"/>
      <color theme="0"/>
      <name val="Agency FB"/>
      <family val="2"/>
    </font>
    <font>
      <sz val="10"/>
      <color rgb="FFFF0000"/>
      <name val="Arial"/>
      <family val="2"/>
    </font>
    <font>
      <b/>
      <i/>
      <sz val="8"/>
      <color theme="3"/>
      <name val="Arial"/>
      <family val="2"/>
    </font>
    <font>
      <i/>
      <sz val="8"/>
      <color theme="3"/>
      <name val="Arial"/>
      <family val="2"/>
    </font>
    <font>
      <sz val="9"/>
      <color theme="3"/>
      <name val="Arial"/>
      <family val="2"/>
    </font>
    <font>
      <b/>
      <sz val="9"/>
      <color theme="3"/>
      <name val="Arial"/>
      <family val="2"/>
    </font>
    <font>
      <sz val="9"/>
      <name val="Arial"/>
      <family val="2"/>
    </font>
    <font>
      <b/>
      <sz val="9"/>
      <name val="Arial"/>
      <family val="2"/>
    </font>
    <font>
      <b/>
      <sz val="9"/>
      <color indexed="9"/>
      <name val="Arial"/>
      <family val="2"/>
    </font>
    <font>
      <u/>
      <sz val="10"/>
      <color theme="3"/>
      <name val="Calibri"/>
      <family val="2"/>
      <scheme val="minor"/>
    </font>
    <font>
      <b/>
      <sz val="8"/>
      <name val="Arial"/>
      <family val="2"/>
    </font>
    <font>
      <b/>
      <sz val="12"/>
      <color theme="0"/>
      <name val="Marianne"/>
      <family val="3"/>
    </font>
    <font>
      <sz val="12"/>
      <name val="Marianne"/>
      <family val="3"/>
    </font>
    <font>
      <sz val="10"/>
      <color theme="0"/>
      <name val="Marianne"/>
      <family val="3"/>
    </font>
    <font>
      <b/>
      <sz val="10"/>
      <color theme="0"/>
      <name val="Marianne"/>
      <family val="3"/>
    </font>
    <font>
      <sz val="10"/>
      <name val="Marianne"/>
      <family val="3"/>
    </font>
    <font>
      <b/>
      <sz val="12"/>
      <name val="Marianne"/>
      <family val="3"/>
    </font>
    <font>
      <i/>
      <sz val="9"/>
      <name val="Marianne"/>
      <family val="3"/>
    </font>
    <font>
      <b/>
      <sz val="14"/>
      <color theme="0"/>
      <name val="Marianne"/>
      <family val="3"/>
    </font>
    <font>
      <sz val="14"/>
      <color theme="0"/>
      <name val="Marianne"/>
      <family val="3"/>
    </font>
    <font>
      <sz val="12"/>
      <color theme="3"/>
      <name val="Marianne"/>
      <family val="3"/>
    </font>
    <font>
      <sz val="8"/>
      <name val="Marianne"/>
      <family val="3"/>
    </font>
    <font>
      <sz val="9"/>
      <name val="Marianne"/>
      <family val="3"/>
    </font>
    <font>
      <sz val="9"/>
      <color theme="1"/>
      <name val="Marianne"/>
      <family val="3"/>
    </font>
    <font>
      <b/>
      <sz val="9"/>
      <name val="Marianne"/>
      <family val="3"/>
    </font>
    <font>
      <sz val="9"/>
      <color theme="3"/>
      <name val="Marianne"/>
      <family val="3"/>
    </font>
    <font>
      <b/>
      <sz val="8"/>
      <color theme="3"/>
      <name val="Arial"/>
      <family val="2"/>
    </font>
    <font>
      <b/>
      <sz val="10"/>
      <color indexed="8"/>
      <name val="Arial"/>
      <family val="2"/>
    </font>
    <font>
      <i/>
      <sz val="10"/>
      <color theme="0"/>
      <name val="Arial"/>
      <family val="2"/>
    </font>
  </fonts>
  <fills count="4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3" tint="0.79998168889431442"/>
        <bgColor indexed="64"/>
      </patternFill>
    </fill>
    <fill>
      <patternFill patternType="solid">
        <fgColor theme="3" tint="-0.499984740745262"/>
        <bgColor indexed="64"/>
      </patternFill>
    </fill>
    <fill>
      <patternFill patternType="solid">
        <fgColor rgb="FF4669AF"/>
      </patternFill>
    </fill>
    <fill>
      <patternFill patternType="solid">
        <fgColor rgb="FF0096DC"/>
      </patternFill>
    </fill>
    <fill>
      <patternFill patternType="solid">
        <fgColor rgb="FFDCE6F1"/>
      </patternFill>
    </fill>
    <fill>
      <patternFill patternType="mediumGray">
        <bgColor indexed="22"/>
      </patternFill>
    </fill>
    <fill>
      <patternFill patternType="solid">
        <fgColor rgb="FFF6F6F6"/>
      </patternFill>
    </fill>
    <fill>
      <patternFill patternType="solid">
        <fgColor theme="4" tint="0.59999389629810485"/>
        <bgColor indexed="64"/>
      </patternFill>
    </fill>
    <fill>
      <patternFill patternType="solid">
        <fgColor theme="9"/>
        <bgColor indexed="64"/>
      </patternFill>
    </fill>
    <fill>
      <patternFill patternType="solid">
        <fgColor theme="3" tint="0.59999389629810485"/>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
      <left style="thin">
        <color indexed="8"/>
      </left>
      <right/>
      <top style="thin">
        <color indexed="8"/>
      </top>
      <bottom style="thin">
        <color indexed="8"/>
      </bottom>
      <diagonal/>
    </border>
    <border>
      <left style="thin">
        <color indexed="64"/>
      </left>
      <right/>
      <top style="thin">
        <color indexed="64"/>
      </top>
      <bottom style="thin">
        <color indexed="64"/>
      </bottom>
      <diagonal/>
    </border>
    <border>
      <left style="thin">
        <color rgb="FFB0B0B0"/>
      </left>
      <right style="thin">
        <color rgb="FFB0B0B0"/>
      </right>
      <top style="thin">
        <color rgb="FFB0B0B0"/>
      </top>
      <bottom style="thin">
        <color rgb="FFB0B0B0"/>
      </bottom>
      <diagonal/>
    </border>
    <border>
      <left style="thin">
        <color rgb="FFB0B0B0"/>
      </left>
      <right style="thin">
        <color rgb="FFB0B0B0"/>
      </right>
      <top style="thin">
        <color rgb="FFB0B0B0"/>
      </top>
      <bottom/>
      <diagonal/>
    </border>
    <border>
      <left style="thin">
        <color rgb="FFB0B0B0"/>
      </left>
      <right style="thin">
        <color rgb="FFB0B0B0"/>
      </right>
      <top/>
      <bottom/>
      <diagonal/>
    </border>
    <border>
      <left style="thin">
        <color rgb="FFB0B0B0"/>
      </left>
      <right style="thin">
        <color rgb="FFB0B0B0"/>
      </right>
      <top/>
      <bottom style="thin">
        <color rgb="FFB0B0B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65">
    <xf numFmtId="0" fontId="0" fillId="0" borderId="0"/>
    <xf numFmtId="0" fontId="3" fillId="0" borderId="0"/>
    <xf numFmtId="0" fontId="7" fillId="0" borderId="0"/>
    <xf numFmtId="9" fontId="3" fillId="0" borderId="0" applyFill="0" applyBorder="0" applyAlignment="0" applyProtection="0"/>
    <xf numFmtId="0" fontId="8" fillId="0" borderId="0" applyNumberFormat="0" applyFill="0" applyBorder="0" applyAlignment="0" applyProtection="0"/>
    <xf numFmtId="0" fontId="3" fillId="4" borderId="4" applyNumberFormat="0" applyFont="0" applyAlignment="0" applyProtection="0"/>
    <xf numFmtId="44" fontId="3" fillId="0" borderId="0" applyFont="0" applyFill="0" applyBorder="0" applyAlignment="0" applyProtection="0"/>
    <xf numFmtId="0" fontId="9" fillId="0" borderId="0"/>
    <xf numFmtId="164" fontId="11" fillId="0" borderId="0" applyFont="0" applyFill="0" applyBorder="0" applyAlignment="0" applyProtection="0"/>
    <xf numFmtId="0" fontId="3" fillId="0" borderId="0"/>
    <xf numFmtId="0" fontId="1" fillId="0" borderId="0"/>
    <xf numFmtId="0" fontId="11" fillId="0" borderId="0"/>
    <xf numFmtId="0" fontId="3" fillId="0" borderId="0"/>
    <xf numFmtId="9" fontId="11" fillId="0" borderId="0" applyFont="0" applyFill="0" applyBorder="0" applyAlignment="0" applyProtection="0"/>
    <xf numFmtId="0" fontId="3" fillId="0" borderId="0"/>
    <xf numFmtId="0" fontId="15" fillId="0" borderId="5"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8" applyNumberFormat="0" applyAlignment="0" applyProtection="0"/>
    <xf numFmtId="0" fontId="22" fillId="9" borderId="9" applyNumberFormat="0" applyAlignment="0" applyProtection="0"/>
    <xf numFmtId="0" fontId="23" fillId="9" borderId="8" applyNumberFormat="0" applyAlignment="0" applyProtection="0"/>
    <xf numFmtId="0" fontId="24" fillId="0" borderId="10" applyNumberFormat="0" applyFill="0" applyAlignment="0" applyProtection="0"/>
    <xf numFmtId="0" fontId="25" fillId="10" borderId="11" applyNumberFormat="0" applyAlignment="0" applyProtection="0"/>
    <xf numFmtId="0" fontId="2" fillId="0" borderId="0" applyNumberFormat="0" applyFill="0" applyBorder="0" applyAlignment="0" applyProtection="0"/>
    <xf numFmtId="0" fontId="26" fillId="0" borderId="0" applyNumberFormat="0" applyFill="0" applyBorder="0" applyAlignment="0" applyProtection="0"/>
    <xf numFmtId="0" fontId="27" fillId="0" borderId="13" applyNumberFormat="0" applyFill="0" applyAlignment="0" applyProtection="0"/>
    <xf numFmtId="0" fontId="28"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8" fillId="15" borderId="0" applyNumberFormat="0" applyBorder="0" applyAlignment="0" applyProtection="0"/>
    <xf numFmtId="0" fontId="28"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8" fillId="19" borderId="0" applyNumberFormat="0" applyBorder="0" applyAlignment="0" applyProtection="0"/>
    <xf numFmtId="0" fontId="28"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8" fillId="23" borderId="0" applyNumberFormat="0" applyBorder="0" applyAlignment="0" applyProtection="0"/>
    <xf numFmtId="0" fontId="28"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8" fillId="27" borderId="0" applyNumberFormat="0" applyBorder="0" applyAlignment="0" applyProtection="0"/>
    <xf numFmtId="0" fontId="28"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8" fillId="31" borderId="0" applyNumberFormat="0" applyBorder="0" applyAlignment="0" applyProtection="0"/>
    <xf numFmtId="0" fontId="28"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8" fillId="35" borderId="0" applyNumberFormat="0" applyBorder="0" applyAlignment="0" applyProtection="0"/>
    <xf numFmtId="0" fontId="29" fillId="0" borderId="0" applyNumberFormat="0" applyFill="0" applyBorder="0" applyAlignment="0" applyProtection="0"/>
    <xf numFmtId="0" fontId="32" fillId="0" borderId="0"/>
    <xf numFmtId="0" fontId="30" fillId="0" borderId="0"/>
    <xf numFmtId="43" fontId="3" fillId="0" borderId="0" applyFont="0" applyFill="0" applyBorder="0" applyAlignment="0" applyProtection="0"/>
    <xf numFmtId="0" fontId="3" fillId="0" borderId="0"/>
    <xf numFmtId="0" fontId="31" fillId="0" borderId="0" applyNumberFormat="0" applyFill="0" applyBorder="0" applyAlignment="0" applyProtection="0">
      <alignment vertical="top"/>
      <protection locked="0"/>
    </xf>
    <xf numFmtId="0" fontId="3" fillId="0" borderId="0"/>
    <xf numFmtId="0" fontId="1" fillId="0" borderId="0"/>
    <xf numFmtId="0" fontId="1" fillId="11" borderId="12" applyNumberFormat="0" applyFont="0" applyAlignment="0" applyProtection="0"/>
    <xf numFmtId="43" fontId="1" fillId="0" borderId="0" applyFont="0" applyFill="0" applyBorder="0" applyAlignment="0" applyProtection="0"/>
    <xf numFmtId="0" fontId="45" fillId="0" borderId="0"/>
  </cellStyleXfs>
  <cellXfs count="219">
    <xf numFmtId="0" fontId="0" fillId="0" borderId="0" xfId="0"/>
    <xf numFmtId="0" fontId="3" fillId="0" borderId="0" xfId="1"/>
    <xf numFmtId="0" fontId="4" fillId="0" borderId="0" xfId="1" applyFont="1"/>
    <xf numFmtId="0" fontId="5" fillId="0" borderId="0" xfId="1" applyFont="1"/>
    <xf numFmtId="0" fontId="6" fillId="0" borderId="0" xfId="1" applyFont="1" applyBorder="1"/>
    <xf numFmtId="0" fontId="3" fillId="0" borderId="0" xfId="1" applyFont="1"/>
    <xf numFmtId="0" fontId="6" fillId="0" borderId="0" xfId="1" applyFont="1"/>
    <xf numFmtId="0" fontId="3" fillId="2" borderId="0" xfId="1" applyFont="1" applyFill="1"/>
    <xf numFmtId="0" fontId="3" fillId="2" borderId="3" xfId="1" applyFont="1" applyFill="1" applyBorder="1"/>
    <xf numFmtId="165" fontId="10" fillId="3" borderId="0" xfId="2" applyNumberFormat="1" applyFont="1" applyFill="1" applyBorder="1" applyAlignment="1">
      <alignment horizontal="right"/>
    </xf>
    <xf numFmtId="0" fontId="3" fillId="0" borderId="0" xfId="2" applyFont="1"/>
    <xf numFmtId="165" fontId="3" fillId="0" borderId="0" xfId="2" applyNumberFormat="1" applyFont="1" applyBorder="1"/>
    <xf numFmtId="2" fontId="3" fillId="0" borderId="0" xfId="1" applyNumberFormat="1" applyFont="1"/>
    <xf numFmtId="0" fontId="4" fillId="0" borderId="0" xfId="2" applyFont="1" applyBorder="1"/>
    <xf numFmtId="0" fontId="4" fillId="0" borderId="0" xfId="2" applyFont="1"/>
    <xf numFmtId="0" fontId="3" fillId="0" borderId="0" xfId="1" applyBorder="1"/>
    <xf numFmtId="0" fontId="6" fillId="0" borderId="0" xfId="1" applyFont="1" applyFill="1"/>
    <xf numFmtId="0" fontId="4" fillId="0" borderId="0" xfId="2" applyFont="1" applyFill="1" applyBorder="1"/>
    <xf numFmtId="0" fontId="3" fillId="0" borderId="0" xfId="0" applyFont="1" applyFill="1" applyBorder="1" applyAlignment="1">
      <alignment vertical="center"/>
    </xf>
    <xf numFmtId="0" fontId="3" fillId="0" borderId="0" xfId="2" applyFont="1" applyFill="1" applyBorder="1"/>
    <xf numFmtId="0" fontId="3" fillId="0" borderId="0" xfId="1" applyFont="1" applyFill="1" applyAlignment="1"/>
    <xf numFmtId="0" fontId="3" fillId="0" borderId="0" xfId="1" applyFont="1" applyAlignment="1">
      <alignment vertical="top"/>
    </xf>
    <xf numFmtId="0" fontId="33" fillId="36" borderId="1" xfId="1" applyFont="1" applyFill="1" applyBorder="1"/>
    <xf numFmtId="0" fontId="14" fillId="0" borderId="0" xfId="1" applyFont="1" applyAlignment="1">
      <alignment wrapText="1"/>
    </xf>
    <xf numFmtId="0" fontId="33" fillId="36" borderId="1" xfId="1" applyFont="1" applyFill="1" applyBorder="1" applyAlignment="1">
      <alignment wrapText="1"/>
    </xf>
    <xf numFmtId="0" fontId="37" fillId="0" borderId="0" xfId="1" applyFont="1"/>
    <xf numFmtId="0" fontId="38" fillId="0" borderId="0" xfId="1" applyFont="1" applyFill="1" applyBorder="1"/>
    <xf numFmtId="0" fontId="41" fillId="0" borderId="0" xfId="1" applyFont="1"/>
    <xf numFmtId="0" fontId="33" fillId="36" borderId="15" xfId="0" applyFont="1" applyFill="1" applyBorder="1" applyAlignment="1">
      <alignment horizontal="left" vertical="center"/>
    </xf>
    <xf numFmtId="0" fontId="42" fillId="0" borderId="0" xfId="0" applyFont="1" applyAlignment="1">
      <alignment horizontal="left" vertical="top"/>
    </xf>
    <xf numFmtId="166" fontId="3" fillId="0" borderId="1" xfId="63" applyNumberFormat="1" applyFont="1" applyFill="1" applyBorder="1"/>
    <xf numFmtId="0" fontId="13" fillId="40" borderId="17" xfId="64" applyFont="1" applyFill="1" applyBorder="1" applyAlignment="1">
      <alignment horizontal="left" vertical="center"/>
    </xf>
    <xf numFmtId="0" fontId="13" fillId="41" borderId="17" xfId="64" applyFont="1" applyFill="1" applyBorder="1" applyAlignment="1">
      <alignment horizontal="left" vertical="center"/>
    </xf>
    <xf numFmtId="0" fontId="12" fillId="41" borderId="17" xfId="64" applyFont="1" applyFill="1" applyBorder="1" applyAlignment="1">
      <alignment horizontal="left" vertical="center"/>
    </xf>
    <xf numFmtId="0" fontId="45" fillId="0" borderId="0" xfId="64"/>
    <xf numFmtId="0" fontId="13" fillId="0" borderId="0" xfId="64" applyFont="1" applyAlignment="1">
      <alignment horizontal="left" vertical="center"/>
    </xf>
    <xf numFmtId="0" fontId="12" fillId="0" borderId="0" xfId="64" applyFont="1" applyAlignment="1">
      <alignment horizontal="left" vertical="center"/>
    </xf>
    <xf numFmtId="0" fontId="12" fillId="37" borderId="21" xfId="64" applyFont="1" applyFill="1" applyBorder="1" applyAlignment="1">
      <alignment horizontal="left" vertical="center"/>
    </xf>
    <xf numFmtId="0" fontId="45" fillId="37" borderId="22" xfId="64" applyFill="1" applyBorder="1"/>
    <xf numFmtId="0" fontId="45" fillId="37" borderId="23" xfId="64" applyFill="1" applyBorder="1"/>
    <xf numFmtId="0" fontId="12" fillId="37" borderId="24" xfId="64" applyFont="1" applyFill="1" applyBorder="1" applyAlignment="1">
      <alignment horizontal="left" vertical="center"/>
    </xf>
    <xf numFmtId="0" fontId="13" fillId="37" borderId="0" xfId="64" applyFont="1" applyFill="1" applyBorder="1" applyAlignment="1">
      <alignment horizontal="left" vertical="center"/>
    </xf>
    <xf numFmtId="0" fontId="45" fillId="37" borderId="25" xfId="64" applyFill="1" applyBorder="1"/>
    <xf numFmtId="0" fontId="0" fillId="37" borderId="24" xfId="0" applyFill="1" applyBorder="1"/>
    <xf numFmtId="0" fontId="0" fillId="37" borderId="0" xfId="0" applyFill="1" applyBorder="1"/>
    <xf numFmtId="0" fontId="0" fillId="37" borderId="25" xfId="0" applyFill="1" applyBorder="1"/>
    <xf numFmtId="0" fontId="13" fillId="37" borderId="24" xfId="64" applyFont="1" applyFill="1" applyBorder="1" applyAlignment="1">
      <alignment horizontal="left" vertical="center"/>
    </xf>
    <xf numFmtId="0" fontId="45" fillId="37" borderId="0" xfId="64" applyFill="1" applyBorder="1"/>
    <xf numFmtId="0" fontId="12" fillId="37" borderId="25" xfId="64" applyFont="1" applyFill="1" applyBorder="1" applyAlignment="1">
      <alignment horizontal="left" vertical="center"/>
    </xf>
    <xf numFmtId="0" fontId="13" fillId="37" borderId="26" xfId="64" applyFont="1" applyFill="1" applyBorder="1" applyAlignment="1">
      <alignment horizontal="left" vertical="center"/>
    </xf>
    <xf numFmtId="0" fontId="45" fillId="37" borderId="27" xfId="64" applyFill="1" applyBorder="1"/>
    <xf numFmtId="0" fontId="12" fillId="37" borderId="28" xfId="64" applyFont="1" applyFill="1" applyBorder="1" applyAlignment="1">
      <alignment horizontal="left" vertical="center"/>
    </xf>
    <xf numFmtId="0" fontId="47" fillId="0" borderId="0" xfId="0" applyFont="1"/>
    <xf numFmtId="14" fontId="12" fillId="37" borderId="0" xfId="64" applyNumberFormat="1" applyFont="1" applyFill="1" applyBorder="1" applyAlignment="1">
      <alignment horizontal="left" vertical="center"/>
    </xf>
    <xf numFmtId="0" fontId="25" fillId="36" borderId="1" xfId="0" applyFont="1" applyFill="1" applyBorder="1"/>
    <xf numFmtId="0" fontId="25" fillId="36" borderId="2" xfId="0" applyFont="1" applyFill="1" applyBorder="1"/>
    <xf numFmtId="0" fontId="25" fillId="0" borderId="0" xfId="0" applyFont="1" applyFill="1" applyBorder="1"/>
    <xf numFmtId="0" fontId="0" fillId="0" borderId="0" xfId="0" applyFill="1" applyBorder="1"/>
    <xf numFmtId="0" fontId="12" fillId="0" borderId="0" xfId="64" applyFont="1" applyFill="1" applyBorder="1" applyAlignment="1">
      <alignment horizontal="left" vertical="center"/>
    </xf>
    <xf numFmtId="14" fontId="12" fillId="0" borderId="0" xfId="64" applyNumberFormat="1" applyFont="1" applyFill="1" applyBorder="1" applyAlignment="1">
      <alignment horizontal="left" vertical="center"/>
    </xf>
    <xf numFmtId="0" fontId="45" fillId="0" borderId="0" xfId="64" applyFill="1" applyBorder="1"/>
    <xf numFmtId="0" fontId="13" fillId="0" borderId="0" xfId="64" applyFont="1" applyFill="1" applyBorder="1" applyAlignment="1">
      <alignment horizontal="left" vertical="center"/>
    </xf>
    <xf numFmtId="0" fontId="0" fillId="0" borderId="0" xfId="0" applyAlignment="1">
      <alignment wrapText="1"/>
    </xf>
    <xf numFmtId="0" fontId="13" fillId="44" borderId="1" xfId="0" applyFont="1" applyFill="1" applyBorder="1" applyAlignment="1">
      <alignment horizontal="center" vertical="center"/>
    </xf>
    <xf numFmtId="0" fontId="12" fillId="44" borderId="1" xfId="0" applyFont="1" applyFill="1" applyBorder="1" applyAlignment="1">
      <alignment wrapText="1"/>
    </xf>
    <xf numFmtId="0" fontId="50" fillId="36" borderId="1" xfId="0" applyFont="1" applyFill="1" applyBorder="1" applyAlignment="1">
      <alignment horizontal="center" vertical="center"/>
    </xf>
    <xf numFmtId="0" fontId="50" fillId="36" borderId="1" xfId="64" applyFont="1" applyFill="1" applyBorder="1" applyAlignment="1">
      <alignment horizontal="left" vertical="center"/>
    </xf>
    <xf numFmtId="168" fontId="12" fillId="0" borderId="1" xfId="0" applyNumberFormat="1" applyFont="1" applyBorder="1"/>
    <xf numFmtId="169" fontId="12" fillId="0" borderId="1" xfId="0" applyNumberFormat="1" applyFont="1" applyBorder="1"/>
    <xf numFmtId="170" fontId="12" fillId="0" borderId="1" xfId="0" applyNumberFormat="1" applyFont="1" applyBorder="1"/>
    <xf numFmtId="0" fontId="51" fillId="0" borderId="21" xfId="0" applyFont="1" applyBorder="1" applyAlignment="1">
      <alignment wrapText="1"/>
    </xf>
    <xf numFmtId="0" fontId="51" fillId="0" borderId="23" xfId="0" applyFont="1" applyBorder="1" applyAlignment="1">
      <alignment wrapText="1"/>
    </xf>
    <xf numFmtId="0" fontId="51" fillId="0" borderId="24" xfId="0" applyFont="1" applyBorder="1" applyAlignment="1">
      <alignment wrapText="1"/>
    </xf>
    <xf numFmtId="0" fontId="51" fillId="0" borderId="25" xfId="0" applyFont="1" applyBorder="1" applyAlignment="1">
      <alignment wrapText="1"/>
    </xf>
    <xf numFmtId="0" fontId="51" fillId="0" borderId="26" xfId="0" applyFont="1" applyBorder="1" applyAlignment="1">
      <alignment wrapText="1"/>
    </xf>
    <xf numFmtId="0" fontId="51" fillId="0" borderId="28" xfId="0" applyFont="1" applyBorder="1" applyAlignment="1">
      <alignment wrapText="1"/>
    </xf>
    <xf numFmtId="0" fontId="41" fillId="0" borderId="14" xfId="0" applyFont="1" applyFill="1" applyBorder="1" applyAlignment="1">
      <alignment horizontal="left" vertical="center"/>
    </xf>
    <xf numFmtId="1" fontId="3" fillId="0" borderId="1" xfId="1" applyNumberFormat="1" applyFont="1" applyFill="1" applyBorder="1"/>
    <xf numFmtId="1" fontId="3" fillId="0" borderId="1" xfId="1" applyNumberFormat="1" applyFill="1" applyBorder="1"/>
    <xf numFmtId="43" fontId="3" fillId="0" borderId="0" xfId="1" applyNumberFormat="1"/>
    <xf numFmtId="171" fontId="3" fillId="0" borderId="29" xfId="1" applyNumberFormat="1" applyBorder="1" applyAlignment="1"/>
    <xf numFmtId="43" fontId="3" fillId="0" borderId="1" xfId="63" applyFont="1" applyFill="1" applyBorder="1" applyAlignment="1"/>
    <xf numFmtId="43" fontId="4" fillId="0" borderId="1" xfId="63" applyFont="1" applyFill="1" applyBorder="1" applyAlignment="1"/>
    <xf numFmtId="0" fontId="33" fillId="0" borderId="0" xfId="1" applyFont="1" applyFill="1" applyBorder="1" applyAlignment="1">
      <alignment wrapText="1"/>
    </xf>
    <xf numFmtId="171" fontId="3" fillId="0" borderId="0" xfId="1" applyNumberFormat="1" applyBorder="1" applyAlignment="1"/>
    <xf numFmtId="0" fontId="3" fillId="0" borderId="0" xfId="1" applyFill="1" applyBorder="1"/>
    <xf numFmtId="43" fontId="3" fillId="0" borderId="0" xfId="63" applyFont="1" applyFill="1" applyBorder="1" applyAlignment="1"/>
    <xf numFmtId="43" fontId="4" fillId="0" borderId="0" xfId="63" applyFont="1" applyFill="1" applyBorder="1" applyAlignment="1"/>
    <xf numFmtId="166" fontId="3" fillId="0" borderId="1" xfId="63" applyNumberFormat="1" applyFont="1" applyFill="1" applyBorder="1" applyAlignment="1"/>
    <xf numFmtId="166" fontId="3" fillId="0" borderId="1" xfId="63" applyNumberFormat="1" applyFont="1" applyFill="1" applyBorder="1" applyAlignment="1">
      <alignment horizontal="right"/>
    </xf>
    <xf numFmtId="0" fontId="52" fillId="45" borderId="0" xfId="1" applyFont="1" applyFill="1" applyAlignment="1">
      <alignment horizontal="center" vertical="center"/>
    </xf>
    <xf numFmtId="0" fontId="3" fillId="0" borderId="0" xfId="1" applyFont="1" applyFill="1"/>
    <xf numFmtId="0" fontId="33" fillId="0" borderId="0" xfId="1" applyFont="1" applyFill="1" applyAlignment="1">
      <alignment horizontal="center"/>
    </xf>
    <xf numFmtId="0" fontId="3" fillId="0" borderId="0" xfId="1" applyFont="1" applyAlignment="1"/>
    <xf numFmtId="0" fontId="4" fillId="0" borderId="0" xfId="1" applyFont="1" applyAlignment="1"/>
    <xf numFmtId="0" fontId="33" fillId="36" borderId="1" xfId="1" applyFont="1" applyFill="1" applyBorder="1" applyAlignment="1">
      <alignment horizontal="center" vertical="center"/>
    </xf>
    <xf numFmtId="0" fontId="33" fillId="36" borderId="16" xfId="1" applyFont="1" applyFill="1" applyBorder="1" applyAlignment="1">
      <alignment horizontal="left" vertical="center" wrapText="1"/>
    </xf>
    <xf numFmtId="0" fontId="33" fillId="0" borderId="0" xfId="1" applyFont="1" applyFill="1" applyAlignment="1">
      <alignment horizontal="center" wrapText="1"/>
    </xf>
    <xf numFmtId="0" fontId="3" fillId="0" borderId="0" xfId="1" applyFont="1" applyAlignment="1">
      <alignment wrapText="1"/>
    </xf>
    <xf numFmtId="0" fontId="33" fillId="36" borderId="16" xfId="1" applyFont="1" applyFill="1" applyBorder="1" applyAlignment="1">
      <alignment wrapText="1"/>
    </xf>
    <xf numFmtId="2" fontId="33" fillId="36" borderId="16" xfId="1" applyNumberFormat="1" applyFont="1" applyFill="1" applyBorder="1" applyAlignment="1">
      <alignment wrapText="1"/>
    </xf>
    <xf numFmtId="0" fontId="33" fillId="36" borderId="0" xfId="1" applyFont="1" applyFill="1" applyAlignment="1">
      <alignment horizontal="left" wrapText="1"/>
    </xf>
    <xf numFmtId="0" fontId="53" fillId="0" borderId="0" xfId="1" applyFont="1" applyAlignment="1">
      <alignment wrapText="1"/>
    </xf>
    <xf numFmtId="0" fontId="3" fillId="0" borderId="0" xfId="1" applyFont="1" applyFill="1" applyAlignment="1">
      <alignment wrapText="1"/>
    </xf>
    <xf numFmtId="0" fontId="33" fillId="36" borderId="30" xfId="1" applyFont="1" applyFill="1" applyBorder="1"/>
    <xf numFmtId="0" fontId="4" fillId="0" borderId="0" xfId="1" applyFont="1" applyFill="1" applyBorder="1" applyAlignment="1">
      <alignment horizontal="center" wrapText="1"/>
    </xf>
    <xf numFmtId="166" fontId="3" fillId="0" borderId="1" xfId="63" applyNumberFormat="1" applyFont="1" applyFill="1" applyBorder="1" applyAlignment="1">
      <alignment vertical="center"/>
    </xf>
    <xf numFmtId="172" fontId="3" fillId="0" borderId="1" xfId="63" applyNumberFormat="1" applyFont="1" applyFill="1" applyBorder="1"/>
    <xf numFmtId="3" fontId="3" fillId="0" borderId="1" xfId="1" applyNumberFormat="1" applyFont="1" applyFill="1" applyBorder="1"/>
    <xf numFmtId="172" fontId="3" fillId="0" borderId="1" xfId="63" applyNumberFormat="1" applyFont="1" applyFill="1" applyBorder="1" applyAlignment="1">
      <alignment vertical="center"/>
    </xf>
    <xf numFmtId="0" fontId="3" fillId="0" borderId="0" xfId="2" applyFont="1" applyFill="1"/>
    <xf numFmtId="0" fontId="4" fillId="0" borderId="0" xfId="2" applyFont="1" applyFill="1" applyBorder="1" applyAlignment="1">
      <alignment wrapText="1"/>
    </xf>
    <xf numFmtId="0" fontId="48" fillId="0" borderId="0" xfId="0" applyFont="1" applyFill="1" applyBorder="1"/>
    <xf numFmtId="0" fontId="33" fillId="36" borderId="1" xfId="2" applyNumberFormat="1" applyFont="1" applyFill="1" applyBorder="1" applyAlignment="1"/>
    <xf numFmtId="0" fontId="34" fillId="36" borderId="1" xfId="2" applyFont="1" applyFill="1" applyBorder="1"/>
    <xf numFmtId="0" fontId="33" fillId="36" borderId="1" xfId="2" applyFont="1" applyFill="1" applyBorder="1"/>
    <xf numFmtId="0" fontId="36" fillId="0" borderId="0" xfId="2" applyFont="1"/>
    <xf numFmtId="0" fontId="35" fillId="0" borderId="0" xfId="2" applyFont="1" applyFill="1" applyAlignment="1">
      <alignment horizontal="center" vertical="center"/>
    </xf>
    <xf numFmtId="0" fontId="4" fillId="0" borderId="0" xfId="2" applyFont="1" applyFill="1"/>
    <xf numFmtId="0" fontId="36" fillId="0" borderId="0" xfId="2" applyFont="1" applyBorder="1"/>
    <xf numFmtId="0" fontId="58" fillId="0" borderId="0" xfId="0" applyFont="1" applyAlignment="1">
      <alignment horizontal="left" vertical="center"/>
    </xf>
    <xf numFmtId="0" fontId="59" fillId="0" borderId="0" xfId="0" applyFont="1" applyAlignment="1">
      <alignment horizontal="left" vertical="center"/>
    </xf>
    <xf numFmtId="0" fontId="60" fillId="39" borderId="17" xfId="0" applyFont="1" applyFill="1" applyBorder="1" applyAlignment="1">
      <alignment horizontal="left" vertical="center"/>
    </xf>
    <xf numFmtId="0" fontId="59" fillId="40" borderId="17" xfId="0" applyFont="1" applyFill="1" applyBorder="1" applyAlignment="1">
      <alignment horizontal="left" vertical="center"/>
    </xf>
    <xf numFmtId="0" fontId="0" fillId="42" borderId="0" xfId="0" applyFill="1"/>
    <xf numFmtId="0" fontId="59" fillId="41" borderId="17" xfId="0" applyFont="1" applyFill="1" applyBorder="1" applyAlignment="1">
      <alignment horizontal="left" vertical="center"/>
    </xf>
    <xf numFmtId="167" fontId="58" fillId="0" borderId="0" xfId="0" applyNumberFormat="1" applyFont="1" applyAlignment="1">
      <alignment horizontal="right" vertical="center" shrinkToFit="1"/>
    </xf>
    <xf numFmtId="167" fontId="58" fillId="43" borderId="0" xfId="0" applyNumberFormat="1" applyFont="1" applyFill="1" applyAlignment="1">
      <alignment horizontal="right" vertical="center" shrinkToFit="1"/>
    </xf>
    <xf numFmtId="0" fontId="58" fillId="46" borderId="21" xfId="0" applyFont="1" applyFill="1" applyBorder="1" applyAlignment="1">
      <alignment horizontal="left" vertical="center"/>
    </xf>
    <xf numFmtId="0" fontId="0" fillId="46" borderId="22" xfId="0" applyFill="1" applyBorder="1"/>
    <xf numFmtId="0" fontId="0" fillId="46" borderId="23" xfId="0" applyFill="1" applyBorder="1"/>
    <xf numFmtId="0" fontId="58" fillId="46" borderId="24" xfId="0" applyFont="1" applyFill="1" applyBorder="1" applyAlignment="1">
      <alignment horizontal="left" vertical="center"/>
    </xf>
    <xf numFmtId="0" fontId="59" fillId="46" borderId="0" xfId="0" applyFont="1" applyFill="1" applyBorder="1" applyAlignment="1">
      <alignment horizontal="left" vertical="center"/>
    </xf>
    <xf numFmtId="0" fontId="0" fillId="46" borderId="0" xfId="0" applyFill="1" applyBorder="1"/>
    <xf numFmtId="0" fontId="0" fillId="46" borderId="25" xfId="0" applyFill="1" applyBorder="1"/>
    <xf numFmtId="0" fontId="58" fillId="46" borderId="0" xfId="0" applyFont="1" applyFill="1" applyBorder="1" applyAlignment="1">
      <alignment horizontal="left" vertical="center"/>
    </xf>
    <xf numFmtId="0" fontId="0" fillId="46" borderId="24" xfId="0" applyFill="1" applyBorder="1"/>
    <xf numFmtId="0" fontId="59" fillId="46" borderId="24" xfId="0" applyFont="1" applyFill="1" applyBorder="1" applyAlignment="1">
      <alignment horizontal="left" vertical="center"/>
    </xf>
    <xf numFmtId="0" fontId="59" fillId="46" borderId="26" xfId="0" applyFont="1" applyFill="1" applyBorder="1" applyAlignment="1">
      <alignment horizontal="left" vertical="center"/>
    </xf>
    <xf numFmtId="0" fontId="58" fillId="46" borderId="27" xfId="0" applyFont="1" applyFill="1" applyBorder="1" applyAlignment="1">
      <alignment horizontal="left" vertical="center"/>
    </xf>
    <xf numFmtId="0" fontId="0" fillId="46" borderId="27" xfId="0" applyFill="1" applyBorder="1"/>
    <xf numFmtId="0" fontId="0" fillId="46" borderId="28" xfId="0" applyFill="1" applyBorder="1"/>
    <xf numFmtId="0" fontId="61" fillId="0" borderId="0" xfId="0" applyFont="1"/>
    <xf numFmtId="0" fontId="27" fillId="0" borderId="0" xfId="0" applyFont="1"/>
    <xf numFmtId="22" fontId="12" fillId="37" borderId="0" xfId="64" applyNumberFormat="1" applyFont="1" applyFill="1" applyBorder="1" applyAlignment="1">
      <alignment horizontal="left" vertical="center"/>
    </xf>
    <xf numFmtId="3" fontId="58" fillId="0" borderId="0" xfId="0" applyNumberFormat="1" applyFont="1" applyAlignment="1">
      <alignment horizontal="right" vertical="center" shrinkToFit="1"/>
    </xf>
    <xf numFmtId="3" fontId="58" fillId="43" borderId="0" xfId="0" applyNumberFormat="1" applyFont="1" applyFill="1" applyAlignment="1">
      <alignment horizontal="right" vertical="center" shrinkToFit="1"/>
    </xf>
    <xf numFmtId="3" fontId="0" fillId="0" borderId="0" xfId="0" applyNumberFormat="1" applyAlignment="1">
      <alignment vertical="center"/>
    </xf>
    <xf numFmtId="0" fontId="25" fillId="36" borderId="31" xfId="0" applyFont="1" applyFill="1" applyBorder="1"/>
    <xf numFmtId="0" fontId="63" fillId="0" borderId="0" xfId="1" applyFont="1" applyFill="1" applyAlignment="1">
      <alignment horizontal="center" vertical="center"/>
    </xf>
    <xf numFmtId="0" fontId="64" fillId="0" borderId="0" xfId="1" applyFont="1" applyFill="1"/>
    <xf numFmtId="0" fontId="65" fillId="45" borderId="0" xfId="1" applyFont="1" applyFill="1" applyAlignment="1">
      <alignment horizontal="center" vertical="center"/>
    </xf>
    <xf numFmtId="0" fontId="63" fillId="36" borderId="1" xfId="1" applyFont="1" applyFill="1" applyBorder="1"/>
    <xf numFmtId="0" fontId="63" fillId="36" borderId="16" xfId="1" applyFont="1" applyFill="1" applyBorder="1"/>
    <xf numFmtId="0" fontId="66" fillId="36" borderId="1" xfId="1" applyFont="1" applyFill="1" applyBorder="1" applyAlignment="1">
      <alignment wrapText="1"/>
    </xf>
    <xf numFmtId="166" fontId="67" fillId="0" borderId="1" xfId="63" applyNumberFormat="1" applyFont="1" applyFill="1" applyBorder="1" applyAlignment="1"/>
    <xf numFmtId="166" fontId="67" fillId="0" borderId="1" xfId="63" applyNumberFormat="1" applyFont="1" applyFill="1" applyBorder="1" applyAlignment="1">
      <alignment horizontal="right"/>
    </xf>
    <xf numFmtId="0" fontId="64" fillId="0" borderId="0" xfId="1" applyFont="1"/>
    <xf numFmtId="0" fontId="68" fillId="0" borderId="0" xfId="1" applyFont="1"/>
    <xf numFmtId="0" fontId="66" fillId="36" borderId="1" xfId="1" applyFont="1" applyFill="1" applyBorder="1"/>
    <xf numFmtId="166" fontId="67" fillId="2" borderId="1" xfId="63" applyNumberFormat="1" applyFont="1" applyFill="1" applyBorder="1"/>
    <xf numFmtId="166" fontId="67" fillId="2" borderId="16" xfId="63" applyNumberFormat="1" applyFont="1" applyFill="1" applyBorder="1"/>
    <xf numFmtId="0" fontId="69" fillId="0" borderId="0" xfId="1" applyFont="1" applyAlignment="1">
      <alignment wrapText="1"/>
    </xf>
    <xf numFmtId="0" fontId="72" fillId="0" borderId="0" xfId="1" applyFont="1"/>
    <xf numFmtId="0" fontId="73" fillId="0" borderId="0" xfId="1" applyFont="1"/>
    <xf numFmtId="0" fontId="74" fillId="0" borderId="0" xfId="1" applyFont="1"/>
    <xf numFmtId="0" fontId="74" fillId="0" borderId="0" xfId="1" applyFont="1" applyAlignment="1">
      <alignment wrapText="1"/>
    </xf>
    <xf numFmtId="0" fontId="77" fillId="0" borderId="0" xfId="1" applyFont="1"/>
    <xf numFmtId="0" fontId="37" fillId="0" borderId="0" xfId="1" applyFont="1" applyAlignment="1">
      <alignment wrapText="1"/>
    </xf>
    <xf numFmtId="0" fontId="62" fillId="0" borderId="0" xfId="2" applyFont="1" applyFill="1" applyAlignment="1">
      <alignment horizontal="left" vertical="center"/>
    </xf>
    <xf numFmtId="3" fontId="13" fillId="43" borderId="0" xfId="0" applyNumberFormat="1" applyFont="1" applyFill="1" applyAlignment="1">
      <alignment horizontal="right" vertical="center" shrinkToFit="1"/>
    </xf>
    <xf numFmtId="167" fontId="13" fillId="43" borderId="0" xfId="0" applyNumberFormat="1" applyFont="1" applyFill="1" applyAlignment="1">
      <alignment horizontal="right" vertical="center" shrinkToFit="1"/>
    </xf>
    <xf numFmtId="1" fontId="3" fillId="0" borderId="1" xfId="2" applyNumberFormat="1" applyFont="1" applyFill="1" applyBorder="1"/>
    <xf numFmtId="1" fontId="10" fillId="0" borderId="1" xfId="2" applyNumberFormat="1" applyFont="1" applyFill="1" applyBorder="1" applyAlignment="1">
      <alignment horizontal="right"/>
    </xf>
    <xf numFmtId="1" fontId="79" fillId="0" borderId="1" xfId="2" applyNumberFormat="1" applyFont="1" applyFill="1" applyBorder="1" applyAlignment="1">
      <alignment horizontal="right"/>
    </xf>
    <xf numFmtId="0" fontId="80" fillId="36" borderId="1" xfId="2" applyFont="1" applyFill="1" applyBorder="1"/>
    <xf numFmtId="0" fontId="25" fillId="38" borderId="1" xfId="0" applyFont="1" applyFill="1" applyBorder="1" applyAlignment="1">
      <alignment horizontal="center" vertical="center"/>
    </xf>
    <xf numFmtId="0" fontId="0" fillId="0" borderId="1" xfId="0" applyBorder="1" applyAlignment="1">
      <alignment vertical="center"/>
    </xf>
    <xf numFmtId="0" fontId="44" fillId="36" borderId="0" xfId="0" applyFont="1" applyFill="1" applyAlignment="1">
      <alignment horizontal="center" vertical="center"/>
    </xf>
    <xf numFmtId="0" fontId="25" fillId="36" borderId="0" xfId="0" applyFont="1" applyFill="1" applyAlignment="1">
      <alignment horizontal="center" vertical="top"/>
    </xf>
    <xf numFmtId="0" fontId="0" fillId="0" borderId="0" xfId="0" applyAlignment="1">
      <alignment horizontal="center"/>
    </xf>
    <xf numFmtId="0" fontId="13" fillId="41" borderId="18" xfId="64" applyFont="1" applyFill="1" applyBorder="1" applyAlignment="1">
      <alignment horizontal="center" vertical="center"/>
    </xf>
    <xf numFmtId="0" fontId="13" fillId="41" borderId="19" xfId="64" applyFont="1" applyFill="1" applyBorder="1" applyAlignment="1">
      <alignment horizontal="center" vertical="center"/>
    </xf>
    <xf numFmtId="0" fontId="13" fillId="41" borderId="20" xfId="64" applyFont="1" applyFill="1" applyBorder="1" applyAlignment="1">
      <alignment horizontal="center" vertical="center"/>
    </xf>
    <xf numFmtId="0" fontId="46" fillId="39" borderId="17" xfId="64" applyFont="1" applyFill="1" applyBorder="1" applyAlignment="1">
      <alignment horizontal="right" vertical="center"/>
    </xf>
    <xf numFmtId="0" fontId="25" fillId="38" borderId="0" xfId="0" applyFont="1" applyFill="1" applyAlignment="1">
      <alignment horizontal="center" vertical="center"/>
    </xf>
    <xf numFmtId="0" fontId="40" fillId="36" borderId="0" xfId="0" applyFont="1" applyFill="1" applyAlignment="1">
      <alignment horizontal="center" vertical="center"/>
    </xf>
    <xf numFmtId="0" fontId="60" fillId="39" borderId="17" xfId="0" applyFont="1" applyFill="1" applyBorder="1" applyAlignment="1">
      <alignment horizontal="center" vertical="center"/>
    </xf>
    <xf numFmtId="0" fontId="60" fillId="39" borderId="17" xfId="0" applyFont="1" applyFill="1" applyBorder="1" applyAlignment="1">
      <alignment horizontal="right" vertical="center"/>
    </xf>
    <xf numFmtId="0" fontId="59" fillId="41" borderId="18" xfId="0" applyFont="1" applyFill="1" applyBorder="1" applyAlignment="1">
      <alignment horizontal="center" vertical="center" wrapText="1"/>
    </xf>
    <xf numFmtId="0" fontId="59" fillId="41" borderId="19" xfId="0" applyFont="1" applyFill="1" applyBorder="1" applyAlignment="1">
      <alignment horizontal="center" vertical="center" wrapText="1"/>
    </xf>
    <xf numFmtId="0" fontId="59" fillId="41" borderId="20" xfId="0" applyFont="1" applyFill="1" applyBorder="1" applyAlignment="1">
      <alignment horizontal="center" vertical="center" wrapText="1"/>
    </xf>
    <xf numFmtId="0" fontId="59" fillId="41" borderId="18" xfId="0" applyFont="1" applyFill="1" applyBorder="1" applyAlignment="1">
      <alignment horizontal="center" vertical="center"/>
    </xf>
    <xf numFmtId="0" fontId="59" fillId="41" borderId="19" xfId="0" applyFont="1" applyFill="1" applyBorder="1" applyAlignment="1">
      <alignment horizontal="center" vertical="center"/>
    </xf>
    <xf numFmtId="0" fontId="59" fillId="41" borderId="20" xfId="0" applyFont="1" applyFill="1" applyBorder="1" applyAlignment="1">
      <alignment horizontal="center" vertical="center"/>
    </xf>
    <xf numFmtId="0" fontId="49" fillId="0" borderId="26" xfId="0" applyFont="1" applyBorder="1" applyAlignment="1">
      <alignment horizontal="left" wrapText="1"/>
    </xf>
    <xf numFmtId="0" fontId="49" fillId="0" borderId="28" xfId="0" applyFont="1" applyBorder="1" applyAlignment="1">
      <alignment horizontal="left" wrapText="1"/>
    </xf>
    <xf numFmtId="0" fontId="49" fillId="0" borderId="24" xfId="0" applyFont="1" applyBorder="1" applyAlignment="1">
      <alignment horizontal="left" wrapText="1"/>
    </xf>
    <xf numFmtId="0" fontId="49" fillId="0" borderId="25" xfId="0" applyFont="1" applyBorder="1" applyAlignment="1">
      <alignment horizontal="left" wrapText="1"/>
    </xf>
    <xf numFmtId="0" fontId="49" fillId="0" borderId="21" xfId="0" applyFont="1" applyBorder="1" applyAlignment="1">
      <alignment horizontal="left" wrapText="1"/>
    </xf>
    <xf numFmtId="0" fontId="49" fillId="0" borderId="23" xfId="0" applyFont="1" applyBorder="1" applyAlignment="1">
      <alignment horizontal="left" wrapText="1"/>
    </xf>
    <xf numFmtId="0" fontId="49" fillId="0" borderId="24" xfId="0" applyFont="1" applyBorder="1" applyAlignment="1">
      <alignment wrapText="1"/>
    </xf>
    <xf numFmtId="0" fontId="49" fillId="0" borderId="25" xfId="0" applyFont="1" applyBorder="1" applyAlignment="1">
      <alignment wrapText="1"/>
    </xf>
    <xf numFmtId="0" fontId="25" fillId="36" borderId="0" xfId="1" applyFont="1" applyFill="1" applyAlignment="1">
      <alignment horizontal="center" vertical="center"/>
    </xf>
    <xf numFmtId="0" fontId="63" fillId="36" borderId="0" xfId="1" applyFont="1" applyFill="1" applyAlignment="1">
      <alignment horizontal="center" vertical="center"/>
    </xf>
    <xf numFmtId="0" fontId="74" fillId="0" borderId="0" xfId="1" applyFont="1" applyAlignment="1">
      <alignment horizontal="left" wrapText="1"/>
    </xf>
    <xf numFmtId="0" fontId="70" fillId="36" borderId="0" xfId="0" applyFont="1" applyFill="1" applyAlignment="1">
      <alignment horizontal="left" vertical="center"/>
    </xf>
    <xf numFmtId="0" fontId="57" fillId="0" borderId="0" xfId="1" applyFont="1" applyFill="1" applyAlignment="1"/>
    <xf numFmtId="0" fontId="56" fillId="0" borderId="0" xfId="1" applyFont="1" applyFill="1" applyAlignment="1"/>
    <xf numFmtId="0" fontId="35" fillId="36" borderId="0" xfId="1" applyFont="1" applyFill="1" applyAlignment="1">
      <alignment horizontal="center" vertical="center"/>
    </xf>
    <xf numFmtId="0" fontId="37" fillId="0" borderId="0" xfId="1" applyFont="1" applyAlignment="1">
      <alignment horizontal="center" vertical="top" wrapText="1"/>
    </xf>
    <xf numFmtId="0" fontId="55" fillId="0" borderId="0" xfId="1" applyFont="1" applyAlignment="1">
      <alignment horizontal="center" vertical="top" wrapText="1"/>
    </xf>
    <xf numFmtId="0" fontId="54" fillId="0" borderId="0" xfId="1" applyFont="1" applyFill="1" applyAlignment="1"/>
    <xf numFmtId="0" fontId="55" fillId="0" borderId="0" xfId="1" applyFont="1" applyFill="1" applyAlignment="1"/>
    <xf numFmtId="0" fontId="78" fillId="3" borderId="0" xfId="1" applyFont="1" applyFill="1" applyBorder="1" applyAlignment="1">
      <alignment vertical="top" wrapText="1"/>
    </xf>
    <xf numFmtId="0" fontId="37" fillId="0" borderId="0" xfId="1" applyFont="1" applyAlignment="1">
      <alignment vertical="top"/>
    </xf>
    <xf numFmtId="0" fontId="78" fillId="0" borderId="0" xfId="1" applyFont="1" applyFill="1" applyAlignment="1"/>
    <xf numFmtId="0" fontId="37" fillId="0" borderId="0" xfId="1" applyFont="1" applyFill="1" applyAlignment="1"/>
    <xf numFmtId="0" fontId="35" fillId="36" borderId="0" xfId="2" applyFont="1" applyFill="1" applyAlignment="1">
      <alignment horizontal="center" vertical="center"/>
    </xf>
  </cellXfs>
  <cellStyles count="65">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7" builtinId="11" customBuiltin="1"/>
    <cellStyle name="Calcul" xfId="24" builtinId="22" customBuiltin="1"/>
    <cellStyle name="Cellule liée" xfId="25" builtinId="24" customBuiltin="1"/>
    <cellStyle name="Commentaire 2" xfId="5" xr:uid="{00000000-0005-0000-0000-00001B000000}"/>
    <cellStyle name="Commentaire 2 2" xfId="62" xr:uid="{00000000-0005-0000-0000-00001C000000}"/>
    <cellStyle name="Entrée" xfId="22" builtinId="20" customBuiltin="1"/>
    <cellStyle name="Euro" xfId="6" xr:uid="{00000000-0005-0000-0000-00001E000000}"/>
    <cellStyle name="Hyperlink 2" xfId="59" xr:uid="{00000000-0005-0000-0000-00001F000000}"/>
    <cellStyle name="Insatisfaisant" xfId="20" builtinId="27" customBuiltin="1"/>
    <cellStyle name="Milliers" xfId="63" builtinId="3"/>
    <cellStyle name="Milliers 2" xfId="8" xr:uid="{00000000-0005-0000-0000-000021000000}"/>
    <cellStyle name="Milliers 2 2" xfId="57" xr:uid="{00000000-0005-0000-0000-000022000000}"/>
    <cellStyle name="Neutre" xfId="21" builtinId="28" customBuiltin="1"/>
    <cellStyle name="Normal" xfId="0" builtinId="0"/>
    <cellStyle name="Normal 2" xfId="1" xr:uid="{00000000-0005-0000-0000-000025000000}"/>
    <cellStyle name="Normal 2 2" xfId="61" xr:uid="{00000000-0005-0000-0000-000026000000}"/>
    <cellStyle name="Normal 2 2 2" xfId="58" xr:uid="{00000000-0005-0000-0000-000027000000}"/>
    <cellStyle name="Normal 2 3" xfId="14" xr:uid="{00000000-0005-0000-0000-000028000000}"/>
    <cellStyle name="Normal 3" xfId="2" xr:uid="{00000000-0005-0000-0000-000029000000}"/>
    <cellStyle name="Normal 3 2" xfId="9" xr:uid="{00000000-0005-0000-0000-00002A000000}"/>
    <cellStyle name="Normal 3 3" xfId="56" xr:uid="{00000000-0005-0000-0000-00002B000000}"/>
    <cellStyle name="Normal 3 4" xfId="55" xr:uid="{00000000-0005-0000-0000-00002C000000}"/>
    <cellStyle name="Normal 39" xfId="60" xr:uid="{00000000-0005-0000-0000-00002D000000}"/>
    <cellStyle name="Normal 4" xfId="10" xr:uid="{00000000-0005-0000-0000-00002E000000}"/>
    <cellStyle name="Normal 5" xfId="11" xr:uid="{00000000-0005-0000-0000-00002F000000}"/>
    <cellStyle name="Normal 6" xfId="64" xr:uid="{80A682F5-1A25-4550-81D1-C290E6BE0CCB}"/>
    <cellStyle name="Normal 7" xfId="12" xr:uid="{00000000-0005-0000-0000-000030000000}"/>
    <cellStyle name="Normale_cpa_2002_en" xfId="7" xr:uid="{00000000-0005-0000-0000-000031000000}"/>
    <cellStyle name="Pourcentage 2" xfId="3" xr:uid="{00000000-0005-0000-0000-000032000000}"/>
    <cellStyle name="Pourcentage 3" xfId="13" xr:uid="{00000000-0005-0000-0000-000033000000}"/>
    <cellStyle name="Satisfaisant" xfId="19" builtinId="26" customBuiltin="1"/>
    <cellStyle name="Sortie" xfId="23" builtinId="21" customBuiltin="1"/>
    <cellStyle name="Texte explicatif" xfId="28" builtinId="53" customBuiltin="1"/>
    <cellStyle name="Titre 1" xfId="4" xr:uid="{00000000-0005-0000-0000-000037000000}"/>
    <cellStyle name="Titre 2" xfId="54" xr:uid="{00000000-0005-0000-0000-000038000000}"/>
    <cellStyle name="Titre 1" xfId="15" builtinId="16" customBuiltin="1"/>
    <cellStyle name="Titre 2" xfId="16" builtinId="17" customBuiltin="1"/>
    <cellStyle name="Titre 3" xfId="17" builtinId="18" customBuiltin="1"/>
    <cellStyle name="Titre 4" xfId="18" builtinId="19" customBuiltin="1"/>
    <cellStyle name="Total" xfId="29" builtinId="25" customBuiltin="1"/>
    <cellStyle name="Vérification" xfId="26" builtinId="23" customBuiltin="1"/>
  </cellStyles>
  <dxfs count="0"/>
  <tableStyles count="0" defaultTableStyle="TableStyleMedium2" defaultPivotStyle="PivotStyleLight16"/>
  <colors>
    <mruColors>
      <color rgb="FF7FC6A4"/>
      <color rgb="FF536779"/>
      <color rgb="FFD4925D"/>
      <color rgb="FFE5794A"/>
      <color rgb="FF465F9D"/>
      <color rgb="FF6699FF"/>
      <color rgb="FF009900"/>
      <color rgb="FF62A6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'Graph 1'!$A$20</c:f>
              <c:strCache>
                <c:ptCount val="1"/>
                <c:pt idx="0">
                  <c:v>Biomasse : produits issus de l'agriculture et de la pêche</c:v>
                </c:pt>
              </c:strCache>
            </c:strRef>
          </c:tx>
          <c:spPr>
            <a:solidFill>
              <a:srgbClr val="7FC6A4"/>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1'!$B$20:$E$20</c:f>
              <c:numCache>
                <c:formatCode>_(* #,##0.00_);_(* \(#,##0.00\);_(* "-"??_);_(@_)</c:formatCode>
                <c:ptCount val="4"/>
                <c:pt idx="0">
                  <c:v>170.90011700000002</c:v>
                </c:pt>
                <c:pt idx="1">
                  <c:v>198.542135</c:v>
                </c:pt>
                <c:pt idx="2">
                  <c:v>56.142365000000005</c:v>
                </c:pt>
                <c:pt idx="3">
                  <c:v>83.784383000000005</c:v>
                </c:pt>
              </c:numCache>
            </c:numRef>
          </c:val>
          <c:extLst>
            <c:ext xmlns:c16="http://schemas.microsoft.com/office/drawing/2014/chart" uri="{C3380CC4-5D6E-409C-BE32-E72D297353CC}">
              <c16:uniqueId val="{00000000-CD48-437B-9CB9-2158844C5967}"/>
            </c:ext>
          </c:extLst>
        </c:ser>
        <c:ser>
          <c:idx val="1"/>
          <c:order val="1"/>
          <c:tx>
            <c:strRef>
              <c:f>'Graph 1'!$A$21</c:f>
              <c:strCache>
                <c:ptCount val="1"/>
                <c:pt idx="0">
                  <c:v>Bois et produits dérivés</c:v>
                </c:pt>
              </c:strCache>
            </c:strRef>
          </c:tx>
          <c:spPr>
            <a:solidFill>
              <a:schemeClr val="accent2"/>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1'!$B$21:$E$21</c:f>
              <c:numCache>
                <c:formatCode>_(* #,##0.00_);_(* \(#,##0.00\);_(* "-"??_);_(@_)</c:formatCode>
                <c:ptCount val="4"/>
                <c:pt idx="0">
                  <c:v>23.205266000000002</c:v>
                </c:pt>
                <c:pt idx="1">
                  <c:v>23.039960000000001</c:v>
                </c:pt>
                <c:pt idx="2">
                  <c:v>9.9177949999999999</c:v>
                </c:pt>
                <c:pt idx="3">
                  <c:v>9.7524889999999989</c:v>
                </c:pt>
              </c:numCache>
            </c:numRef>
          </c:val>
          <c:extLst>
            <c:ext xmlns:c16="http://schemas.microsoft.com/office/drawing/2014/chart" uri="{C3380CC4-5D6E-409C-BE32-E72D297353CC}">
              <c16:uniqueId val="{00000001-CD48-437B-9CB9-2158844C5967}"/>
            </c:ext>
          </c:extLst>
        </c:ser>
        <c:ser>
          <c:idx val="2"/>
          <c:order val="2"/>
          <c:tx>
            <c:strRef>
              <c:f>'Graph 1'!$A$22</c:f>
              <c:strCache>
                <c:ptCount val="1"/>
                <c:pt idx="0">
                  <c:v>Minerais métalliques et produits à base dominante de métal</c:v>
                </c:pt>
              </c:strCache>
            </c:strRef>
          </c:tx>
          <c:spPr>
            <a:solidFill>
              <a:srgbClr val="D4925D"/>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1'!$B$22:$E$22</c:f>
              <c:numCache>
                <c:formatCode>_(* #,##0.00_);_(* \(#,##0.00\);_(* "-"??_);_(@_)</c:formatCode>
                <c:ptCount val="4"/>
                <c:pt idx="0">
                  <c:v>17.507813000000006</c:v>
                </c:pt>
                <c:pt idx="1">
                  <c:v>0.16649</c:v>
                </c:pt>
                <c:pt idx="2">
                  <c:v>59.932796000000003</c:v>
                </c:pt>
                <c:pt idx="3">
                  <c:v>42.591473000000001</c:v>
                </c:pt>
              </c:numCache>
            </c:numRef>
          </c:val>
          <c:extLst>
            <c:ext xmlns:c16="http://schemas.microsoft.com/office/drawing/2014/chart" uri="{C3380CC4-5D6E-409C-BE32-E72D297353CC}">
              <c16:uniqueId val="{00000002-CD48-437B-9CB9-2158844C5967}"/>
            </c:ext>
          </c:extLst>
        </c:ser>
        <c:ser>
          <c:idx val="3"/>
          <c:order val="3"/>
          <c:tx>
            <c:strRef>
              <c:f>'Graph 1'!$A$23</c:f>
              <c:strCache>
                <c:ptCount val="1"/>
                <c:pt idx="0">
                  <c:v>Minéraux non métalliques et produits à dominante non métallique</c:v>
                </c:pt>
              </c:strCache>
            </c:strRef>
          </c:tx>
          <c:spPr>
            <a:solidFill>
              <a:srgbClr val="536779"/>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1'!$B$23:$E$23</c:f>
              <c:numCache>
                <c:formatCode>_(* #,##0.00_);_(* \(#,##0.00\);_(* "-"??_);_(@_)</c:formatCode>
                <c:ptCount val="4"/>
                <c:pt idx="0">
                  <c:v>415.20640999999995</c:v>
                </c:pt>
                <c:pt idx="1">
                  <c:v>392.15216999999996</c:v>
                </c:pt>
                <c:pt idx="2">
                  <c:v>49.570016000000003</c:v>
                </c:pt>
                <c:pt idx="3">
                  <c:v>26.515776000000002</c:v>
                </c:pt>
              </c:numCache>
            </c:numRef>
          </c:val>
          <c:extLst>
            <c:ext xmlns:c16="http://schemas.microsoft.com/office/drawing/2014/chart" uri="{C3380CC4-5D6E-409C-BE32-E72D297353CC}">
              <c16:uniqueId val="{00000003-CD48-437B-9CB9-2158844C5967}"/>
            </c:ext>
          </c:extLst>
        </c:ser>
        <c:ser>
          <c:idx val="4"/>
          <c:order val="4"/>
          <c:tx>
            <c:strRef>
              <c:f>'Graph 1'!$A$24</c:f>
              <c:strCache>
                <c:ptCount val="1"/>
                <c:pt idx="0">
                  <c:v>Charbons et produits dérivés</c:v>
                </c:pt>
              </c:strCache>
            </c:strRef>
          </c:tx>
          <c:spPr>
            <a:solidFill>
              <a:schemeClr val="tx1">
                <a:lumMod val="95000"/>
                <a:lumOff val="5000"/>
              </a:schemeClr>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1'!$B$24:$E$24</c:f>
              <c:numCache>
                <c:formatCode>_(* #,##0.00_);_(* \(#,##0.00\);_(* "-"??_);_(@_)</c:formatCode>
                <c:ptCount val="4"/>
                <c:pt idx="0">
                  <c:v>8.6982870000000005</c:v>
                </c:pt>
                <c:pt idx="1">
                  <c:v>0</c:v>
                </c:pt>
                <c:pt idx="2">
                  <c:v>8.8710640000000005</c:v>
                </c:pt>
                <c:pt idx="3">
                  <c:v>0.17277699999999999</c:v>
                </c:pt>
              </c:numCache>
            </c:numRef>
          </c:val>
          <c:extLst>
            <c:ext xmlns:c16="http://schemas.microsoft.com/office/drawing/2014/chart" uri="{C3380CC4-5D6E-409C-BE32-E72D297353CC}">
              <c16:uniqueId val="{00000004-CD48-437B-9CB9-2158844C5967}"/>
            </c:ext>
          </c:extLst>
        </c:ser>
        <c:ser>
          <c:idx val="5"/>
          <c:order val="5"/>
          <c:tx>
            <c:strRef>
              <c:f>'Graph 1'!$A$25</c:f>
              <c:strCache>
                <c:ptCount val="1"/>
                <c:pt idx="0">
                  <c:v>Pétrole (dont pétrole raffiné)</c:v>
                </c:pt>
              </c:strCache>
            </c:strRef>
          </c:tx>
          <c:spPr>
            <a:solidFill>
              <a:schemeClr val="accent4"/>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1'!$B$25:$E$25</c:f>
              <c:numCache>
                <c:formatCode>_(* #,##0.00_);_(* \(#,##0.00\);_(* "-"??_);_(@_)</c:formatCode>
                <c:ptCount val="4"/>
                <c:pt idx="0">
                  <c:v>92.109547000000006</c:v>
                </c:pt>
                <c:pt idx="1">
                  <c:v>1.7797E-2</c:v>
                </c:pt>
                <c:pt idx="2">
                  <c:v>106.674317</c:v>
                </c:pt>
                <c:pt idx="3">
                  <c:v>14.582566999999999</c:v>
                </c:pt>
              </c:numCache>
            </c:numRef>
          </c:val>
          <c:extLst>
            <c:ext xmlns:c16="http://schemas.microsoft.com/office/drawing/2014/chart" uri="{C3380CC4-5D6E-409C-BE32-E72D297353CC}">
              <c16:uniqueId val="{00000005-CD48-437B-9CB9-2158844C5967}"/>
            </c:ext>
          </c:extLst>
        </c:ser>
        <c:ser>
          <c:idx val="6"/>
          <c:order val="6"/>
          <c:tx>
            <c:strRef>
              <c:f>'Graph 1'!$A$26</c:f>
              <c:strCache>
                <c:ptCount val="1"/>
                <c:pt idx="0">
                  <c:v>Gaz naturels et produits dérivés</c:v>
                </c:pt>
              </c:strCache>
            </c:strRef>
          </c:tx>
          <c:spPr>
            <a:solidFill>
              <a:schemeClr val="accent5"/>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1'!$B$26:$E$26</c:f>
              <c:numCache>
                <c:formatCode>_(* #,##0.00_);_(* \(#,##0.00\);_(* "-"??_);_(@_)</c:formatCode>
                <c:ptCount val="4"/>
                <c:pt idx="0">
                  <c:v>14.16933</c:v>
                </c:pt>
                <c:pt idx="1">
                  <c:v>0.60834299999999997</c:v>
                </c:pt>
                <c:pt idx="2">
                  <c:v>21.579742</c:v>
                </c:pt>
                <c:pt idx="3">
                  <c:v>8.0187550000000005</c:v>
                </c:pt>
              </c:numCache>
            </c:numRef>
          </c:val>
          <c:extLst>
            <c:ext xmlns:c16="http://schemas.microsoft.com/office/drawing/2014/chart" uri="{C3380CC4-5D6E-409C-BE32-E72D297353CC}">
              <c16:uniqueId val="{00000006-CD48-437B-9CB9-2158844C5967}"/>
            </c:ext>
          </c:extLst>
        </c:ser>
        <c:ser>
          <c:idx val="7"/>
          <c:order val="7"/>
          <c:tx>
            <c:strRef>
              <c:f>'Graph 1'!$A$27</c:f>
              <c:strCache>
                <c:ptCount val="1"/>
                <c:pt idx="0">
                  <c:v>Produits à base dominante de combustibles fossiles</c:v>
                </c:pt>
              </c:strCache>
            </c:strRef>
          </c:tx>
          <c:spPr>
            <a:solidFill>
              <a:srgbClr val="002060"/>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1'!$B$27:$E$27</c:f>
              <c:numCache>
                <c:formatCode>_(* #,##0.00_);_(* \(#,##0.00\);_(* "-"??_);_(@_)</c:formatCode>
                <c:ptCount val="4"/>
                <c:pt idx="0">
                  <c:v>9.4110139999999944</c:v>
                </c:pt>
                <c:pt idx="1">
                  <c:v>1.1102230246251565E-16</c:v>
                </c:pt>
                <c:pt idx="2">
                  <c:v>29.69179299999999</c:v>
                </c:pt>
                <c:pt idx="3">
                  <c:v>20.280778999999995</c:v>
                </c:pt>
              </c:numCache>
            </c:numRef>
          </c:val>
          <c:extLst>
            <c:ext xmlns:c16="http://schemas.microsoft.com/office/drawing/2014/chart" uri="{C3380CC4-5D6E-409C-BE32-E72D297353CC}">
              <c16:uniqueId val="{00000007-CD48-437B-9CB9-2158844C5967}"/>
            </c:ext>
          </c:extLst>
        </c:ser>
        <c:ser>
          <c:idx val="8"/>
          <c:order val="8"/>
          <c:tx>
            <c:strRef>
              <c:f>'Graph 1'!$A$28</c:f>
              <c:strCache>
                <c:ptCount val="1"/>
                <c:pt idx="0">
                  <c:v>Autres produits</c:v>
                </c:pt>
              </c:strCache>
            </c:strRef>
          </c:tx>
          <c:spPr>
            <a:solidFill>
              <a:schemeClr val="bg2">
                <a:lumMod val="50000"/>
              </a:schemeClr>
            </a:solidFill>
            <a:ln>
              <a:noFill/>
            </a:ln>
            <a:effectLst/>
          </c:spPr>
          <c:invertIfNegative val="0"/>
          <c:cat>
            <c:strRef>
              <c:f>'Graph 1'!$B$19:$E$19</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1'!$B$28:$E$28</c:f>
              <c:numCache>
                <c:formatCode>_(* #,##0.00_);_(* \(#,##0.00\);_(* "-"??_);_(@_)</c:formatCode>
                <c:ptCount val="4"/>
                <c:pt idx="0">
                  <c:v>8.6978059999999289</c:v>
                </c:pt>
                <c:pt idx="1">
                  <c:v>0</c:v>
                </c:pt>
                <c:pt idx="2">
                  <c:v>27.44475899999992</c:v>
                </c:pt>
                <c:pt idx="3">
                  <c:v>18.746952999999991</c:v>
                </c:pt>
              </c:numCache>
            </c:numRef>
          </c:val>
          <c:extLst>
            <c:ext xmlns:c16="http://schemas.microsoft.com/office/drawing/2014/chart" uri="{C3380CC4-5D6E-409C-BE32-E72D297353CC}">
              <c16:uniqueId val="{00000008-CD48-437B-9CB9-2158844C5967}"/>
            </c:ext>
          </c:extLst>
        </c:ser>
        <c:dLbls>
          <c:showLegendKey val="0"/>
          <c:showVal val="0"/>
          <c:showCatName val="0"/>
          <c:showSerName val="0"/>
          <c:showPercent val="0"/>
          <c:showBubbleSize val="0"/>
        </c:dLbls>
        <c:gapWidth val="150"/>
        <c:overlap val="100"/>
        <c:axId val="336155183"/>
        <c:axId val="336147279"/>
      </c:barChart>
      <c:catAx>
        <c:axId val="336155183"/>
        <c:scaling>
          <c:orientation val="minMax"/>
        </c:scaling>
        <c:delete val="0"/>
        <c:axPos val="l"/>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crossAx val="336147279"/>
        <c:crosses val="autoZero"/>
        <c:auto val="1"/>
        <c:lblAlgn val="ctr"/>
        <c:lblOffset val="100"/>
        <c:noMultiLvlLbl val="0"/>
      </c:catAx>
      <c:valAx>
        <c:axId val="33614727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336155183"/>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Entry>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'Graph 1'!$A$55</c:f>
              <c:strCache>
                <c:ptCount val="1"/>
                <c:pt idx="0">
                  <c:v>Biomasse : produits issus de l'agriculture et de la pêche</c:v>
                </c:pt>
              </c:strCache>
            </c:strRef>
          </c:tx>
          <c:spPr>
            <a:solidFill>
              <a:schemeClr val="accent3"/>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1'!$B$55:$E$55</c:f>
              <c:numCache>
                <c:formatCode>_-* #\ ##0_-;\-* #\ ##0_-;_-* "-"??_-;_-@_-</c:formatCode>
                <c:ptCount val="4"/>
                <c:pt idx="0">
                  <c:v>22.48965124733456</c:v>
                </c:pt>
                <c:pt idx="1">
                  <c:v>32.308127864769858</c:v>
                </c:pt>
                <c:pt idx="2">
                  <c:v>15.180806756776274</c:v>
                </c:pt>
                <c:pt idx="3">
                  <c:v>37.329424858595807</c:v>
                </c:pt>
              </c:numCache>
            </c:numRef>
          </c:val>
          <c:extLst>
            <c:ext xmlns:c16="http://schemas.microsoft.com/office/drawing/2014/chart" uri="{C3380CC4-5D6E-409C-BE32-E72D297353CC}">
              <c16:uniqueId val="{00000000-085E-450B-A000-356B8168A0DC}"/>
            </c:ext>
          </c:extLst>
        </c:ser>
        <c:ser>
          <c:idx val="1"/>
          <c:order val="1"/>
          <c:tx>
            <c:strRef>
              <c:f>'Graph 1'!$A$56</c:f>
              <c:strCache>
                <c:ptCount val="1"/>
                <c:pt idx="0">
                  <c:v>Bois et produits dérivés</c:v>
                </c:pt>
              </c:strCache>
            </c:strRef>
          </c:tx>
          <c:spPr>
            <a:solidFill>
              <a:schemeClr val="accent6">
                <a:lumMod val="50000"/>
              </a:schemeClr>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1'!$B$56:$E$56</c:f>
              <c:numCache>
                <c:formatCode>_-* #\ ##0_-;\-* #\ ##0_-;_-* "-"??_-;_-@_-</c:formatCode>
                <c:ptCount val="4"/>
                <c:pt idx="0">
                  <c:v>3.0537038160227254</c:v>
                </c:pt>
                <c:pt idx="1">
                  <c:v>3.7492191452418049</c:v>
                </c:pt>
                <c:pt idx="2">
                  <c:v>2.6817560918269465</c:v>
                </c:pt>
                <c:pt idx="3">
                  <c:v>4.3451391807681166</c:v>
                </c:pt>
              </c:numCache>
            </c:numRef>
          </c:val>
          <c:extLst>
            <c:ext xmlns:c16="http://schemas.microsoft.com/office/drawing/2014/chart" uri="{C3380CC4-5D6E-409C-BE32-E72D297353CC}">
              <c16:uniqueId val="{00000001-085E-450B-A000-356B8168A0DC}"/>
            </c:ext>
          </c:extLst>
        </c:ser>
        <c:ser>
          <c:idx val="2"/>
          <c:order val="2"/>
          <c:tx>
            <c:strRef>
              <c:f>'Graph 1'!$A$57</c:f>
              <c:strCache>
                <c:ptCount val="1"/>
                <c:pt idx="0">
                  <c:v>Minerais métalliques et produits à base dominante de métal</c:v>
                </c:pt>
              </c:strCache>
            </c:strRef>
          </c:tx>
          <c:spPr>
            <a:solidFill>
              <a:schemeClr val="bg1">
                <a:lumMod val="65000"/>
              </a:schemeClr>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1'!$B$57:$E$57</c:f>
              <c:numCache>
                <c:formatCode>_-* #\ ##0_-;\-* #\ ##0_-;_-* "-"??_-;_-@_-</c:formatCode>
                <c:ptCount val="4"/>
                <c:pt idx="0">
                  <c:v>2.3039458098998864</c:v>
                </c:pt>
                <c:pt idx="1">
                  <c:v>2.7092386249425261E-2</c:v>
                </c:pt>
                <c:pt idx="2">
                  <c:v>16.20573330798042</c:v>
                </c:pt>
                <c:pt idx="3">
                  <c:v>18.976271400965167</c:v>
                </c:pt>
              </c:numCache>
            </c:numRef>
          </c:val>
          <c:extLst>
            <c:ext xmlns:c16="http://schemas.microsoft.com/office/drawing/2014/chart" uri="{C3380CC4-5D6E-409C-BE32-E72D297353CC}">
              <c16:uniqueId val="{00000002-085E-450B-A000-356B8168A0DC}"/>
            </c:ext>
          </c:extLst>
        </c:ser>
        <c:ser>
          <c:idx val="3"/>
          <c:order val="3"/>
          <c:tx>
            <c:strRef>
              <c:f>'Graph 1'!$A$58</c:f>
              <c:strCache>
                <c:ptCount val="1"/>
                <c:pt idx="0">
                  <c:v>Minéraux non métalliques et produits à dominante non métallique</c:v>
                </c:pt>
              </c:strCache>
            </c:strRef>
          </c:tx>
          <c:spPr>
            <a:solidFill>
              <a:srgbClr val="FFC000"/>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1'!$B$58:$E$58</c:f>
              <c:numCache>
                <c:formatCode>_-* #\ ##0_-;\-* #\ ##0_-;_-* "-"??_-;_-@_-</c:formatCode>
                <c:ptCount val="4"/>
                <c:pt idx="0">
                  <c:v>54.639209852371273</c:v>
                </c:pt>
                <c:pt idx="1">
                  <c:v>63.813670840232305</c:v>
                </c:pt>
                <c:pt idx="2">
                  <c:v>13.40365397550153</c:v>
                </c:pt>
                <c:pt idx="3">
                  <c:v>11.813880252115219</c:v>
                </c:pt>
              </c:numCache>
            </c:numRef>
          </c:val>
          <c:extLst>
            <c:ext xmlns:c16="http://schemas.microsoft.com/office/drawing/2014/chart" uri="{C3380CC4-5D6E-409C-BE32-E72D297353CC}">
              <c16:uniqueId val="{00000003-085E-450B-A000-356B8168A0DC}"/>
            </c:ext>
          </c:extLst>
        </c:ser>
        <c:ser>
          <c:idx val="4"/>
          <c:order val="4"/>
          <c:tx>
            <c:strRef>
              <c:f>'Graph 1'!$A$59</c:f>
              <c:strCache>
                <c:ptCount val="1"/>
                <c:pt idx="0">
                  <c:v>Charbons et produits dérivés</c:v>
                </c:pt>
              </c:strCache>
            </c:strRef>
          </c:tx>
          <c:spPr>
            <a:solidFill>
              <a:schemeClr val="tx1"/>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1'!$B$59:$E$59</c:f>
              <c:numCache>
                <c:formatCode>_-* #\ ##0_-;\-* #\ ##0_-;_-* "-"??_-;_-@_-</c:formatCode>
                <c:ptCount val="4"/>
                <c:pt idx="0">
                  <c:v>1.1446536404607843</c:v>
                </c:pt>
                <c:pt idx="1">
                  <c:v>0</c:v>
                </c:pt>
                <c:pt idx="2">
                  <c:v>2.3987216839011816</c:v>
                </c:pt>
                <c:pt idx="3">
                  <c:v>7.6979334427916074E-2</c:v>
                </c:pt>
              </c:numCache>
            </c:numRef>
          </c:val>
          <c:extLst>
            <c:ext xmlns:c16="http://schemas.microsoft.com/office/drawing/2014/chart" uri="{C3380CC4-5D6E-409C-BE32-E72D297353CC}">
              <c16:uniqueId val="{00000004-085E-450B-A000-356B8168A0DC}"/>
            </c:ext>
          </c:extLst>
        </c:ser>
        <c:ser>
          <c:idx val="5"/>
          <c:order val="5"/>
          <c:tx>
            <c:strRef>
              <c:f>'Graph 1'!$A$60</c:f>
              <c:strCache>
                <c:ptCount val="1"/>
                <c:pt idx="0">
                  <c:v>Pétrole (dont pétrole raffiné)</c:v>
                </c:pt>
              </c:strCache>
            </c:strRef>
          </c:tx>
          <c:spPr>
            <a:solidFill>
              <a:srgbClr val="7030A0"/>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1'!$B$60:$E$60</c:f>
              <c:numCache>
                <c:formatCode>_-* #\ ##0_-;\-* #\ ##0_-;_-* "-"??_-;_-@_-</c:formatCode>
                <c:ptCount val="4"/>
                <c:pt idx="0">
                  <c:v>12.121182974848233</c:v>
                </c:pt>
                <c:pt idx="1">
                  <c:v>2.8960490004265806E-3</c:v>
                </c:pt>
                <c:pt idx="2">
                  <c:v>28.844566706231454</c:v>
                </c:pt>
                <c:pt idx="3">
                  <c:v>6.4971396766380529</c:v>
                </c:pt>
              </c:numCache>
            </c:numRef>
          </c:val>
          <c:extLst>
            <c:ext xmlns:c16="http://schemas.microsoft.com/office/drawing/2014/chart" uri="{C3380CC4-5D6E-409C-BE32-E72D297353CC}">
              <c16:uniqueId val="{00000005-085E-450B-A000-356B8168A0DC}"/>
            </c:ext>
          </c:extLst>
        </c:ser>
        <c:ser>
          <c:idx val="6"/>
          <c:order val="6"/>
          <c:tx>
            <c:strRef>
              <c:f>'Graph 1'!$A$61</c:f>
              <c:strCache>
                <c:ptCount val="1"/>
                <c:pt idx="0">
                  <c:v>Gaz naturels et produits dérivés</c:v>
                </c:pt>
              </c:strCache>
            </c:strRef>
          </c:tx>
          <c:spPr>
            <a:solidFill>
              <a:srgbClr val="00B0F0"/>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1'!$B$61:$E$61</c:f>
              <c:numCache>
                <c:formatCode>_-* #\ ##0_-;\-* #\ ##0_-;_-* "-"??_-;_-@_-</c:formatCode>
                <c:ptCount val="4"/>
                <c:pt idx="0">
                  <c:v>1.8646171559285416</c:v>
                </c:pt>
                <c:pt idx="1">
                  <c:v>9.8993714506181218E-2</c:v>
                </c:pt>
                <c:pt idx="2">
                  <c:v>5.8351281276285523</c:v>
                </c:pt>
                <c:pt idx="3">
                  <c:v>3.5726886266142155</c:v>
                </c:pt>
              </c:numCache>
            </c:numRef>
          </c:val>
          <c:extLst>
            <c:ext xmlns:c16="http://schemas.microsoft.com/office/drawing/2014/chart" uri="{C3380CC4-5D6E-409C-BE32-E72D297353CC}">
              <c16:uniqueId val="{00000006-085E-450B-A000-356B8168A0DC}"/>
            </c:ext>
          </c:extLst>
        </c:ser>
        <c:ser>
          <c:idx val="7"/>
          <c:order val="7"/>
          <c:tx>
            <c:strRef>
              <c:f>'Graph 1'!$A$62</c:f>
              <c:strCache>
                <c:ptCount val="1"/>
                <c:pt idx="0">
                  <c:v>Produits à base dominante de combustibles fossiles</c:v>
                </c:pt>
              </c:strCache>
            </c:strRef>
          </c:tx>
          <c:spPr>
            <a:solidFill>
              <a:srgbClr val="002060"/>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1'!$B$62:$E$62</c:f>
              <c:numCache>
                <c:formatCode>_-* #\ ##0_-;\-* #\ ##0_-;_-* "-"??_-;_-@_-</c:formatCode>
                <c:ptCount val="4"/>
                <c:pt idx="0">
                  <c:v>1.2384451600099422</c:v>
                </c:pt>
                <c:pt idx="1">
                  <c:v>1.8066304886870031E-17</c:v>
                </c:pt>
                <c:pt idx="2">
                  <c:v>8.0286138960338125</c:v>
                </c:pt>
                <c:pt idx="3">
                  <c:v>9.0359299507437747</c:v>
                </c:pt>
              </c:numCache>
            </c:numRef>
          </c:val>
          <c:extLst>
            <c:ext xmlns:c16="http://schemas.microsoft.com/office/drawing/2014/chart" uri="{C3380CC4-5D6E-409C-BE32-E72D297353CC}">
              <c16:uniqueId val="{00000007-085E-450B-A000-356B8168A0DC}"/>
            </c:ext>
          </c:extLst>
        </c:ser>
        <c:ser>
          <c:idx val="8"/>
          <c:order val="8"/>
          <c:tx>
            <c:strRef>
              <c:f>'Graph 1'!$A$63</c:f>
              <c:strCache>
                <c:ptCount val="1"/>
                <c:pt idx="0">
                  <c:v>Autres produits</c:v>
                </c:pt>
              </c:strCache>
            </c:strRef>
          </c:tx>
          <c:spPr>
            <a:solidFill>
              <a:schemeClr val="accent3">
                <a:lumMod val="60000"/>
              </a:schemeClr>
            </a:solidFill>
            <a:ln>
              <a:noFill/>
            </a:ln>
            <a:effectLst/>
          </c:spPr>
          <c:invertIfNegative val="0"/>
          <c:cat>
            <c:strRef>
              <c:f>'Graph 1'!$B$54:$E$54</c:f>
              <c:strCache>
                <c:ptCount val="4"/>
                <c:pt idx="0">
                  <c:v>Total (consommation intérieure de matières, DMC)</c:v>
                </c:pt>
                <c:pt idx="1">
                  <c:v>Extraction intérieure </c:v>
                </c:pt>
                <c:pt idx="2">
                  <c:v>Importation apparente (matériaux et produits)</c:v>
                </c:pt>
                <c:pt idx="3">
                  <c:v>Exportation apparente (matériaux et produits)</c:v>
                </c:pt>
              </c:strCache>
            </c:strRef>
          </c:cat>
          <c:val>
            <c:numRef>
              <c:f>'Graph 1'!$B$63:$E$63</c:f>
              <c:numCache>
                <c:formatCode>_-* #\ ##0_-;\-* #\ ##0_-;_-* "-"??_-;_-@_-</c:formatCode>
                <c:ptCount val="4"/>
                <c:pt idx="0">
                  <c:v>1.1445903431240623</c:v>
                </c:pt>
                <c:pt idx="1">
                  <c:v>0</c:v>
                </c:pt>
                <c:pt idx="2">
                  <c:v>7.4210194541198122</c:v>
                </c:pt>
                <c:pt idx="3">
                  <c:v>8.3525467191317375</c:v>
                </c:pt>
              </c:numCache>
            </c:numRef>
          </c:val>
          <c:extLst>
            <c:ext xmlns:c16="http://schemas.microsoft.com/office/drawing/2014/chart" uri="{C3380CC4-5D6E-409C-BE32-E72D297353CC}">
              <c16:uniqueId val="{00000008-085E-450B-A000-356B8168A0DC}"/>
            </c:ext>
          </c:extLst>
        </c:ser>
        <c:dLbls>
          <c:showLegendKey val="0"/>
          <c:showVal val="0"/>
          <c:showCatName val="0"/>
          <c:showSerName val="0"/>
          <c:showPercent val="0"/>
          <c:showBubbleSize val="0"/>
        </c:dLbls>
        <c:gapWidth val="150"/>
        <c:overlap val="100"/>
        <c:axId val="904179855"/>
        <c:axId val="904180271"/>
      </c:barChart>
      <c:catAx>
        <c:axId val="9041798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4180271"/>
        <c:crosses val="autoZero"/>
        <c:auto val="1"/>
        <c:lblAlgn val="ctr"/>
        <c:lblOffset val="100"/>
        <c:noMultiLvlLbl val="0"/>
      </c:catAx>
      <c:valAx>
        <c:axId val="904180271"/>
        <c:scaling>
          <c:orientation val="minMax"/>
          <c:max val="100"/>
        </c:scaling>
        <c:delete val="0"/>
        <c:axPos val="b"/>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9041798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'Graph 2'!$A$14</c:f>
              <c:strCache>
                <c:ptCount val="1"/>
                <c:pt idx="0">
                  <c:v>Biomasse</c:v>
                </c:pt>
              </c:strCache>
            </c:strRef>
          </c:tx>
          <c:spPr>
            <a:ln w="28575" cap="rnd">
              <a:solidFill>
                <a:srgbClr val="7FC6A4"/>
              </a:solidFill>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2'!$B$14:$AH$14</c:f>
              <c:numCache>
                <c:formatCode>_-* #\ ##0_-;\-* #\ ##0_-;_-* "-"??_-;_-@_-</c:formatCode>
                <c:ptCount val="33"/>
                <c:pt idx="0">
                  <c:v>100</c:v>
                </c:pt>
                <c:pt idx="1">
                  <c:v>104.83739160651176</c:v>
                </c:pt>
                <c:pt idx="2">
                  <c:v>114.66866466605477</c:v>
                </c:pt>
                <c:pt idx="3">
                  <c:v>108.1679479250603</c:v>
                </c:pt>
                <c:pt idx="4">
                  <c:v>110.83713030188551</c:v>
                </c:pt>
                <c:pt idx="5">
                  <c:v>106.21999404207425</c:v>
                </c:pt>
                <c:pt idx="6">
                  <c:v>107.99865148708068</c:v>
                </c:pt>
                <c:pt idx="7">
                  <c:v>112.90948652475103</c:v>
                </c:pt>
                <c:pt idx="8">
                  <c:v>115.39350872949174</c:v>
                </c:pt>
                <c:pt idx="9">
                  <c:v>116.78739922708029</c:v>
                </c:pt>
                <c:pt idx="10">
                  <c:v>122.08617004020388</c:v>
                </c:pt>
                <c:pt idx="11">
                  <c:v>112.39794588229532</c:v>
                </c:pt>
                <c:pt idx="12">
                  <c:v>120.94154321014199</c:v>
                </c:pt>
                <c:pt idx="13">
                  <c:v>95.017323824648173</c:v>
                </c:pt>
                <c:pt idx="14">
                  <c:v>124.54374338098737</c:v>
                </c:pt>
                <c:pt idx="15">
                  <c:v>111.74126566606813</c:v>
                </c:pt>
                <c:pt idx="16">
                  <c:v>112.36421150599159</c:v>
                </c:pt>
                <c:pt idx="17">
                  <c:v>123.26520919648465</c:v>
                </c:pt>
                <c:pt idx="18">
                  <c:v>126.48065706513896</c:v>
                </c:pt>
                <c:pt idx="19">
                  <c:v>123.6092295905505</c:v>
                </c:pt>
                <c:pt idx="20">
                  <c:v>111.0491424829996</c:v>
                </c:pt>
                <c:pt idx="21">
                  <c:v>110.28090864529861</c:v>
                </c:pt>
                <c:pt idx="22">
                  <c:v>116.9335160480199</c:v>
                </c:pt>
                <c:pt idx="23">
                  <c:v>114.9854960355262</c:v>
                </c:pt>
                <c:pt idx="24">
                  <c:v>126.79363283939227</c:v>
                </c:pt>
                <c:pt idx="25">
                  <c:v>111.23479887131526</c:v>
                </c:pt>
                <c:pt idx="26">
                  <c:v>104.18174594969256</c:v>
                </c:pt>
                <c:pt idx="27">
                  <c:v>122.78507762090565</c:v>
                </c:pt>
                <c:pt idx="28">
                  <c:v>108.27755929840295</c:v>
                </c:pt>
                <c:pt idx="29">
                  <c:v>111.63192664832722</c:v>
                </c:pt>
                <c:pt idx="30">
                  <c:v>101.26991726473619</c:v>
                </c:pt>
                <c:pt idx="31">
                  <c:v>114.88816515667202</c:v>
                </c:pt>
                <c:pt idx="32">
                  <c:v>95.082173358905877</c:v>
                </c:pt>
              </c:numCache>
            </c:numRef>
          </c:val>
          <c:smooth val="0"/>
          <c:extLst>
            <c:ext xmlns:c16="http://schemas.microsoft.com/office/drawing/2014/chart" uri="{C3380CC4-5D6E-409C-BE32-E72D297353CC}">
              <c16:uniqueId val="{00000000-E40D-47A9-A5ED-05CBCEFCA058}"/>
            </c:ext>
          </c:extLst>
        </c:ser>
        <c:ser>
          <c:idx val="1"/>
          <c:order val="1"/>
          <c:tx>
            <c:strRef>
              <c:f>'Graph 2'!$A$15</c:f>
              <c:strCache>
                <c:ptCount val="1"/>
                <c:pt idx="0">
                  <c:v>Minerais métalliques et produits principalement métalliques </c:v>
                </c:pt>
              </c:strCache>
            </c:strRef>
          </c:tx>
          <c:spPr>
            <a:ln w="28575" cap="rnd">
              <a:solidFill>
                <a:srgbClr val="D4925D"/>
              </a:solidFill>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2'!$B$15:$AH$15</c:f>
              <c:numCache>
                <c:formatCode>_-* #\ ##0_-;\-* #\ ##0_-;_-* "-"??_-;_-@_-</c:formatCode>
                <c:ptCount val="33"/>
                <c:pt idx="0">
                  <c:v>100</c:v>
                </c:pt>
                <c:pt idx="1">
                  <c:v>86.380218133267633</c:v>
                </c:pt>
                <c:pt idx="2">
                  <c:v>76.207264212410209</c:v>
                </c:pt>
                <c:pt idx="3">
                  <c:v>52.164108824255273</c:v>
                </c:pt>
                <c:pt idx="4">
                  <c:v>68.714164968313526</c:v>
                </c:pt>
                <c:pt idx="5">
                  <c:v>76.859972829722921</c:v>
                </c:pt>
                <c:pt idx="6">
                  <c:v>60.835968516963405</c:v>
                </c:pt>
                <c:pt idx="7">
                  <c:v>63.492330756383275</c:v>
                </c:pt>
                <c:pt idx="8">
                  <c:v>70.828531549972311</c:v>
                </c:pt>
                <c:pt idx="9">
                  <c:v>70.004582796068178</c:v>
                </c:pt>
                <c:pt idx="10">
                  <c:v>78.613932030594199</c:v>
                </c:pt>
                <c:pt idx="11">
                  <c:v>62.4469796938657</c:v>
                </c:pt>
                <c:pt idx="12">
                  <c:v>61.757239709781189</c:v>
                </c:pt>
                <c:pt idx="13">
                  <c:v>59.693116250395164</c:v>
                </c:pt>
                <c:pt idx="14">
                  <c:v>67.494646068470601</c:v>
                </c:pt>
                <c:pt idx="15">
                  <c:v>63.014636581101236</c:v>
                </c:pt>
                <c:pt idx="16">
                  <c:v>69.118612658413312</c:v>
                </c:pt>
                <c:pt idx="17">
                  <c:v>72.528544154600937</c:v>
                </c:pt>
                <c:pt idx="18">
                  <c:v>60.275846748897955</c:v>
                </c:pt>
                <c:pt idx="19">
                  <c:v>22.009256728626983</c:v>
                </c:pt>
                <c:pt idx="20">
                  <c:v>50.672229432978241</c:v>
                </c:pt>
                <c:pt idx="21">
                  <c:v>56.500785773964843</c:v>
                </c:pt>
                <c:pt idx="22">
                  <c:v>47.179947921330779</c:v>
                </c:pt>
                <c:pt idx="23">
                  <c:v>56.90428229861876</c:v>
                </c:pt>
                <c:pt idx="24">
                  <c:v>59.400238243333682</c:v>
                </c:pt>
                <c:pt idx="25">
                  <c:v>67.108027671089275</c:v>
                </c:pt>
                <c:pt idx="26">
                  <c:v>64.204925694584333</c:v>
                </c:pt>
                <c:pt idx="27">
                  <c:v>65.911491896593205</c:v>
                </c:pt>
                <c:pt idx="28">
                  <c:v>68.966456543426304</c:v>
                </c:pt>
                <c:pt idx="29">
                  <c:v>63.416311725114248</c:v>
                </c:pt>
                <c:pt idx="30">
                  <c:v>56.473131144566722</c:v>
                </c:pt>
                <c:pt idx="31">
                  <c:v>59.882482497290944</c:v>
                </c:pt>
                <c:pt idx="32">
                  <c:v>59.05257715410557</c:v>
                </c:pt>
              </c:numCache>
            </c:numRef>
          </c:val>
          <c:smooth val="0"/>
          <c:extLst>
            <c:ext xmlns:c16="http://schemas.microsoft.com/office/drawing/2014/chart" uri="{C3380CC4-5D6E-409C-BE32-E72D297353CC}">
              <c16:uniqueId val="{00000001-E40D-47A9-A5ED-05CBCEFCA058}"/>
            </c:ext>
          </c:extLst>
        </c:ser>
        <c:ser>
          <c:idx val="2"/>
          <c:order val="2"/>
          <c:tx>
            <c:strRef>
              <c:f>'Graph 2'!$A$16</c:f>
              <c:strCache>
                <c:ptCount val="1"/>
                <c:pt idx="0">
                  <c:v>Minéraux non métalliques</c:v>
                </c:pt>
              </c:strCache>
            </c:strRef>
          </c:tx>
          <c:spPr>
            <a:ln w="28575" cap="rnd">
              <a:solidFill>
                <a:srgbClr val="536779"/>
              </a:solidFill>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2'!$B$16:$AH$16</c:f>
              <c:numCache>
                <c:formatCode>_-* #\ ##0_-;\-* #\ ##0_-;_-* "-"??_-;_-@_-</c:formatCode>
                <c:ptCount val="33"/>
                <c:pt idx="0">
                  <c:v>100</c:v>
                </c:pt>
                <c:pt idx="1">
                  <c:v>101.34623257678118</c:v>
                </c:pt>
                <c:pt idx="2">
                  <c:v>94.046537753100694</c:v>
                </c:pt>
                <c:pt idx="3">
                  <c:v>87.495414647602942</c:v>
                </c:pt>
                <c:pt idx="4">
                  <c:v>93.47672487222404</c:v>
                </c:pt>
                <c:pt idx="5">
                  <c:v>93.378134530318292</c:v>
                </c:pt>
                <c:pt idx="6">
                  <c:v>86.939956283543751</c:v>
                </c:pt>
                <c:pt idx="7">
                  <c:v>89.231694350110928</c:v>
                </c:pt>
                <c:pt idx="8">
                  <c:v>92.391242118078338</c:v>
                </c:pt>
                <c:pt idx="9">
                  <c:v>96.947704666470443</c:v>
                </c:pt>
                <c:pt idx="10">
                  <c:v>102.94458156312365</c:v>
                </c:pt>
                <c:pt idx="11">
                  <c:v>101.71237134126294</c:v>
                </c:pt>
                <c:pt idx="12">
                  <c:v>98.737457218314844</c:v>
                </c:pt>
                <c:pt idx="13">
                  <c:v>98.939876160308117</c:v>
                </c:pt>
                <c:pt idx="14">
                  <c:v>101.29553132818512</c:v>
                </c:pt>
                <c:pt idx="15">
                  <c:v>101.2020246442582</c:v>
                </c:pt>
                <c:pt idx="16">
                  <c:v>104.84283612235086</c:v>
                </c:pt>
                <c:pt idx="17">
                  <c:v>108.95605966474429</c:v>
                </c:pt>
                <c:pt idx="18">
                  <c:v>103.97076752144596</c:v>
                </c:pt>
                <c:pt idx="19">
                  <c:v>89.985818904279796</c:v>
                </c:pt>
                <c:pt idx="20">
                  <c:v>88.407168672495999</c:v>
                </c:pt>
                <c:pt idx="21">
                  <c:v>93.414146967165237</c:v>
                </c:pt>
                <c:pt idx="22">
                  <c:v>87.726940102593588</c:v>
                </c:pt>
                <c:pt idx="23">
                  <c:v>88.153244784909418</c:v>
                </c:pt>
                <c:pt idx="24">
                  <c:v>83.650603272397845</c:v>
                </c:pt>
                <c:pt idx="25">
                  <c:v>80.197178667287091</c:v>
                </c:pt>
                <c:pt idx="26">
                  <c:v>80.812929766158447</c:v>
                </c:pt>
                <c:pt idx="27">
                  <c:v>84.889226265866441</c:v>
                </c:pt>
                <c:pt idx="28">
                  <c:v>89.025499354174443</c:v>
                </c:pt>
                <c:pt idx="29">
                  <c:v>93.606548040063757</c:v>
                </c:pt>
                <c:pt idx="30">
                  <c:v>86.877866153328242</c:v>
                </c:pt>
                <c:pt idx="31">
                  <c:v>94.880826545562883</c:v>
                </c:pt>
                <c:pt idx="32">
                  <c:v>93.030427919022102</c:v>
                </c:pt>
              </c:numCache>
            </c:numRef>
          </c:val>
          <c:smooth val="0"/>
          <c:extLst>
            <c:ext xmlns:c16="http://schemas.microsoft.com/office/drawing/2014/chart" uri="{C3380CC4-5D6E-409C-BE32-E72D297353CC}">
              <c16:uniqueId val="{00000002-E40D-47A9-A5ED-05CBCEFCA058}"/>
            </c:ext>
          </c:extLst>
        </c:ser>
        <c:ser>
          <c:idx val="3"/>
          <c:order val="3"/>
          <c:tx>
            <c:strRef>
              <c:f>'Graph 2'!$A$17</c:f>
              <c:strCache>
                <c:ptCount val="1"/>
                <c:pt idx="0">
                  <c:v>Combustibles fossiles (charbon, pétrole, gaz naturel)</c:v>
                </c:pt>
              </c:strCache>
            </c:strRef>
          </c:tx>
          <c:spPr>
            <a:ln w="28575" cap="rnd">
              <a:solidFill>
                <a:schemeClr val="tx1"/>
              </a:solidFill>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2'!$B$17:$AH$17</c:f>
              <c:numCache>
                <c:formatCode>_-* #\ ##0_-;\-* #\ ##0_-;_-* "-"??_-;_-@_-</c:formatCode>
                <c:ptCount val="33"/>
                <c:pt idx="0">
                  <c:v>100</c:v>
                </c:pt>
                <c:pt idx="1">
                  <c:v>104.94185906430731</c:v>
                </c:pt>
                <c:pt idx="2">
                  <c:v>105.00703753885074</c:v>
                </c:pt>
                <c:pt idx="3">
                  <c:v>95.592045011308656</c:v>
                </c:pt>
                <c:pt idx="4">
                  <c:v>96.522768346242714</c:v>
                </c:pt>
                <c:pt idx="5">
                  <c:v>96.717104534538805</c:v>
                </c:pt>
                <c:pt idx="6">
                  <c:v>102.75689938107033</c:v>
                </c:pt>
                <c:pt idx="7">
                  <c:v>99.504519233379966</c:v>
                </c:pt>
                <c:pt idx="8">
                  <c:v>100.89096359862771</c:v>
                </c:pt>
                <c:pt idx="9">
                  <c:v>102.41077426332583</c:v>
                </c:pt>
                <c:pt idx="10">
                  <c:v>102.12395839722257</c:v>
                </c:pt>
                <c:pt idx="11">
                  <c:v>100.51447878386153</c:v>
                </c:pt>
                <c:pt idx="12">
                  <c:v>101.36436942547537</c:v>
                </c:pt>
                <c:pt idx="13">
                  <c:v>101.25699656895834</c:v>
                </c:pt>
                <c:pt idx="14">
                  <c:v>105.96549071665582</c:v>
                </c:pt>
                <c:pt idx="15">
                  <c:v>106.0787826220166</c:v>
                </c:pt>
                <c:pt idx="16">
                  <c:v>105.68716505449258</c:v>
                </c:pt>
                <c:pt idx="17">
                  <c:v>100.63349316448829</c:v>
                </c:pt>
                <c:pt idx="18">
                  <c:v>101.06650107344871</c:v>
                </c:pt>
                <c:pt idx="19">
                  <c:v>91.323588325620776</c:v>
                </c:pt>
                <c:pt idx="20">
                  <c:v>96.583818775651565</c:v>
                </c:pt>
                <c:pt idx="21">
                  <c:v>94.783229374350114</c:v>
                </c:pt>
                <c:pt idx="22">
                  <c:v>92.903564838627503</c:v>
                </c:pt>
                <c:pt idx="23">
                  <c:v>93.993733916885674</c:v>
                </c:pt>
                <c:pt idx="24">
                  <c:v>84.815908093552579</c:v>
                </c:pt>
                <c:pt idx="25">
                  <c:v>87.285904925032227</c:v>
                </c:pt>
                <c:pt idx="26">
                  <c:v>88.031417044455381</c:v>
                </c:pt>
                <c:pt idx="27">
                  <c:v>90.81630631885902</c:v>
                </c:pt>
                <c:pt idx="28">
                  <c:v>89.954104574385923</c:v>
                </c:pt>
                <c:pt idx="29">
                  <c:v>88.574346440973244</c:v>
                </c:pt>
                <c:pt idx="30">
                  <c:v>75.682849172383612</c:v>
                </c:pt>
                <c:pt idx="31">
                  <c:v>81.075946297354434</c:v>
                </c:pt>
                <c:pt idx="32">
                  <c:v>84.900795799462898</c:v>
                </c:pt>
              </c:numCache>
            </c:numRef>
          </c:val>
          <c:smooth val="0"/>
          <c:extLst>
            <c:ext xmlns:c16="http://schemas.microsoft.com/office/drawing/2014/chart" uri="{C3380CC4-5D6E-409C-BE32-E72D297353CC}">
              <c16:uniqueId val="{00000003-E40D-47A9-A5ED-05CBCEFCA058}"/>
            </c:ext>
          </c:extLst>
        </c:ser>
        <c:ser>
          <c:idx val="4"/>
          <c:order val="4"/>
          <c:tx>
            <c:strRef>
              <c:f>'Graph 2'!$A$19</c:f>
              <c:strCache>
                <c:ptCount val="1"/>
                <c:pt idx="0">
                  <c:v>PIB</c:v>
                </c:pt>
              </c:strCache>
            </c:strRef>
          </c:tx>
          <c:spPr>
            <a:ln w="28575" cap="rnd">
              <a:solidFill>
                <a:srgbClr val="FF0000"/>
              </a:solidFill>
              <a:prstDash val="sysDash"/>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2'!$B$19:$AH$19</c:f>
              <c:numCache>
                <c:formatCode>_-* #\ ##0_-;\-* #\ ##0_-;_-* "-"??_-;_-@_-</c:formatCode>
                <c:ptCount val="33"/>
                <c:pt idx="0">
                  <c:v>100</c:v>
                </c:pt>
                <c:pt idx="1">
                  <c:v>101.04817582548236</c:v>
                </c:pt>
                <c:pt idx="2">
                  <c:v>102.66428244271715</c:v>
                </c:pt>
                <c:pt idx="3">
                  <c:v>102.01886662442257</c:v>
                </c:pt>
                <c:pt idx="4">
                  <c:v>104.42488816350352</c:v>
                </c:pt>
                <c:pt idx="5">
                  <c:v>106.62473332855949</c:v>
                </c:pt>
                <c:pt idx="6">
                  <c:v>108.13133408003588</c:v>
                </c:pt>
                <c:pt idx="7">
                  <c:v>110.65760265246041</c:v>
                </c:pt>
                <c:pt idx="8">
                  <c:v>114.6287271513748</c:v>
                </c:pt>
                <c:pt idx="9">
                  <c:v>118.55060441022883</c:v>
                </c:pt>
                <c:pt idx="10">
                  <c:v>123.20213796523103</c:v>
                </c:pt>
                <c:pt idx="11">
                  <c:v>125.64612514068227</c:v>
                </c:pt>
                <c:pt idx="12">
                  <c:v>127.0728764576575</c:v>
                </c:pt>
                <c:pt idx="13">
                  <c:v>128.11889053872022</c:v>
                </c:pt>
                <c:pt idx="14">
                  <c:v>131.74433859402845</c:v>
                </c:pt>
                <c:pt idx="15">
                  <c:v>133.93553678140574</c:v>
                </c:pt>
                <c:pt idx="16">
                  <c:v>137.21605149275206</c:v>
                </c:pt>
                <c:pt idx="17">
                  <c:v>140.54317881814728</c:v>
                </c:pt>
                <c:pt idx="18">
                  <c:v>140.90148795570585</c:v>
                </c:pt>
                <c:pt idx="19">
                  <c:v>136.85294598476241</c:v>
                </c:pt>
                <c:pt idx="20">
                  <c:v>139.52080881667459</c:v>
                </c:pt>
                <c:pt idx="21">
                  <c:v>142.5800824975714</c:v>
                </c:pt>
                <c:pt idx="22">
                  <c:v>143.02655027474424</c:v>
                </c:pt>
                <c:pt idx="23">
                  <c:v>143.85085044376561</c:v>
                </c:pt>
                <c:pt idx="24">
                  <c:v>145.22632788528702</c:v>
                </c:pt>
                <c:pt idx="25">
                  <c:v>146.84256961154804</c:v>
                </c:pt>
                <c:pt idx="26">
                  <c:v>148.4511776778271</c:v>
                </c:pt>
                <c:pt idx="27">
                  <c:v>151.85281763118749</c:v>
                </c:pt>
                <c:pt idx="28">
                  <c:v>154.68497303899383</c:v>
                </c:pt>
                <c:pt idx="29">
                  <c:v>157.53577349241971</c:v>
                </c:pt>
                <c:pt idx="30">
                  <c:v>145.65685279736482</c:v>
                </c:pt>
                <c:pt idx="31">
                  <c:v>155.03017660100818</c:v>
                </c:pt>
                <c:pt idx="32">
                  <c:v>158.8357925427924</c:v>
                </c:pt>
              </c:numCache>
            </c:numRef>
          </c:val>
          <c:smooth val="0"/>
          <c:extLst>
            <c:ext xmlns:c16="http://schemas.microsoft.com/office/drawing/2014/chart" uri="{C3380CC4-5D6E-409C-BE32-E72D297353CC}">
              <c16:uniqueId val="{00000004-E40D-47A9-A5ED-05CBCEFCA058}"/>
            </c:ext>
          </c:extLst>
        </c:ser>
        <c:ser>
          <c:idx val="5"/>
          <c:order val="5"/>
          <c:tx>
            <c:strRef>
              <c:f>'Graph 2'!$A$20</c:f>
              <c:strCache>
                <c:ptCount val="1"/>
                <c:pt idx="0">
                  <c:v>DMC </c:v>
                </c:pt>
              </c:strCache>
            </c:strRef>
          </c:tx>
          <c:spPr>
            <a:ln w="28575" cap="rnd">
              <a:solidFill>
                <a:schemeClr val="accent4"/>
              </a:solidFill>
              <a:prstDash val="sysDot"/>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2'!$B$20:$AH$20</c:f>
              <c:numCache>
                <c:formatCode>_-* #\ ##0_-;\-* #\ ##0_-;_-* "-"??_-;_-@_-</c:formatCode>
                <c:ptCount val="33"/>
                <c:pt idx="0">
                  <c:v>100</c:v>
                </c:pt>
                <c:pt idx="1">
                  <c:v>102.24465751657146</c:v>
                </c:pt>
                <c:pt idx="2">
                  <c:v>100.29898529132501</c:v>
                </c:pt>
                <c:pt idx="3">
                  <c:v>92.482514252883291</c:v>
                </c:pt>
                <c:pt idx="4">
                  <c:v>97.209425931318023</c:v>
                </c:pt>
                <c:pt idx="5">
                  <c:v>96.365169686836651</c:v>
                </c:pt>
                <c:pt idx="6">
                  <c:v>93.674326830904747</c:v>
                </c:pt>
                <c:pt idx="7">
                  <c:v>95.656254546919143</c:v>
                </c:pt>
                <c:pt idx="8">
                  <c:v>98.548240910320757</c:v>
                </c:pt>
                <c:pt idx="9">
                  <c:v>101.56633090319384</c:v>
                </c:pt>
                <c:pt idx="10">
                  <c:v>106.36730805003201</c:v>
                </c:pt>
                <c:pt idx="11">
                  <c:v>102.47627618003843</c:v>
                </c:pt>
                <c:pt idx="12">
                  <c:v>103.10784447765005</c:v>
                </c:pt>
                <c:pt idx="13">
                  <c:v>96.900205552214942</c:v>
                </c:pt>
                <c:pt idx="14">
                  <c:v>106.57904779597962</c:v>
                </c:pt>
                <c:pt idx="15">
                  <c:v>103.2641835379206</c:v>
                </c:pt>
                <c:pt idx="16">
                  <c:v>105.55345771294509</c:v>
                </c:pt>
                <c:pt idx="17">
                  <c:v>109.85895822060345</c:v>
                </c:pt>
                <c:pt idx="18">
                  <c:v>107.54268394317039</c:v>
                </c:pt>
                <c:pt idx="19">
                  <c:v>96.060989067167611</c:v>
                </c:pt>
                <c:pt idx="20">
                  <c:v>94.212522163790794</c:v>
                </c:pt>
                <c:pt idx="21">
                  <c:v>96.776915147236679</c:v>
                </c:pt>
                <c:pt idx="22">
                  <c:v>94.613873240581455</c:v>
                </c:pt>
                <c:pt idx="23">
                  <c:v>94.816478542778142</c:v>
                </c:pt>
                <c:pt idx="24">
                  <c:v>93.765025549235943</c:v>
                </c:pt>
                <c:pt idx="25">
                  <c:v>88.763155560443892</c:v>
                </c:pt>
                <c:pt idx="26">
                  <c:v>87.488594989536082</c:v>
                </c:pt>
                <c:pt idx="27">
                  <c:v>94.797982433298102</c:v>
                </c:pt>
                <c:pt idx="28">
                  <c:v>93.517890750456161</c:v>
                </c:pt>
                <c:pt idx="29">
                  <c:v>96.206523542035157</c:v>
                </c:pt>
                <c:pt idx="30">
                  <c:v>87.532913374058865</c:v>
                </c:pt>
                <c:pt idx="31">
                  <c:v>96.443926026747647</c:v>
                </c:pt>
                <c:pt idx="32">
                  <c:v>91.351319930187671</c:v>
                </c:pt>
              </c:numCache>
            </c:numRef>
          </c:val>
          <c:smooth val="0"/>
          <c:extLst>
            <c:ext xmlns:c16="http://schemas.microsoft.com/office/drawing/2014/chart" uri="{C3380CC4-5D6E-409C-BE32-E72D297353CC}">
              <c16:uniqueId val="{00000005-E40D-47A9-A5ED-05CBCEFCA058}"/>
            </c:ext>
          </c:extLst>
        </c:ser>
        <c:ser>
          <c:idx val="6"/>
          <c:order val="6"/>
          <c:tx>
            <c:strRef>
              <c:f>'Graph 2'!$A$18</c:f>
              <c:strCache>
                <c:ptCount val="1"/>
                <c:pt idx="0">
                  <c:v>Autres produits</c:v>
                </c:pt>
              </c:strCache>
            </c:strRef>
          </c:tx>
          <c:spPr>
            <a:ln w="28575" cap="rnd">
              <a:solidFill>
                <a:schemeClr val="accent4">
                  <a:lumMod val="60000"/>
                  <a:lumOff val="40000"/>
                </a:schemeClr>
              </a:solidFill>
              <a:round/>
            </a:ln>
            <a:effectLst/>
          </c:spPr>
          <c:marker>
            <c:symbol val="none"/>
          </c:marker>
          <c:cat>
            <c:numRef>
              <c:f>'Graph 2'!$B$13:$AH$13</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2'!$B$18:$AH$18</c:f>
              <c:numCache>
                <c:formatCode>_-* #\ ##0_-;\-* #\ ##0_-;_-* "-"??_-;_-@_-</c:formatCode>
                <c:ptCount val="33"/>
                <c:pt idx="0">
                  <c:v>100</c:v>
                </c:pt>
                <c:pt idx="1">
                  <c:v>91.967956770263697</c:v>
                </c:pt>
                <c:pt idx="2">
                  <c:v>77.388229218946265</c:v>
                </c:pt>
                <c:pt idx="3">
                  <c:v>46.738535716461492</c:v>
                </c:pt>
                <c:pt idx="4">
                  <c:v>64.20501632816071</c:v>
                </c:pt>
                <c:pt idx="5">
                  <c:v>66.980117067642198</c:v>
                </c:pt>
                <c:pt idx="6">
                  <c:v>40.351705777857703</c:v>
                </c:pt>
                <c:pt idx="7">
                  <c:v>44.401012278273981</c:v>
                </c:pt>
                <c:pt idx="8">
                  <c:v>57.482204383895983</c:v>
                </c:pt>
                <c:pt idx="9">
                  <c:v>56.322416625809979</c:v>
                </c:pt>
                <c:pt idx="10">
                  <c:v>60.569421034461747</c:v>
                </c:pt>
                <c:pt idx="11">
                  <c:v>61.800903778443704</c:v>
                </c:pt>
                <c:pt idx="12">
                  <c:v>62.742976279925685</c:v>
                </c:pt>
                <c:pt idx="13">
                  <c:v>85.072840906563414</c:v>
                </c:pt>
                <c:pt idx="14">
                  <c:v>94.850841744004228</c:v>
                </c:pt>
                <c:pt idx="15">
                  <c:v>97.608942242697282</c:v>
                </c:pt>
                <c:pt idx="16">
                  <c:v>103.11729102420163</c:v>
                </c:pt>
                <c:pt idx="17">
                  <c:v>133.94683121507239</c:v>
                </c:pt>
                <c:pt idx="18">
                  <c:v>122.6835431286825</c:v>
                </c:pt>
                <c:pt idx="19">
                  <c:v>91.640291150881467</c:v>
                </c:pt>
                <c:pt idx="20">
                  <c:v>113.04020972765767</c:v>
                </c:pt>
                <c:pt idx="21">
                  <c:v>141.31203564828641</c:v>
                </c:pt>
                <c:pt idx="22">
                  <c:v>128.2999275700777</c:v>
                </c:pt>
                <c:pt idx="23">
                  <c:v>114.35764135680874</c:v>
                </c:pt>
                <c:pt idx="24">
                  <c:v>113.40506700009571</c:v>
                </c:pt>
                <c:pt idx="25">
                  <c:v>106.96083465573543</c:v>
                </c:pt>
                <c:pt idx="26">
                  <c:v>122.7642120755863</c:v>
                </c:pt>
                <c:pt idx="27">
                  <c:v>123.56823256484122</c:v>
                </c:pt>
                <c:pt idx="28">
                  <c:v>140.30762893058039</c:v>
                </c:pt>
                <c:pt idx="29">
                  <c:v>115.88230572776597</c:v>
                </c:pt>
                <c:pt idx="30">
                  <c:v>115.58146528924098</c:v>
                </c:pt>
                <c:pt idx="31">
                  <c:v>148.2501452950045</c:v>
                </c:pt>
                <c:pt idx="32">
                  <c:v>167.09095709034781</c:v>
                </c:pt>
              </c:numCache>
            </c:numRef>
          </c:val>
          <c:smooth val="0"/>
          <c:extLst>
            <c:ext xmlns:c16="http://schemas.microsoft.com/office/drawing/2014/chart" uri="{C3380CC4-5D6E-409C-BE32-E72D297353CC}">
              <c16:uniqueId val="{00000001-80CF-4EF8-850C-7BED330459EF}"/>
            </c:ext>
          </c:extLst>
        </c:ser>
        <c:dLbls>
          <c:showLegendKey val="0"/>
          <c:showVal val="0"/>
          <c:showCatName val="0"/>
          <c:showSerName val="0"/>
          <c:showPercent val="0"/>
          <c:showBubbleSize val="0"/>
        </c:dLbls>
        <c:smooth val="0"/>
        <c:axId val="342701087"/>
        <c:axId val="342699423"/>
      </c:lineChart>
      <c:catAx>
        <c:axId val="342701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342699423"/>
        <c:crosses val="autoZero"/>
        <c:auto val="1"/>
        <c:lblAlgn val="ctr"/>
        <c:lblOffset val="100"/>
        <c:tickMarkSkip val="10"/>
        <c:noMultiLvlLbl val="0"/>
      </c:catAx>
      <c:valAx>
        <c:axId val="342699423"/>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34270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legend>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866155818179257E-2"/>
          <c:y val="5.2349159017844663E-2"/>
          <c:w val="0.92190336435218312"/>
          <c:h val="0.71699168825616255"/>
        </c:manualLayout>
      </c:layout>
      <c:lineChart>
        <c:grouping val="standard"/>
        <c:varyColors val="0"/>
        <c:ser>
          <c:idx val="1"/>
          <c:order val="0"/>
          <c:tx>
            <c:strRef>
              <c:f>'Graph 3'!$A$13</c:f>
              <c:strCache>
                <c:ptCount val="1"/>
                <c:pt idx="0">
                  <c:v>Consommation intérieure de matières (DMC, Mt)*</c:v>
                </c:pt>
              </c:strCache>
            </c:strRef>
          </c:tx>
          <c:spPr>
            <a:ln w="19050">
              <a:solidFill>
                <a:srgbClr val="7FC6A4"/>
              </a:solidFill>
              <a:prstDash val="solid"/>
            </a:ln>
          </c:spPr>
          <c:marker>
            <c:symbol val="none"/>
          </c:marker>
          <c:cat>
            <c:numRef>
              <c:f>'Graph 3'!$B$12:$AH$12</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3'!$B$13:$AH$13</c:f>
              <c:numCache>
                <c:formatCode>#,##0</c:formatCode>
                <c:ptCount val="33"/>
                <c:pt idx="0">
                  <c:v>100</c:v>
                </c:pt>
                <c:pt idx="1">
                  <c:v>102.24465751657146</c:v>
                </c:pt>
                <c:pt idx="2">
                  <c:v>100.29898529132501</c:v>
                </c:pt>
                <c:pt idx="3">
                  <c:v>92.482514252883291</c:v>
                </c:pt>
                <c:pt idx="4">
                  <c:v>97.209425931318023</c:v>
                </c:pt>
                <c:pt idx="5">
                  <c:v>96.365169686836651</c:v>
                </c:pt>
                <c:pt idx="6">
                  <c:v>93.674326830904747</c:v>
                </c:pt>
                <c:pt idx="7">
                  <c:v>95.656254546919143</c:v>
                </c:pt>
                <c:pt idx="8">
                  <c:v>98.548240910320757</c:v>
                </c:pt>
                <c:pt idx="9">
                  <c:v>101.56633090319384</c:v>
                </c:pt>
                <c:pt idx="10">
                  <c:v>106.36730805003201</c:v>
                </c:pt>
                <c:pt idx="11">
                  <c:v>102.47627618003843</c:v>
                </c:pt>
                <c:pt idx="12">
                  <c:v>103.10784447765005</c:v>
                </c:pt>
                <c:pt idx="13">
                  <c:v>96.900205552214942</c:v>
                </c:pt>
                <c:pt idx="14">
                  <c:v>106.57904779597962</c:v>
                </c:pt>
                <c:pt idx="15">
                  <c:v>103.2641835379206</c:v>
                </c:pt>
                <c:pt idx="16">
                  <c:v>105.55345771294509</c:v>
                </c:pt>
                <c:pt idx="17">
                  <c:v>109.85895822060345</c:v>
                </c:pt>
                <c:pt idx="18">
                  <c:v>107.54268394317039</c:v>
                </c:pt>
                <c:pt idx="19">
                  <c:v>96.060989067167611</c:v>
                </c:pt>
                <c:pt idx="20">
                  <c:v>94.212522163790794</c:v>
                </c:pt>
                <c:pt idx="21">
                  <c:v>96.776915147236679</c:v>
                </c:pt>
                <c:pt idx="22">
                  <c:v>94.613873240581455</c:v>
                </c:pt>
                <c:pt idx="23">
                  <c:v>94.816478542778142</c:v>
                </c:pt>
                <c:pt idx="24">
                  <c:v>93.765025549235943</c:v>
                </c:pt>
                <c:pt idx="25">
                  <c:v>88.763155560443892</c:v>
                </c:pt>
                <c:pt idx="26">
                  <c:v>87.488594989536082</c:v>
                </c:pt>
                <c:pt idx="27">
                  <c:v>94.797982433298102</c:v>
                </c:pt>
                <c:pt idx="28">
                  <c:v>93.517890750456161</c:v>
                </c:pt>
                <c:pt idx="29">
                  <c:v>96.206523542035157</c:v>
                </c:pt>
                <c:pt idx="30">
                  <c:v>87.532913374058865</c:v>
                </c:pt>
                <c:pt idx="31">
                  <c:v>96.443926026747647</c:v>
                </c:pt>
                <c:pt idx="32">
                  <c:v>91.351319930187671</c:v>
                </c:pt>
              </c:numCache>
            </c:numRef>
          </c:val>
          <c:smooth val="0"/>
          <c:extLst>
            <c:ext xmlns:c16="http://schemas.microsoft.com/office/drawing/2014/chart" uri="{C3380CC4-5D6E-409C-BE32-E72D297353CC}">
              <c16:uniqueId val="{00000000-D743-4A17-A6C3-0D56F58B8019}"/>
            </c:ext>
          </c:extLst>
        </c:ser>
        <c:ser>
          <c:idx val="2"/>
          <c:order val="1"/>
          <c:tx>
            <c:strRef>
              <c:f>'Graph 3'!$A$14</c:f>
              <c:strCache>
                <c:ptCount val="1"/>
                <c:pt idx="0">
                  <c:v>Consommation intérieure de matières par personne (DMC/population, t/habitant)*</c:v>
                </c:pt>
              </c:strCache>
            </c:strRef>
          </c:tx>
          <c:spPr>
            <a:ln w="19050">
              <a:solidFill>
                <a:srgbClr val="C00000"/>
              </a:solidFill>
              <a:prstDash val="solid"/>
            </a:ln>
          </c:spPr>
          <c:marker>
            <c:symbol val="none"/>
          </c:marker>
          <c:cat>
            <c:numRef>
              <c:f>'Graph 3'!$B$12:$AH$12</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3'!$B$14:$AH$14</c:f>
              <c:numCache>
                <c:formatCode>#,##0</c:formatCode>
                <c:ptCount val="33"/>
                <c:pt idx="0">
                  <c:v>100</c:v>
                </c:pt>
                <c:pt idx="1">
                  <c:v>101.74688437902111</c:v>
                </c:pt>
                <c:pt idx="2">
                  <c:v>99.314620431335385</c:v>
                </c:pt>
                <c:pt idx="3">
                  <c:v>91.137986811365124</c:v>
                </c:pt>
                <c:pt idx="4">
                  <c:v>95.442517322137874</c:v>
                </c:pt>
                <c:pt idx="5">
                  <c:v>94.27764212873339</c:v>
                </c:pt>
                <c:pt idx="6">
                  <c:v>91.326442827329032</c:v>
                </c:pt>
                <c:pt idx="7">
                  <c:v>92.94034354291918</c:v>
                </c:pt>
                <c:pt idx="8">
                  <c:v>95.417455847716795</c:v>
                </c:pt>
                <c:pt idx="9">
                  <c:v>97.974393769143859</c:v>
                </c:pt>
                <c:pt idx="10">
                  <c:v>101.95190318924283</c:v>
                </c:pt>
                <c:pt idx="11">
                  <c:v>97.524084302024789</c:v>
                </c:pt>
                <c:pt idx="12">
                  <c:v>97.415933460227819</c:v>
                </c:pt>
                <c:pt idx="13">
                  <c:v>90.900951914468934</c:v>
                </c:pt>
                <c:pt idx="14">
                  <c:v>99.294710733991991</c:v>
                </c:pt>
                <c:pt idx="15">
                  <c:v>95.471062162322013</c:v>
                </c:pt>
                <c:pt idx="16">
                  <c:v>96.883950954867288</c:v>
                </c:pt>
                <c:pt idx="17">
                  <c:v>100.17853885554331</c:v>
                </c:pt>
                <c:pt idx="18">
                  <c:v>97.512622680093955</c:v>
                </c:pt>
                <c:pt idx="19">
                  <c:v>86.63766365333791</c:v>
                </c:pt>
                <c:pt idx="20">
                  <c:v>84.564907574202721</c:v>
                </c:pt>
                <c:pt idx="21">
                  <c:v>86.437993057842519</c:v>
                </c:pt>
                <c:pt idx="22">
                  <c:v>84.107292389240897</c:v>
                </c:pt>
                <c:pt idx="23">
                  <c:v>83.87150119150688</c:v>
                </c:pt>
                <c:pt idx="24">
                  <c:v>82.231396242549721</c:v>
                </c:pt>
                <c:pt idx="25">
                  <c:v>77.503044397655302</c:v>
                </c:pt>
                <c:pt idx="26">
                  <c:v>76.183515503621905</c:v>
                </c:pt>
                <c:pt idx="27">
                  <c:v>82.335970845756805</c:v>
                </c:pt>
                <c:pt idx="28">
                  <c:v>80.960237341173709</c:v>
                </c:pt>
                <c:pt idx="29">
                  <c:v>82.958660849500518</c:v>
                </c:pt>
                <c:pt idx="30">
                  <c:v>75.273646033437402</c:v>
                </c:pt>
                <c:pt idx="31">
                  <c:v>82.623943292653351</c:v>
                </c:pt>
                <c:pt idx="32">
                  <c:v>77.996706127085886</c:v>
                </c:pt>
              </c:numCache>
            </c:numRef>
          </c:val>
          <c:smooth val="0"/>
          <c:extLst>
            <c:ext xmlns:c16="http://schemas.microsoft.com/office/drawing/2014/chart" uri="{C3380CC4-5D6E-409C-BE32-E72D297353CC}">
              <c16:uniqueId val="{00000001-D743-4A17-A6C3-0D56F58B8019}"/>
            </c:ext>
          </c:extLst>
        </c:ser>
        <c:ser>
          <c:idx val="3"/>
          <c:order val="2"/>
          <c:tx>
            <c:strRef>
              <c:f>'Graph 3'!$A$15</c:f>
              <c:strCache>
                <c:ptCount val="1"/>
                <c:pt idx="0">
                  <c:v>Productivité matières (PIB/DMC, en €/kg)**</c:v>
                </c:pt>
              </c:strCache>
            </c:strRef>
          </c:tx>
          <c:spPr>
            <a:ln w="19050">
              <a:solidFill>
                <a:srgbClr val="536779"/>
              </a:solidFill>
            </a:ln>
          </c:spPr>
          <c:marker>
            <c:symbol val="none"/>
          </c:marker>
          <c:cat>
            <c:numRef>
              <c:f>'Graph 3'!$B$12:$AH$12</c:f>
              <c:numCache>
                <c:formatCode>General</c:formatCode>
                <c:ptCount val="33"/>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pt idx="32">
                  <c:v>2022</c:v>
                </c:pt>
              </c:numCache>
            </c:numRef>
          </c:cat>
          <c:val>
            <c:numRef>
              <c:f>'Graph 3'!$B$15:$AH$15</c:f>
              <c:numCache>
                <c:formatCode>#,##0</c:formatCode>
                <c:ptCount val="33"/>
                <c:pt idx="0">
                  <c:v>100</c:v>
                </c:pt>
                <c:pt idx="1">
                  <c:v>98.829785614084358</c:v>
                </c:pt>
                <c:pt idx="2">
                  <c:v>102.35824634169725</c:v>
                </c:pt>
                <c:pt idx="3">
                  <c:v>110.31151937053008</c:v>
                </c:pt>
                <c:pt idx="4">
                  <c:v>107.42259525046831</c:v>
                </c:pt>
                <c:pt idx="5">
                  <c:v>110.64654758048363</c:v>
                </c:pt>
                <c:pt idx="6">
                  <c:v>115.43326516263959</c:v>
                </c:pt>
                <c:pt idx="7">
                  <c:v>115.68255852855197</c:v>
                </c:pt>
                <c:pt idx="8">
                  <c:v>116.31737521899284</c:v>
                </c:pt>
                <c:pt idx="9">
                  <c:v>116.72234623029085</c:v>
                </c:pt>
                <c:pt idx="10">
                  <c:v>115.82707151644793</c:v>
                </c:pt>
                <c:pt idx="11">
                  <c:v>122.60996381244105</c:v>
                </c:pt>
                <c:pt idx="12">
                  <c:v>123.24268546337636</c:v>
                </c:pt>
                <c:pt idx="13">
                  <c:v>132.2173568245766</c:v>
                </c:pt>
                <c:pt idx="14">
                  <c:v>123.61185553676724</c:v>
                </c:pt>
                <c:pt idx="15">
                  <c:v>129.70183096661202</c:v>
                </c:pt>
                <c:pt idx="16">
                  <c:v>129.99673763972197</c:v>
                </c:pt>
                <c:pt idx="17">
                  <c:v>127.93055850386644</c:v>
                </c:pt>
                <c:pt idx="18">
                  <c:v>131.01912913961073</c:v>
                </c:pt>
                <c:pt idx="19">
                  <c:v>142.46464388272361</c:v>
                </c:pt>
                <c:pt idx="20">
                  <c:v>148.0915759522012</c:v>
                </c:pt>
                <c:pt idx="21">
                  <c:v>147.32860856398412</c:v>
                </c:pt>
                <c:pt idx="22">
                  <c:v>151.16868739858097</c:v>
                </c:pt>
                <c:pt idx="23">
                  <c:v>151.71503166389448</c:v>
                </c:pt>
                <c:pt idx="24">
                  <c:v>154.88325954652331</c:v>
                </c:pt>
                <c:pt idx="25">
                  <c:v>165.4318942182656</c:v>
                </c:pt>
                <c:pt idx="26">
                  <c:v>169.68060544986736</c:v>
                </c:pt>
                <c:pt idx="27">
                  <c:v>160.18570620744427</c:v>
                </c:pt>
                <c:pt idx="28">
                  <c:v>165.40682408220303</c:v>
                </c:pt>
                <c:pt idx="29">
                  <c:v>163.7474962117181</c:v>
                </c:pt>
                <c:pt idx="30">
                  <c:v>166.40238189596403</c:v>
                </c:pt>
                <c:pt idx="31">
                  <c:v>160.7464388768374</c:v>
                </c:pt>
                <c:pt idx="32">
                  <c:v>173.87356051798443</c:v>
                </c:pt>
              </c:numCache>
            </c:numRef>
          </c:val>
          <c:smooth val="0"/>
          <c:extLst>
            <c:ext xmlns:c16="http://schemas.microsoft.com/office/drawing/2014/chart" uri="{C3380CC4-5D6E-409C-BE32-E72D297353CC}">
              <c16:uniqueId val="{00000002-D743-4A17-A6C3-0D56F58B8019}"/>
            </c:ext>
          </c:extLst>
        </c:ser>
        <c:dLbls>
          <c:showLegendKey val="0"/>
          <c:showVal val="0"/>
          <c:showCatName val="0"/>
          <c:showSerName val="0"/>
          <c:showPercent val="0"/>
          <c:showBubbleSize val="0"/>
        </c:dLbls>
        <c:smooth val="0"/>
        <c:axId val="202173952"/>
        <c:axId val="202313664"/>
      </c:lineChart>
      <c:catAx>
        <c:axId val="2021739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400000" vert="horz"/>
          <a:lstStyle/>
          <a:p>
            <a:pPr>
              <a:defRPr sz="1000" b="0" i="1" u="none" strike="noStrike" baseline="0">
                <a:solidFill>
                  <a:sysClr val="windowText" lastClr="000000"/>
                </a:solidFill>
                <a:latin typeface="Arial"/>
                <a:ea typeface="Arial"/>
                <a:cs typeface="Arial"/>
              </a:defRPr>
            </a:pPr>
            <a:endParaRPr lang="fr-FR"/>
          </a:p>
        </c:txPr>
        <c:crossAx val="202313664"/>
        <c:crosses val="autoZero"/>
        <c:auto val="1"/>
        <c:lblAlgn val="ctr"/>
        <c:lblOffset val="100"/>
        <c:tickLblSkip val="1"/>
        <c:tickMarkSkip val="2"/>
        <c:noMultiLvlLbl val="0"/>
      </c:catAx>
      <c:valAx>
        <c:axId val="202313664"/>
        <c:scaling>
          <c:orientation val="minMax"/>
          <c:max val="200"/>
          <c:min val="0"/>
        </c:scaling>
        <c:delete val="0"/>
        <c:axPos val="l"/>
        <c:majorGridlines>
          <c:spPr>
            <a:ln w="3175">
              <a:solidFill>
                <a:schemeClr val="bg1">
                  <a:lumMod val="75000"/>
                </a:schemeClr>
              </a:solidFill>
              <a:prstDash val="sysDot"/>
            </a:ln>
          </c:spPr>
        </c:majorGridlines>
        <c:numFmt formatCode="#,##0" sourceLinked="1"/>
        <c:majorTickMark val="out"/>
        <c:minorTickMark val="none"/>
        <c:tickLblPos val="nextTo"/>
        <c:spPr>
          <a:ln w="9525">
            <a:noFill/>
          </a:ln>
        </c:spPr>
        <c:txPr>
          <a:bodyPr rot="0" vert="horz"/>
          <a:lstStyle/>
          <a:p>
            <a:pPr>
              <a:defRPr sz="1000" b="0" i="0" u="none" strike="noStrike" baseline="0">
                <a:solidFill>
                  <a:sysClr val="windowText" lastClr="000000"/>
                </a:solidFill>
                <a:latin typeface="Arial"/>
                <a:ea typeface="Arial"/>
                <a:cs typeface="Arial"/>
              </a:defRPr>
            </a:pPr>
            <a:endParaRPr lang="fr-FR"/>
          </a:p>
        </c:txPr>
        <c:crossAx val="202173952"/>
        <c:crosses val="autoZero"/>
        <c:crossBetween val="midCat"/>
      </c:valAx>
      <c:spPr>
        <a:noFill/>
        <a:ln w="25400">
          <a:noFill/>
        </a:ln>
      </c:spPr>
    </c:plotArea>
    <c:legend>
      <c:legendPos val="b"/>
      <c:layout>
        <c:manualLayout>
          <c:xMode val="edge"/>
          <c:yMode val="edge"/>
          <c:x val="0.23363401027586134"/>
          <c:y val="0.86285235768635271"/>
          <c:w val="0.56153184251968502"/>
          <c:h val="0.11499471383712306"/>
        </c:manualLayout>
      </c:layout>
      <c:overlay val="0"/>
      <c:txPr>
        <a:bodyPr/>
        <a:lstStyle/>
        <a:p>
          <a:pPr>
            <a:defRPr sz="1000" b="0" i="0">
              <a:solidFill>
                <a:sysClr val="windowText" lastClr="000000"/>
              </a:solidFill>
            </a:defRPr>
          </a:pPr>
          <a:endParaRPr lang="fr-FR"/>
        </a:p>
      </c:txPr>
    </c:legend>
    <c:plotVisOnly val="1"/>
    <c:dispBlanksAs val="gap"/>
    <c:showDLblsOverMax val="0"/>
  </c:chart>
  <c:spPr>
    <a:noFill/>
    <a:ln w="9525">
      <a:noFill/>
    </a:ln>
  </c:spPr>
  <c:txPr>
    <a:bodyPr/>
    <a:lstStyle/>
    <a:p>
      <a:pPr>
        <a:defRPr sz="800" b="0" i="1" u="none" strike="noStrike" baseline="0">
          <a:solidFill>
            <a:srgbClr val="000000"/>
          </a:solidFill>
          <a:latin typeface="Arial"/>
          <a:ea typeface="Arial"/>
          <a:cs typeface="Arial"/>
        </a:defRPr>
      </a:pPr>
      <a:endParaRPr lang="fr-FR"/>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spPr>
            <a:solidFill>
              <a:srgbClr val="465F9D"/>
            </a:solidFill>
            <a:ln>
              <a:noFill/>
            </a:ln>
            <a:effectLst/>
          </c:spPr>
          <c:invertIfNegative val="0"/>
          <c:dPt>
            <c:idx val="1"/>
            <c:invertIfNegative val="0"/>
            <c:bubble3D val="0"/>
            <c:spPr>
              <a:pattFill prst="dkUpDiag">
                <a:fgClr>
                  <a:srgbClr val="465F9D"/>
                </a:fgClr>
                <a:bgClr>
                  <a:schemeClr val="bg1"/>
                </a:bgClr>
              </a:pattFill>
              <a:ln>
                <a:noFill/>
              </a:ln>
              <a:effectLst/>
            </c:spPr>
            <c:extLst>
              <c:ext xmlns:c16="http://schemas.microsoft.com/office/drawing/2014/chart" uri="{C3380CC4-5D6E-409C-BE32-E72D297353CC}">
                <c16:uniqueId val="{00000005-8BFE-4D7C-A4EB-77637CCE29AA}"/>
              </c:ext>
            </c:extLst>
          </c:dPt>
          <c:dPt>
            <c:idx val="8"/>
            <c:invertIfNegative val="0"/>
            <c:bubble3D val="0"/>
            <c:spPr>
              <a:solidFill>
                <a:srgbClr val="7FC6A4"/>
              </a:solidFill>
              <a:ln>
                <a:noFill/>
              </a:ln>
              <a:effectLst/>
            </c:spPr>
            <c:extLst>
              <c:ext xmlns:c16="http://schemas.microsoft.com/office/drawing/2014/chart" uri="{C3380CC4-5D6E-409C-BE32-E72D297353CC}">
                <c16:uniqueId val="{0000000B-0355-45B9-8841-96F170BB3384}"/>
              </c:ext>
            </c:extLst>
          </c:dPt>
          <c:dPt>
            <c:idx val="12"/>
            <c:invertIfNegative val="0"/>
            <c:bubble3D val="0"/>
            <c:spPr>
              <a:pattFill prst="dkUpDiag">
                <a:fgClr>
                  <a:srgbClr val="C00000"/>
                </a:fgClr>
                <a:bgClr>
                  <a:schemeClr val="bg1"/>
                </a:bgClr>
              </a:pattFill>
              <a:ln>
                <a:noFill/>
              </a:ln>
              <a:effectLst/>
            </c:spPr>
            <c:extLst>
              <c:ext xmlns:c16="http://schemas.microsoft.com/office/drawing/2014/chart" uri="{C3380CC4-5D6E-409C-BE32-E72D297353CC}">
                <c16:uniqueId val="{00000004-8BFE-4D7C-A4EB-77637CCE29AA}"/>
              </c:ext>
            </c:extLst>
          </c:dPt>
          <c:dPt>
            <c:idx val="13"/>
            <c:invertIfNegative val="0"/>
            <c:bubble3D val="0"/>
            <c:spPr>
              <a:pattFill prst="dkUpDiag">
                <a:fgClr>
                  <a:srgbClr val="465F9D"/>
                </a:fgClr>
                <a:bgClr>
                  <a:schemeClr val="bg1"/>
                </a:bgClr>
              </a:pattFill>
              <a:ln>
                <a:noFill/>
              </a:ln>
              <a:effectLst/>
            </c:spPr>
            <c:extLst>
              <c:ext xmlns:c16="http://schemas.microsoft.com/office/drawing/2014/chart" uri="{C3380CC4-5D6E-409C-BE32-E72D297353CC}">
                <c16:uniqueId val="{00000003-8BFE-4D7C-A4EB-77637CCE29AA}"/>
              </c:ext>
            </c:extLst>
          </c:dPt>
          <c:dPt>
            <c:idx val="18"/>
            <c:invertIfNegative val="0"/>
            <c:bubble3D val="0"/>
            <c:spPr>
              <a:pattFill prst="dkUpDiag">
                <a:fgClr>
                  <a:srgbClr val="465F9D"/>
                </a:fgClr>
                <a:bgClr>
                  <a:schemeClr val="bg1"/>
                </a:bgClr>
              </a:pattFill>
              <a:ln>
                <a:noFill/>
              </a:ln>
              <a:effectLst/>
            </c:spPr>
            <c:extLst>
              <c:ext xmlns:c16="http://schemas.microsoft.com/office/drawing/2014/chart" uri="{C3380CC4-5D6E-409C-BE32-E72D297353CC}">
                <c16:uniqueId val="{00000006-8BFE-4D7C-A4EB-77637CCE29AA}"/>
              </c:ext>
            </c:extLst>
          </c:dPt>
          <c:dPt>
            <c:idx val="21"/>
            <c:invertIfNegative val="0"/>
            <c:bubble3D val="0"/>
            <c:spPr>
              <a:pattFill prst="dkUpDiag">
                <a:fgClr>
                  <a:srgbClr val="465F9D"/>
                </a:fgClr>
                <a:bgClr>
                  <a:schemeClr val="bg1"/>
                </a:bgClr>
              </a:pattFill>
              <a:ln>
                <a:noFill/>
              </a:ln>
              <a:effectLst/>
            </c:spPr>
            <c:extLst>
              <c:ext xmlns:c16="http://schemas.microsoft.com/office/drawing/2014/chart" uri="{C3380CC4-5D6E-409C-BE32-E72D297353CC}">
                <c16:uniqueId val="{00000002-8BFE-4D7C-A4EB-77637CCE29AA}"/>
              </c:ext>
            </c:extLst>
          </c:dPt>
          <c:cat>
            <c:strRef>
              <c:f>'Graph 4'!$A$5:$A$28</c:f>
              <c:strCache>
                <c:ptCount val="24"/>
                <c:pt idx="0">
                  <c:v>Nigéria</c:v>
                </c:pt>
                <c:pt idx="1">
                  <c:v>Afrique</c:v>
                </c:pt>
                <c:pt idx="2">
                  <c:v>Inde</c:v>
                </c:pt>
                <c:pt idx="3">
                  <c:v>Italie</c:v>
                </c:pt>
                <c:pt idx="4">
                  <c:v>Espagne</c:v>
                </c:pt>
                <c:pt idx="5">
                  <c:v>Japon</c:v>
                </c:pt>
                <c:pt idx="6">
                  <c:v>Afrique du Sud</c:v>
                </c:pt>
                <c:pt idx="7">
                  <c:v>Royaume Uni</c:v>
                </c:pt>
                <c:pt idx="8">
                  <c:v>France</c:v>
                </c:pt>
                <c:pt idx="9">
                  <c:v>Asie</c:v>
                </c:pt>
                <c:pt idx="10">
                  <c:v>Allemagne</c:v>
                </c:pt>
                <c:pt idx="11">
                  <c:v>Russie</c:v>
                </c:pt>
                <c:pt idx="12">
                  <c:v>Europe</c:v>
                </c:pt>
                <c:pt idx="13">
                  <c:v>Amérique du Sud</c:v>
                </c:pt>
                <c:pt idx="14">
                  <c:v>Pologne</c:v>
                </c:pt>
                <c:pt idx="15">
                  <c:v>Brésil</c:v>
                </c:pt>
                <c:pt idx="16">
                  <c:v>États-Unis</c:v>
                </c:pt>
                <c:pt idx="17">
                  <c:v>Chine</c:v>
                </c:pt>
                <c:pt idx="18">
                  <c:v>Amérique du Nord</c:v>
                </c:pt>
                <c:pt idx="19">
                  <c:v>Finlande</c:v>
                </c:pt>
                <c:pt idx="20">
                  <c:v>Estonie</c:v>
                </c:pt>
                <c:pt idx="21">
                  <c:v>Océanie</c:v>
                </c:pt>
                <c:pt idx="22">
                  <c:v>Australie</c:v>
                </c:pt>
                <c:pt idx="23">
                  <c:v>Chili</c:v>
                </c:pt>
              </c:strCache>
            </c:strRef>
          </c:cat>
          <c:val>
            <c:numRef>
              <c:f>'Graph 4'!$B$5:$B$28</c:f>
              <c:numCache>
                <c:formatCode>0</c:formatCode>
                <c:ptCount val="24"/>
                <c:pt idx="0">
                  <c:v>3.7240000000000002</c:v>
                </c:pt>
                <c:pt idx="1">
                  <c:v>5.5354000000000001</c:v>
                </c:pt>
                <c:pt idx="2">
                  <c:v>5.7161</c:v>
                </c:pt>
                <c:pt idx="3">
                  <c:v>7.3362999999999996</c:v>
                </c:pt>
                <c:pt idx="4">
                  <c:v>8.9344000000000001</c:v>
                </c:pt>
                <c:pt idx="5">
                  <c:v>10.7615</c:v>
                </c:pt>
                <c:pt idx="6">
                  <c:v>11.709</c:v>
                </c:pt>
                <c:pt idx="7">
                  <c:v>11.9041</c:v>
                </c:pt>
                <c:pt idx="8">
                  <c:v>11.924300000000001</c:v>
                </c:pt>
                <c:pt idx="9">
                  <c:v>13.141640460456923</c:v>
                </c:pt>
                <c:pt idx="10">
                  <c:v>13.9618</c:v>
                </c:pt>
                <c:pt idx="11">
                  <c:v>14.937900000000001</c:v>
                </c:pt>
                <c:pt idx="12">
                  <c:v>15.438499999999999</c:v>
                </c:pt>
                <c:pt idx="13">
                  <c:v>18.478114187581209</c:v>
                </c:pt>
                <c:pt idx="14">
                  <c:v>18.962900000000001</c:v>
                </c:pt>
                <c:pt idx="15">
                  <c:v>20.225300000000001</c:v>
                </c:pt>
                <c:pt idx="16">
                  <c:v>22.755299999999998</c:v>
                </c:pt>
                <c:pt idx="17">
                  <c:v>25.033899999999999</c:v>
                </c:pt>
                <c:pt idx="18">
                  <c:v>26.2395</c:v>
                </c:pt>
                <c:pt idx="19">
                  <c:v>26.7776</c:v>
                </c:pt>
                <c:pt idx="20">
                  <c:v>27.7849</c:v>
                </c:pt>
                <c:pt idx="21">
                  <c:v>33.236084884826354</c:v>
                </c:pt>
                <c:pt idx="22">
                  <c:v>47.6995</c:v>
                </c:pt>
                <c:pt idx="23">
                  <c:v>52.996299999999998</c:v>
                </c:pt>
              </c:numCache>
            </c:numRef>
          </c:val>
          <c:extLst>
            <c:ext xmlns:c16="http://schemas.microsoft.com/office/drawing/2014/chart" uri="{C3380CC4-5D6E-409C-BE32-E72D297353CC}">
              <c16:uniqueId val="{00000000-8BFE-4D7C-A4EB-77637CCE29AA}"/>
            </c:ext>
          </c:extLst>
        </c:ser>
        <c:dLbls>
          <c:showLegendKey val="0"/>
          <c:showVal val="0"/>
          <c:showCatName val="0"/>
          <c:showSerName val="0"/>
          <c:showPercent val="0"/>
          <c:showBubbleSize val="0"/>
        </c:dLbls>
        <c:gapWidth val="182"/>
        <c:axId val="2119745024"/>
        <c:axId val="2119746688"/>
      </c:barChart>
      <c:catAx>
        <c:axId val="211974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fr-FR"/>
          </a:p>
        </c:txPr>
        <c:crossAx val="2119746688"/>
        <c:crosses val="autoZero"/>
        <c:auto val="1"/>
        <c:lblAlgn val="ctr"/>
        <c:lblOffset val="100"/>
        <c:noMultiLvlLbl val="0"/>
      </c:catAx>
      <c:valAx>
        <c:axId val="2119746688"/>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fr-FR"/>
          </a:p>
        </c:txPr>
        <c:crossAx val="2119745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551016</xdr:colOff>
      <xdr:row>30</xdr:row>
      <xdr:rowOff>65683</xdr:rowOff>
    </xdr:from>
    <xdr:to>
      <xdr:col>12</xdr:col>
      <xdr:colOff>143387</xdr:colOff>
      <xdr:row>51</xdr:row>
      <xdr:rowOff>102419</xdr:rowOff>
    </xdr:to>
    <xdr:graphicFrame macro="">
      <xdr:nvGraphicFramePr>
        <xdr:cNvPr id="4" name="Graphique 3">
          <a:extLst>
            <a:ext uri="{FF2B5EF4-FFF2-40B4-BE49-F238E27FC236}">
              <a16:creationId xmlns:a16="http://schemas.microsoft.com/office/drawing/2014/main" id="{59F13C93-7F14-437E-B4BD-CEC107F467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102316</xdr:colOff>
      <xdr:row>64</xdr:row>
      <xdr:rowOff>85930</xdr:rowOff>
    </xdr:from>
    <xdr:to>
      <xdr:col>5</xdr:col>
      <xdr:colOff>20484</xdr:colOff>
      <xdr:row>89</xdr:row>
      <xdr:rowOff>20484</xdr:rowOff>
    </xdr:to>
    <xdr:graphicFrame macro="">
      <xdr:nvGraphicFramePr>
        <xdr:cNvPr id="2" name="Graphique 1">
          <a:extLst>
            <a:ext uri="{FF2B5EF4-FFF2-40B4-BE49-F238E27FC236}">
              <a16:creationId xmlns:a16="http://schemas.microsoft.com/office/drawing/2014/main" id="{47DDF9AC-30DC-479F-8880-6B350BEC9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69847</xdr:colOff>
      <xdr:row>31</xdr:row>
      <xdr:rowOff>35278</xdr:rowOff>
    </xdr:from>
    <xdr:to>
      <xdr:col>18</xdr:col>
      <xdr:colOff>238123</xdr:colOff>
      <xdr:row>55</xdr:row>
      <xdr:rowOff>0</xdr:rowOff>
    </xdr:to>
    <xdr:graphicFrame macro="">
      <xdr:nvGraphicFramePr>
        <xdr:cNvPr id="3" name="Graphique 2">
          <a:extLst>
            <a:ext uri="{FF2B5EF4-FFF2-40B4-BE49-F238E27FC236}">
              <a16:creationId xmlns:a16="http://schemas.microsoft.com/office/drawing/2014/main" id="{0EFEFA43-C9F9-4A62-8F06-4E3C21FCD6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92074</xdr:colOff>
      <xdr:row>21</xdr:row>
      <xdr:rowOff>19049</xdr:rowOff>
    </xdr:from>
    <xdr:to>
      <xdr:col>13</xdr:col>
      <xdr:colOff>444499</xdr:colOff>
      <xdr:row>46</xdr:row>
      <xdr:rowOff>1587</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0.9255</cdr:x>
      <cdr:y>0.36448</cdr:y>
    </cdr:from>
    <cdr:to>
      <cdr:x>0.99243</cdr:x>
      <cdr:y>0.42107</cdr:y>
    </cdr:to>
    <cdr:sp macro="" textlink="">
      <cdr:nvSpPr>
        <cdr:cNvPr id="29697" name="Text Box 1"/>
        <cdr:cNvSpPr txBox="1">
          <a:spLocks xmlns:a="http://schemas.openxmlformats.org/drawingml/2006/main" noChangeArrowheads="1"/>
        </cdr:cNvSpPr>
      </cdr:nvSpPr>
      <cdr:spPr bwMode="auto">
        <a:xfrm xmlns:a="http://schemas.openxmlformats.org/drawingml/2006/main">
          <a:off x="9709396" y="1512482"/>
          <a:ext cx="702162" cy="234833"/>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fr-FR" sz="1000" b="1" i="0" u="none" strike="noStrike" baseline="0">
              <a:solidFill>
                <a:srgbClr val="7FC6A4"/>
              </a:solidFill>
              <a:latin typeface="Arial"/>
              <a:cs typeface="Arial"/>
            </a:rPr>
            <a:t>760 Mt</a:t>
          </a:r>
        </a:p>
      </cdr:txBody>
    </cdr:sp>
  </cdr:relSizeAnchor>
  <cdr:relSizeAnchor xmlns:cdr="http://schemas.openxmlformats.org/drawingml/2006/chartDrawing">
    <cdr:from>
      <cdr:x>0.88719</cdr:x>
      <cdr:y>0.49732</cdr:y>
    </cdr:from>
    <cdr:to>
      <cdr:x>0.97538</cdr:x>
      <cdr:y>0.5476</cdr:y>
    </cdr:to>
    <cdr:sp macro="" textlink="">
      <cdr:nvSpPr>
        <cdr:cNvPr id="29698" name="Text Box 2"/>
        <cdr:cNvSpPr txBox="1">
          <a:spLocks xmlns:a="http://schemas.openxmlformats.org/drawingml/2006/main" noChangeArrowheads="1"/>
        </cdr:cNvSpPr>
      </cdr:nvSpPr>
      <cdr:spPr bwMode="auto">
        <a:xfrm xmlns:a="http://schemas.openxmlformats.org/drawingml/2006/main">
          <a:off x="9307511" y="2063738"/>
          <a:ext cx="925200" cy="208648"/>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fr-FR" sz="1000" b="1" i="0" u="none" strike="noStrike" baseline="0">
              <a:solidFill>
                <a:srgbClr val="009900"/>
              </a:solidFill>
              <a:latin typeface="Arial"/>
              <a:cs typeface="Arial"/>
            </a:rPr>
            <a:t>  </a:t>
          </a:r>
          <a:r>
            <a:rPr lang="fr-FR" sz="1000" b="1" i="0" u="none" strike="noStrike" baseline="0">
              <a:solidFill>
                <a:srgbClr val="C00000"/>
              </a:solidFill>
              <a:latin typeface="Arial"/>
              <a:cs typeface="Arial"/>
            </a:rPr>
            <a:t>11,2 t/hab</a:t>
          </a:r>
        </a:p>
      </cdr:txBody>
    </cdr:sp>
  </cdr:relSizeAnchor>
  <cdr:relSizeAnchor xmlns:cdr="http://schemas.openxmlformats.org/drawingml/2006/chartDrawing">
    <cdr:from>
      <cdr:x>0.8964</cdr:x>
      <cdr:y>0.10794</cdr:y>
    </cdr:from>
    <cdr:to>
      <cdr:x>0.97208</cdr:x>
      <cdr:y>0.15631</cdr:y>
    </cdr:to>
    <cdr:sp macro="" textlink="">
      <cdr:nvSpPr>
        <cdr:cNvPr id="29699" name="Text Box 3"/>
        <cdr:cNvSpPr txBox="1">
          <a:spLocks xmlns:a="http://schemas.openxmlformats.org/drawingml/2006/main" noChangeArrowheads="1"/>
        </cdr:cNvSpPr>
      </cdr:nvSpPr>
      <cdr:spPr bwMode="auto">
        <a:xfrm xmlns:a="http://schemas.openxmlformats.org/drawingml/2006/main">
          <a:off x="7115175" y="513027"/>
          <a:ext cx="600710" cy="229924"/>
        </a:xfrm>
        <a:prstGeom xmlns:a="http://schemas.openxmlformats.org/drawingml/2006/main" prst="rect">
          <a:avLst/>
        </a:prstGeom>
        <a:noFill xmlns:a="http://schemas.openxmlformats.org/drawingml/2006/main"/>
        <a:ln xmlns:a="http://schemas.openxmlformats.org/drawingml/2006/main">
          <a:noFill/>
        </a:ln>
      </cdr:spPr>
      <cdr:txBody>
        <a:bodyPr xmlns:a="http://schemas.openxmlformats.org/drawingml/2006/main" vertOverflow="clip" wrap="square" lIns="0" tIns="22860" rIns="27432" bIns="0" anchor="t" upright="1"/>
        <a:lstStyle xmlns:a="http://schemas.openxmlformats.org/drawingml/2006/main"/>
        <a:p xmlns:a="http://schemas.openxmlformats.org/drawingml/2006/main">
          <a:pPr algn="r" rtl="0">
            <a:defRPr sz="1000"/>
          </a:pPr>
          <a:r>
            <a:rPr lang="fr-FR" sz="1000" b="1" i="0" u="none" strike="noStrike" baseline="0">
              <a:solidFill>
                <a:srgbClr val="536779"/>
              </a:solidFill>
              <a:latin typeface="Arial"/>
              <a:cs typeface="Arial"/>
            </a:rPr>
            <a:t>3,1 €/kg</a:t>
          </a:r>
        </a:p>
      </cdr:txBody>
    </cdr:sp>
  </cdr:relSizeAnchor>
</c:userShapes>
</file>

<file path=xl/drawings/drawing5.xml><?xml version="1.0" encoding="utf-8"?>
<xdr:wsDr xmlns:xdr="http://schemas.openxmlformats.org/drawingml/2006/spreadsheetDrawing" xmlns:a="http://schemas.openxmlformats.org/drawingml/2006/main">
  <xdr:twoCellAnchor>
    <xdr:from>
      <xdr:col>2</xdr:col>
      <xdr:colOff>541336</xdr:colOff>
      <xdr:row>3</xdr:row>
      <xdr:rowOff>96837</xdr:rowOff>
    </xdr:from>
    <xdr:to>
      <xdr:col>11</xdr:col>
      <xdr:colOff>400049</xdr:colOff>
      <xdr:row>34</xdr:row>
      <xdr:rowOff>161925</xdr:rowOff>
    </xdr:to>
    <xdr:graphicFrame macro="">
      <xdr:nvGraphicFramePr>
        <xdr:cNvPr id="7" name="Graphique 6">
          <a:extLst>
            <a:ext uri="{FF2B5EF4-FFF2-40B4-BE49-F238E27FC236}">
              <a16:creationId xmlns:a16="http://schemas.microsoft.com/office/drawing/2014/main" id="{7F86CD33-5C94-434E-8889-FBD26DDAB4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DF7B3-6D0D-4EBB-A428-4C0B31DFBA89}">
  <dimension ref="A1:O24"/>
  <sheetViews>
    <sheetView showGridLines="0" tabSelected="1" workbookViewId="0">
      <selection sqref="A1:O3"/>
    </sheetView>
  </sheetViews>
  <sheetFormatPr baseColWidth="10" defaultRowHeight="14.4" x14ac:dyDescent="0.3"/>
  <sheetData>
    <row r="1" spans="1:15" x14ac:dyDescent="0.3">
      <c r="A1" s="178" t="s">
        <v>53</v>
      </c>
      <c r="B1" s="178"/>
      <c r="C1" s="178"/>
      <c r="D1" s="178"/>
      <c r="E1" s="178"/>
      <c r="F1" s="178"/>
      <c r="G1" s="178"/>
      <c r="H1" s="178"/>
      <c r="I1" s="178"/>
      <c r="J1" s="178"/>
      <c r="K1" s="178"/>
      <c r="L1" s="178"/>
      <c r="M1" s="178"/>
      <c r="N1" s="178"/>
      <c r="O1" s="178"/>
    </row>
    <row r="2" spans="1:15" x14ac:dyDescent="0.3">
      <c r="A2" s="178"/>
      <c r="B2" s="178"/>
      <c r="C2" s="178"/>
      <c r="D2" s="178"/>
      <c r="E2" s="178"/>
      <c r="F2" s="178"/>
      <c r="G2" s="178"/>
      <c r="H2" s="178"/>
      <c r="I2" s="178"/>
      <c r="J2" s="178"/>
      <c r="K2" s="178"/>
      <c r="L2" s="178"/>
      <c r="M2" s="178"/>
      <c r="N2" s="178"/>
      <c r="O2" s="178"/>
    </row>
    <row r="3" spans="1:15" x14ac:dyDescent="0.3">
      <c r="A3" s="178"/>
      <c r="B3" s="178"/>
      <c r="C3" s="178"/>
      <c r="D3" s="178"/>
      <c r="E3" s="178"/>
      <c r="F3" s="178"/>
      <c r="G3" s="178"/>
      <c r="H3" s="178"/>
      <c r="I3" s="178"/>
      <c r="J3" s="178"/>
      <c r="K3" s="178"/>
      <c r="L3" s="178"/>
      <c r="M3" s="178"/>
      <c r="N3" s="178"/>
      <c r="O3" s="178"/>
    </row>
    <row r="4" spans="1:15" x14ac:dyDescent="0.3">
      <c r="A4" s="179" t="s">
        <v>52</v>
      </c>
      <c r="B4" s="179"/>
      <c r="C4" s="179"/>
      <c r="D4" s="179"/>
      <c r="E4" s="179"/>
      <c r="F4" s="179"/>
      <c r="G4" s="179"/>
      <c r="H4" s="179"/>
      <c r="I4" s="179"/>
      <c r="J4" s="179"/>
      <c r="K4" s="179"/>
      <c r="L4" s="179"/>
      <c r="M4" s="179"/>
      <c r="N4" s="179"/>
      <c r="O4" s="179"/>
    </row>
    <row r="5" spans="1:15" x14ac:dyDescent="0.3">
      <c r="A5" s="179"/>
      <c r="B5" s="179"/>
      <c r="C5" s="179"/>
      <c r="D5" s="179"/>
      <c r="E5" s="179"/>
      <c r="F5" s="179"/>
      <c r="G5" s="179"/>
      <c r="H5" s="179"/>
      <c r="I5" s="179"/>
      <c r="J5" s="179"/>
      <c r="K5" s="179"/>
      <c r="L5" s="179"/>
      <c r="M5" s="179"/>
      <c r="N5" s="179"/>
      <c r="O5" s="179"/>
    </row>
    <row r="6" spans="1:15" x14ac:dyDescent="0.3">
      <c r="A6" s="179"/>
      <c r="B6" s="179"/>
      <c r="C6" s="179"/>
      <c r="D6" s="179"/>
      <c r="E6" s="179"/>
      <c r="F6" s="179"/>
      <c r="G6" s="179"/>
      <c r="H6" s="179"/>
      <c r="I6" s="179"/>
      <c r="J6" s="179"/>
      <c r="K6" s="179"/>
      <c r="L6" s="179"/>
      <c r="M6" s="179"/>
      <c r="N6" s="179"/>
      <c r="O6" s="179"/>
    </row>
    <row r="7" spans="1:15" x14ac:dyDescent="0.3">
      <c r="A7" s="180"/>
      <c r="B7" s="180"/>
      <c r="C7" s="180"/>
      <c r="D7" s="180"/>
      <c r="E7" s="180"/>
      <c r="F7" s="180"/>
      <c r="G7" s="180"/>
      <c r="H7" s="180"/>
      <c r="I7" s="180"/>
      <c r="J7" s="180"/>
      <c r="K7" s="180"/>
      <c r="L7" s="180"/>
      <c r="M7" s="180"/>
      <c r="N7" s="180"/>
      <c r="O7" s="180"/>
    </row>
    <row r="8" spans="1:15" x14ac:dyDescent="0.3">
      <c r="A8" s="176" t="s">
        <v>54</v>
      </c>
      <c r="B8" s="176"/>
      <c r="C8" s="176"/>
      <c r="D8" s="176"/>
      <c r="E8" s="176"/>
      <c r="F8" s="176"/>
      <c r="G8" s="176"/>
      <c r="H8" s="176"/>
      <c r="I8" s="176"/>
      <c r="J8" s="176"/>
      <c r="K8" s="176"/>
      <c r="L8" s="176"/>
      <c r="M8" s="176"/>
      <c r="N8" s="176"/>
      <c r="O8" s="176"/>
    </row>
    <row r="9" spans="1:15" x14ac:dyDescent="0.3">
      <c r="A9" s="176"/>
      <c r="B9" s="176"/>
      <c r="C9" s="176"/>
      <c r="D9" s="176"/>
      <c r="E9" s="176"/>
      <c r="F9" s="176"/>
      <c r="G9" s="176"/>
      <c r="H9" s="176"/>
      <c r="I9" s="176"/>
      <c r="J9" s="176"/>
      <c r="K9" s="176"/>
      <c r="L9" s="176"/>
      <c r="M9" s="176"/>
      <c r="N9" s="176"/>
      <c r="O9" s="176"/>
    </row>
    <row r="10" spans="1:15" x14ac:dyDescent="0.3">
      <c r="A10" s="176" t="s">
        <v>55</v>
      </c>
      <c r="B10" s="176"/>
      <c r="C10" s="177" t="s">
        <v>310</v>
      </c>
      <c r="D10" s="177"/>
      <c r="E10" s="177"/>
      <c r="F10" s="177"/>
      <c r="G10" s="177"/>
      <c r="H10" s="177"/>
      <c r="I10" s="177"/>
      <c r="J10" s="177"/>
      <c r="K10" s="177"/>
      <c r="L10" s="177"/>
      <c r="M10" s="177"/>
      <c r="N10" s="177"/>
      <c r="O10" s="177"/>
    </row>
    <row r="11" spans="1:15" x14ac:dyDescent="0.3">
      <c r="A11" s="176"/>
      <c r="B11" s="176"/>
      <c r="C11" s="177"/>
      <c r="D11" s="177"/>
      <c r="E11" s="177"/>
      <c r="F11" s="177"/>
      <c r="G11" s="177"/>
      <c r="H11" s="177"/>
      <c r="I11" s="177"/>
      <c r="J11" s="177"/>
      <c r="K11" s="177"/>
      <c r="L11" s="177"/>
      <c r="M11" s="177"/>
      <c r="N11" s="177"/>
      <c r="O11" s="177"/>
    </row>
    <row r="12" spans="1:15" x14ac:dyDescent="0.3">
      <c r="A12" s="176"/>
      <c r="B12" s="176"/>
      <c r="C12" s="177"/>
      <c r="D12" s="177"/>
      <c r="E12" s="177"/>
      <c r="F12" s="177"/>
      <c r="G12" s="177"/>
      <c r="H12" s="177"/>
      <c r="I12" s="177"/>
      <c r="J12" s="177"/>
      <c r="K12" s="177"/>
      <c r="L12" s="177"/>
      <c r="M12" s="177"/>
      <c r="N12" s="177"/>
      <c r="O12" s="177"/>
    </row>
    <row r="13" spans="1:15" x14ac:dyDescent="0.3">
      <c r="A13" s="176" t="s">
        <v>56</v>
      </c>
      <c r="B13" s="176"/>
      <c r="C13" s="177" t="s">
        <v>60</v>
      </c>
      <c r="D13" s="177"/>
      <c r="E13" s="177"/>
      <c r="F13" s="177"/>
      <c r="G13" s="177"/>
      <c r="H13" s="177"/>
      <c r="I13" s="177"/>
      <c r="J13" s="177"/>
      <c r="K13" s="177"/>
      <c r="L13" s="177"/>
      <c r="M13" s="177"/>
      <c r="N13" s="177"/>
      <c r="O13" s="177"/>
    </row>
    <row r="14" spans="1:15" x14ac:dyDescent="0.3">
      <c r="A14" s="176"/>
      <c r="B14" s="176"/>
      <c r="C14" s="177"/>
      <c r="D14" s="177"/>
      <c r="E14" s="177"/>
      <c r="F14" s="177"/>
      <c r="G14" s="177"/>
      <c r="H14" s="177"/>
      <c r="I14" s="177"/>
      <c r="J14" s="177"/>
      <c r="K14" s="177"/>
      <c r="L14" s="177"/>
      <c r="M14" s="177"/>
      <c r="N14" s="177"/>
      <c r="O14" s="177"/>
    </row>
    <row r="15" spans="1:15" x14ac:dyDescent="0.3">
      <c r="A15" s="176"/>
      <c r="B15" s="176"/>
      <c r="C15" s="177"/>
      <c r="D15" s="177"/>
      <c r="E15" s="177"/>
      <c r="F15" s="177"/>
      <c r="G15" s="177"/>
      <c r="H15" s="177"/>
      <c r="I15" s="177"/>
      <c r="J15" s="177"/>
      <c r="K15" s="177"/>
      <c r="L15" s="177"/>
      <c r="M15" s="177"/>
      <c r="N15" s="177"/>
      <c r="O15" s="177"/>
    </row>
    <row r="16" spans="1:15" x14ac:dyDescent="0.3">
      <c r="A16" s="176" t="s">
        <v>57</v>
      </c>
      <c r="B16" s="176"/>
      <c r="C16" s="177" t="s">
        <v>61</v>
      </c>
      <c r="D16" s="177"/>
      <c r="E16" s="177"/>
      <c r="F16" s="177"/>
      <c r="G16" s="177"/>
      <c r="H16" s="177"/>
      <c r="I16" s="177"/>
      <c r="J16" s="177"/>
      <c r="K16" s="177"/>
      <c r="L16" s="177"/>
      <c r="M16" s="177"/>
      <c r="N16" s="177"/>
      <c r="O16" s="177"/>
    </row>
    <row r="17" spans="1:15" x14ac:dyDescent="0.3">
      <c r="A17" s="176"/>
      <c r="B17" s="176"/>
      <c r="C17" s="177"/>
      <c r="D17" s="177"/>
      <c r="E17" s="177"/>
      <c r="F17" s="177"/>
      <c r="G17" s="177"/>
      <c r="H17" s="177"/>
      <c r="I17" s="177"/>
      <c r="J17" s="177"/>
      <c r="K17" s="177"/>
      <c r="L17" s="177"/>
      <c r="M17" s="177"/>
      <c r="N17" s="177"/>
      <c r="O17" s="177"/>
    </row>
    <row r="18" spans="1:15" x14ac:dyDescent="0.3">
      <c r="A18" s="176"/>
      <c r="B18" s="176"/>
      <c r="C18" s="177"/>
      <c r="D18" s="177"/>
      <c r="E18" s="177"/>
      <c r="F18" s="177"/>
      <c r="G18" s="177"/>
      <c r="H18" s="177"/>
      <c r="I18" s="177"/>
      <c r="J18" s="177"/>
      <c r="K18" s="177"/>
      <c r="L18" s="177"/>
      <c r="M18" s="177"/>
      <c r="N18" s="177"/>
      <c r="O18" s="177"/>
    </row>
    <row r="19" spans="1:15" x14ac:dyDescent="0.3">
      <c r="A19" s="176" t="s">
        <v>58</v>
      </c>
      <c r="B19" s="176"/>
      <c r="C19" s="177" t="s">
        <v>62</v>
      </c>
      <c r="D19" s="177"/>
      <c r="E19" s="177"/>
      <c r="F19" s="177"/>
      <c r="G19" s="177"/>
      <c r="H19" s="177"/>
      <c r="I19" s="177"/>
      <c r="J19" s="177"/>
      <c r="K19" s="177"/>
      <c r="L19" s="177"/>
      <c r="M19" s="177"/>
      <c r="N19" s="177"/>
      <c r="O19" s="177"/>
    </row>
    <row r="20" spans="1:15" x14ac:dyDescent="0.3">
      <c r="A20" s="176"/>
      <c r="B20" s="176"/>
      <c r="C20" s="177"/>
      <c r="D20" s="177"/>
      <c r="E20" s="177"/>
      <c r="F20" s="177"/>
      <c r="G20" s="177"/>
      <c r="H20" s="177"/>
      <c r="I20" s="177"/>
      <c r="J20" s="177"/>
      <c r="K20" s="177"/>
      <c r="L20" s="177"/>
      <c r="M20" s="177"/>
      <c r="N20" s="177"/>
      <c r="O20" s="177"/>
    </row>
    <row r="21" spans="1:15" x14ac:dyDescent="0.3">
      <c r="A21" s="176"/>
      <c r="B21" s="176"/>
      <c r="C21" s="177"/>
      <c r="D21" s="177"/>
      <c r="E21" s="177"/>
      <c r="F21" s="177"/>
      <c r="G21" s="177"/>
      <c r="H21" s="177"/>
      <c r="I21" s="177"/>
      <c r="J21" s="177"/>
      <c r="K21" s="177"/>
      <c r="L21" s="177"/>
      <c r="M21" s="177"/>
      <c r="N21" s="177"/>
      <c r="O21" s="177"/>
    </row>
    <row r="22" spans="1:15" x14ac:dyDescent="0.3">
      <c r="A22" s="176" t="s">
        <v>59</v>
      </c>
      <c r="B22" s="176"/>
      <c r="C22" s="177" t="s">
        <v>311</v>
      </c>
      <c r="D22" s="177"/>
      <c r="E22" s="177"/>
      <c r="F22" s="177"/>
      <c r="G22" s="177"/>
      <c r="H22" s="177"/>
      <c r="I22" s="177"/>
      <c r="J22" s="177"/>
      <c r="K22" s="177"/>
      <c r="L22" s="177"/>
      <c r="M22" s="177"/>
      <c r="N22" s="177"/>
      <c r="O22" s="177"/>
    </row>
    <row r="23" spans="1:15" x14ac:dyDescent="0.3">
      <c r="A23" s="176"/>
      <c r="B23" s="176"/>
      <c r="C23" s="177"/>
      <c r="D23" s="177"/>
      <c r="E23" s="177"/>
      <c r="F23" s="177"/>
      <c r="G23" s="177"/>
      <c r="H23" s="177"/>
      <c r="I23" s="177"/>
      <c r="J23" s="177"/>
      <c r="K23" s="177"/>
      <c r="L23" s="177"/>
      <c r="M23" s="177"/>
      <c r="N23" s="177"/>
      <c r="O23" s="177"/>
    </row>
    <row r="24" spans="1:15" x14ac:dyDescent="0.3">
      <c r="A24" s="176"/>
      <c r="B24" s="176"/>
      <c r="C24" s="177"/>
      <c r="D24" s="177"/>
      <c r="E24" s="177"/>
      <c r="F24" s="177"/>
      <c r="G24" s="177"/>
      <c r="H24" s="177"/>
      <c r="I24" s="177"/>
      <c r="J24" s="177"/>
      <c r="K24" s="177"/>
      <c r="L24" s="177"/>
      <c r="M24" s="177"/>
      <c r="N24" s="177"/>
      <c r="O24" s="177"/>
    </row>
  </sheetData>
  <mergeCells count="14">
    <mergeCell ref="A1:O3"/>
    <mergeCell ref="A4:O6"/>
    <mergeCell ref="A8:O9"/>
    <mergeCell ref="A10:B12"/>
    <mergeCell ref="A13:B15"/>
    <mergeCell ref="A7:O7"/>
    <mergeCell ref="A16:B18"/>
    <mergeCell ref="A19:B21"/>
    <mergeCell ref="A22:B24"/>
    <mergeCell ref="C10:O12"/>
    <mergeCell ref="C13:O15"/>
    <mergeCell ref="C16:O18"/>
    <mergeCell ref="C19:O21"/>
    <mergeCell ref="C22:O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1D7DE-A97A-417A-A417-99D1DB48A299}">
  <dimension ref="A1:AI255"/>
  <sheetViews>
    <sheetView showGridLines="0" workbookViewId="0">
      <selection sqref="A1:I4"/>
    </sheetView>
  </sheetViews>
  <sheetFormatPr baseColWidth="10" defaultRowHeight="14.4" x14ac:dyDescent="0.3"/>
  <cols>
    <col min="1" max="1" width="22.33203125" customWidth="1"/>
    <col min="2" max="2" width="40.77734375" customWidth="1"/>
  </cols>
  <sheetData>
    <row r="1" spans="1:35" x14ac:dyDescent="0.3">
      <c r="A1" s="185" t="s">
        <v>210</v>
      </c>
      <c r="B1" s="185"/>
      <c r="C1" s="185"/>
      <c r="D1" s="185"/>
      <c r="E1" s="185"/>
      <c r="F1" s="185"/>
      <c r="G1" s="185"/>
      <c r="H1" s="185"/>
      <c r="I1" s="185"/>
    </row>
    <row r="2" spans="1:35" x14ac:dyDescent="0.3">
      <c r="A2" s="185"/>
      <c r="B2" s="185"/>
      <c r="C2" s="185"/>
      <c r="D2" s="185"/>
      <c r="E2" s="185"/>
      <c r="F2" s="185"/>
      <c r="G2" s="185"/>
      <c r="H2" s="185"/>
      <c r="I2" s="185"/>
    </row>
    <row r="3" spans="1:35" x14ac:dyDescent="0.3">
      <c r="A3" s="185"/>
      <c r="B3" s="185"/>
      <c r="C3" s="185"/>
      <c r="D3" s="185"/>
      <c r="E3" s="185"/>
      <c r="F3" s="185"/>
      <c r="G3" s="185"/>
      <c r="H3" s="185"/>
      <c r="I3" s="185"/>
    </row>
    <row r="4" spans="1:35" x14ac:dyDescent="0.3">
      <c r="A4" s="185"/>
      <c r="B4" s="185"/>
      <c r="C4" s="185"/>
      <c r="D4" s="185"/>
      <c r="E4" s="185"/>
      <c r="F4" s="185"/>
      <c r="G4" s="185"/>
      <c r="H4" s="185"/>
      <c r="I4" s="185"/>
    </row>
    <row r="6" spans="1:35" s="52" customFormat="1" ht="15" thickBot="1" x14ac:dyDescent="0.35">
      <c r="A6" s="52" t="s">
        <v>281</v>
      </c>
    </row>
    <row r="7" spans="1:35" x14ac:dyDescent="0.3">
      <c r="A7" s="37" t="s">
        <v>279</v>
      </c>
      <c r="B7" s="38"/>
      <c r="C7" s="39"/>
    </row>
    <row r="8" spans="1:35" x14ac:dyDescent="0.3">
      <c r="A8" s="40" t="s">
        <v>194</v>
      </c>
      <c r="B8" s="41" t="s">
        <v>280</v>
      </c>
      <c r="C8" s="42"/>
    </row>
    <row r="9" spans="1:35" x14ac:dyDescent="0.3">
      <c r="A9" s="40" t="s">
        <v>195</v>
      </c>
      <c r="B9" s="144">
        <v>45491.958333333336</v>
      </c>
      <c r="C9" s="42"/>
    </row>
    <row r="10" spans="1:35" x14ac:dyDescent="0.3">
      <c r="A10" s="43"/>
      <c r="B10" s="44"/>
      <c r="C10" s="45"/>
    </row>
    <row r="11" spans="1:35" x14ac:dyDescent="0.3">
      <c r="A11" s="46" t="s">
        <v>196</v>
      </c>
      <c r="B11" s="47"/>
      <c r="C11" s="48" t="s">
        <v>197</v>
      </c>
    </row>
    <row r="12" spans="1:35" x14ac:dyDescent="0.3">
      <c r="A12" s="46" t="s">
        <v>198</v>
      </c>
      <c r="B12" s="47"/>
      <c r="C12" s="48" t="s">
        <v>199</v>
      </c>
    </row>
    <row r="13" spans="1:35" ht="15" thickBot="1" x14ac:dyDescent="0.35">
      <c r="A13" s="49" t="s">
        <v>200</v>
      </c>
      <c r="B13" s="50"/>
      <c r="C13" s="51" t="s">
        <v>28</v>
      </c>
    </row>
    <row r="15" spans="1:35" x14ac:dyDescent="0.3">
      <c r="A15" s="184" t="s">
        <v>63</v>
      </c>
      <c r="B15" s="184" t="s">
        <v>63</v>
      </c>
      <c r="C15" s="122" t="s">
        <v>64</v>
      </c>
      <c r="D15" s="122" t="s">
        <v>66</v>
      </c>
      <c r="E15" s="122" t="s">
        <v>67</v>
      </c>
      <c r="F15" s="122" t="s">
        <v>68</v>
      </c>
      <c r="G15" s="122" t="s">
        <v>69</v>
      </c>
      <c r="H15" s="122" t="s">
        <v>70</v>
      </c>
      <c r="I15" s="122" t="s">
        <v>71</v>
      </c>
      <c r="J15" s="122" t="s">
        <v>72</v>
      </c>
      <c r="K15" s="122" t="s">
        <v>73</v>
      </c>
      <c r="L15" s="122" t="s">
        <v>74</v>
      </c>
      <c r="M15" s="122" t="s">
        <v>75</v>
      </c>
      <c r="N15" s="122" t="s">
        <v>76</v>
      </c>
      <c r="O15" s="122" t="s">
        <v>77</v>
      </c>
      <c r="P15" s="122" t="s">
        <v>78</v>
      </c>
      <c r="Q15" s="122" t="s">
        <v>79</v>
      </c>
      <c r="R15" s="122" t="s">
        <v>80</v>
      </c>
      <c r="S15" s="122" t="s">
        <v>81</v>
      </c>
      <c r="T15" s="122" t="s">
        <v>82</v>
      </c>
      <c r="U15" s="122" t="s">
        <v>83</v>
      </c>
      <c r="V15" s="122" t="s">
        <v>84</v>
      </c>
      <c r="W15" s="122" t="s">
        <v>85</v>
      </c>
      <c r="X15" s="122" t="s">
        <v>86</v>
      </c>
      <c r="Y15" s="122" t="s">
        <v>87</v>
      </c>
      <c r="Z15" s="122" t="s">
        <v>88</v>
      </c>
      <c r="AA15" s="122" t="s">
        <v>89</v>
      </c>
      <c r="AB15" s="122" t="s">
        <v>90</v>
      </c>
      <c r="AC15" s="122" t="s">
        <v>91</v>
      </c>
      <c r="AD15" s="122" t="s">
        <v>92</v>
      </c>
      <c r="AE15" s="122" t="s">
        <v>93</v>
      </c>
      <c r="AF15" s="122" t="s">
        <v>94</v>
      </c>
      <c r="AG15" s="122" t="s">
        <v>95</v>
      </c>
      <c r="AH15" s="122" t="s">
        <v>96</v>
      </c>
      <c r="AI15" s="122" t="s">
        <v>97</v>
      </c>
    </row>
    <row r="16" spans="1:35" x14ac:dyDescent="0.3">
      <c r="A16" s="31" t="s">
        <v>98</v>
      </c>
      <c r="B16" s="31" t="s">
        <v>99</v>
      </c>
      <c r="C16" s="124" t="s">
        <v>65</v>
      </c>
      <c r="D16" s="124" t="s">
        <v>65</v>
      </c>
      <c r="E16" s="124" t="s">
        <v>65</v>
      </c>
      <c r="F16" s="124" t="s">
        <v>65</v>
      </c>
      <c r="G16" s="124" t="s">
        <v>65</v>
      </c>
      <c r="H16" s="124" t="s">
        <v>65</v>
      </c>
      <c r="I16" s="124" t="s">
        <v>65</v>
      </c>
      <c r="J16" s="124" t="s">
        <v>65</v>
      </c>
      <c r="K16" s="124" t="s">
        <v>65</v>
      </c>
      <c r="L16" s="124" t="s">
        <v>65</v>
      </c>
      <c r="M16" s="124" t="s">
        <v>65</v>
      </c>
      <c r="N16" s="124" t="s">
        <v>65</v>
      </c>
      <c r="O16" s="124" t="s">
        <v>65</v>
      </c>
      <c r="P16" s="124" t="s">
        <v>65</v>
      </c>
      <c r="Q16" s="124" t="s">
        <v>65</v>
      </c>
      <c r="R16" s="124" t="s">
        <v>65</v>
      </c>
      <c r="S16" s="124" t="s">
        <v>65</v>
      </c>
      <c r="T16" s="124" t="s">
        <v>65</v>
      </c>
      <c r="U16" s="124" t="s">
        <v>65</v>
      </c>
      <c r="V16" s="124" t="s">
        <v>65</v>
      </c>
      <c r="W16" s="124" t="s">
        <v>65</v>
      </c>
      <c r="X16" s="124" t="s">
        <v>65</v>
      </c>
      <c r="Y16" s="124" t="s">
        <v>65</v>
      </c>
      <c r="Z16" s="124" t="s">
        <v>65</v>
      </c>
      <c r="AA16" s="124" t="s">
        <v>65</v>
      </c>
      <c r="AB16" s="124" t="s">
        <v>65</v>
      </c>
      <c r="AC16" s="124" t="s">
        <v>65</v>
      </c>
      <c r="AD16" s="124" t="s">
        <v>65</v>
      </c>
      <c r="AE16" s="124" t="s">
        <v>65</v>
      </c>
      <c r="AF16" s="124" t="s">
        <v>65</v>
      </c>
      <c r="AG16" s="124" t="s">
        <v>65</v>
      </c>
      <c r="AH16" s="124" t="s">
        <v>65</v>
      </c>
      <c r="AI16" s="124" t="s">
        <v>65</v>
      </c>
    </row>
    <row r="17" spans="1:35" x14ac:dyDescent="0.3">
      <c r="A17" s="181" t="s">
        <v>100</v>
      </c>
      <c r="B17" s="32" t="s">
        <v>41</v>
      </c>
      <c r="C17" s="126">
        <v>704018.27800000005</v>
      </c>
      <c r="D17" s="126">
        <v>715608.25800000003</v>
      </c>
      <c r="E17" s="126">
        <v>703727.58200000005</v>
      </c>
      <c r="F17" s="126">
        <v>658930.36600000004</v>
      </c>
      <c r="G17" s="126">
        <v>677235.17500000005</v>
      </c>
      <c r="H17" s="126">
        <v>668865.37699999998</v>
      </c>
      <c r="I17" s="126">
        <v>640566.24399999995</v>
      </c>
      <c r="J17" s="126">
        <v>660752.04700000002</v>
      </c>
      <c r="K17" s="126">
        <v>674031.50199999998</v>
      </c>
      <c r="L17" s="126">
        <v>699347.12</v>
      </c>
      <c r="M17" s="126">
        <v>733242.06400000001</v>
      </c>
      <c r="N17" s="126">
        <v>704013.95799999998</v>
      </c>
      <c r="O17" s="126">
        <v>704752.56200000003</v>
      </c>
      <c r="P17" s="126">
        <v>655802.37899999996</v>
      </c>
      <c r="Q17" s="126">
        <v>713307.80200000003</v>
      </c>
      <c r="R17" s="126">
        <v>689286.51899999997</v>
      </c>
      <c r="S17" s="126">
        <v>704397.34499999997</v>
      </c>
      <c r="T17" s="126">
        <v>736876.20799999998</v>
      </c>
      <c r="U17" s="126">
        <v>719217.25699999998</v>
      </c>
      <c r="V17" s="126">
        <v>659246.48499999999</v>
      </c>
      <c r="W17" s="126">
        <v>636206.93099999998</v>
      </c>
      <c r="X17" s="126">
        <v>654876.93900000001</v>
      </c>
      <c r="Y17" s="126">
        <v>634263.20299999998</v>
      </c>
      <c r="Z17" s="126">
        <v>636077.49300000002</v>
      </c>
      <c r="AA17" s="126">
        <v>639375.86899999995</v>
      </c>
      <c r="AB17" s="126">
        <v>594679.40899999999</v>
      </c>
      <c r="AC17" s="126">
        <v>578352.804</v>
      </c>
      <c r="AD17" s="126">
        <v>630681.36</v>
      </c>
      <c r="AE17" s="126">
        <v>624119.16399999999</v>
      </c>
      <c r="AF17" s="126">
        <v>648168.22100000002</v>
      </c>
      <c r="AG17" s="126">
        <v>595927.30099999998</v>
      </c>
      <c r="AH17" s="126">
        <v>654676.14500000002</v>
      </c>
      <c r="AI17" s="126">
        <v>614526.89500000002</v>
      </c>
    </row>
    <row r="18" spans="1:35" x14ac:dyDescent="0.3">
      <c r="A18" s="182"/>
      <c r="B18" s="32" t="s">
        <v>13</v>
      </c>
      <c r="C18" s="127">
        <v>236826.72200000001</v>
      </c>
      <c r="D18" s="127">
        <v>243836.16</v>
      </c>
      <c r="E18" s="127">
        <v>266618.34600000002</v>
      </c>
      <c r="F18" s="127">
        <v>251949.894</v>
      </c>
      <c r="G18" s="127">
        <v>247033.11</v>
      </c>
      <c r="H18" s="127">
        <v>240275.67</v>
      </c>
      <c r="I18" s="127">
        <v>244540.37599999999</v>
      </c>
      <c r="J18" s="127">
        <v>256852.726</v>
      </c>
      <c r="K18" s="127">
        <v>261577.984</v>
      </c>
      <c r="L18" s="127">
        <v>269260.38299999997</v>
      </c>
      <c r="M18" s="127">
        <v>280855.25699999998</v>
      </c>
      <c r="N18" s="127">
        <v>256576.519</v>
      </c>
      <c r="O18" s="127">
        <v>272331.92</v>
      </c>
      <c r="P18" s="127">
        <v>223188.54</v>
      </c>
      <c r="Q18" s="127">
        <v>273080.12300000002</v>
      </c>
      <c r="R18" s="127">
        <v>250835.27600000001</v>
      </c>
      <c r="S18" s="127">
        <v>249885.96900000001</v>
      </c>
      <c r="T18" s="127">
        <v>268532.614</v>
      </c>
      <c r="U18" s="127">
        <v>272144.81900000002</v>
      </c>
      <c r="V18" s="127">
        <v>269500.18099999998</v>
      </c>
      <c r="W18" s="127">
        <v>255610.739</v>
      </c>
      <c r="X18" s="127">
        <v>257291.11199999999</v>
      </c>
      <c r="Y18" s="127">
        <v>263899.00099999999</v>
      </c>
      <c r="Z18" s="127">
        <v>262390.56599999999</v>
      </c>
      <c r="AA18" s="127">
        <v>286909.75699999998</v>
      </c>
      <c r="AB18" s="127">
        <v>257086.72899999999</v>
      </c>
      <c r="AC18" s="127">
        <v>237878.06700000001</v>
      </c>
      <c r="AD18" s="127">
        <v>274510.31400000001</v>
      </c>
      <c r="AE18" s="127">
        <v>250246.43900000001</v>
      </c>
      <c r="AF18" s="127">
        <v>253956.77600000001</v>
      </c>
      <c r="AG18" s="127">
        <v>232225.41</v>
      </c>
      <c r="AH18" s="127">
        <v>256057.26500000001</v>
      </c>
      <c r="AI18" s="127">
        <v>221582.095</v>
      </c>
    </row>
    <row r="19" spans="1:35" x14ac:dyDescent="0.3">
      <c r="A19" s="182"/>
      <c r="B19" s="33" t="s">
        <v>102</v>
      </c>
      <c r="C19" s="126">
        <v>120866.39200000001</v>
      </c>
      <c r="D19" s="126">
        <v>121640.247</v>
      </c>
      <c r="E19" s="126">
        <v>128078.409</v>
      </c>
      <c r="F19" s="126">
        <v>120052.58199999999</v>
      </c>
      <c r="G19" s="126">
        <v>115789.78</v>
      </c>
      <c r="H19" s="126">
        <v>118114.607</v>
      </c>
      <c r="I19" s="126">
        <v>128809.7</v>
      </c>
      <c r="J19" s="126">
        <v>133686.20499999999</v>
      </c>
      <c r="K19" s="126">
        <v>133965.14600000001</v>
      </c>
      <c r="L19" s="126">
        <v>135544.15400000001</v>
      </c>
      <c r="M19" s="126">
        <v>133187.984</v>
      </c>
      <c r="N19" s="126">
        <v>121011.541</v>
      </c>
      <c r="O19" s="126">
        <v>138595.83100000001</v>
      </c>
      <c r="P19" s="126">
        <v>117645.177</v>
      </c>
      <c r="Q19" s="126">
        <v>138454.01999999999</v>
      </c>
      <c r="R19" s="126">
        <v>130649.993</v>
      </c>
      <c r="S19" s="126">
        <v>125328.943</v>
      </c>
      <c r="T19" s="126">
        <v>126002.833</v>
      </c>
      <c r="U19" s="126">
        <v>133330.59700000001</v>
      </c>
      <c r="V19" s="126">
        <v>140083.06</v>
      </c>
      <c r="W19" s="126">
        <v>131180.28200000001</v>
      </c>
      <c r="X19" s="126">
        <v>136663.62299999999</v>
      </c>
      <c r="Y19" s="126">
        <v>134101.897</v>
      </c>
      <c r="Z19" s="126">
        <v>131505.85999999999</v>
      </c>
      <c r="AA19" s="126">
        <v>145085.38200000001</v>
      </c>
      <c r="AB19" s="126">
        <v>139919.87299999999</v>
      </c>
      <c r="AC19" s="126">
        <v>121189.54700000001</v>
      </c>
      <c r="AD19" s="126">
        <v>149431.20600000001</v>
      </c>
      <c r="AE19" s="126">
        <v>135765.356</v>
      </c>
      <c r="AF19" s="126">
        <v>141768.53700000001</v>
      </c>
      <c r="AG19" s="126">
        <v>116890.36599999999</v>
      </c>
      <c r="AH19" s="126">
        <v>135214.23800000001</v>
      </c>
      <c r="AI19" s="126">
        <v>125846.09299999999</v>
      </c>
    </row>
    <row r="20" spans="1:35" x14ac:dyDescent="0.3">
      <c r="A20" s="182"/>
      <c r="B20" s="33" t="s">
        <v>104</v>
      </c>
      <c r="C20" s="127">
        <v>55078.885999999999</v>
      </c>
      <c r="D20" s="127">
        <v>60260.618000000002</v>
      </c>
      <c r="E20" s="127">
        <v>60471.705000000002</v>
      </c>
      <c r="F20" s="127">
        <v>55417.733</v>
      </c>
      <c r="G20" s="127">
        <v>53184.197</v>
      </c>
      <c r="H20" s="127">
        <v>53293.580999999998</v>
      </c>
      <c r="I20" s="127">
        <v>62269.381999999998</v>
      </c>
      <c r="J20" s="127">
        <v>63043.519</v>
      </c>
      <c r="K20" s="127">
        <v>67946.452000000005</v>
      </c>
      <c r="L20" s="127">
        <v>64259.091999999997</v>
      </c>
      <c r="M20" s="127">
        <v>65720.413</v>
      </c>
      <c r="N20" s="127">
        <v>60284.239000000001</v>
      </c>
      <c r="O20" s="127">
        <v>69639.816000000006</v>
      </c>
      <c r="P20" s="127">
        <v>55005.669000000002</v>
      </c>
      <c r="Q20" s="127">
        <v>70522.398000000001</v>
      </c>
      <c r="R20" s="127">
        <v>64098.207999999999</v>
      </c>
      <c r="S20" s="127">
        <v>61741.161999999997</v>
      </c>
      <c r="T20" s="127">
        <v>60144.44</v>
      </c>
      <c r="U20" s="127">
        <v>70284.032000000007</v>
      </c>
      <c r="V20" s="127">
        <v>70080.042000000001</v>
      </c>
      <c r="W20" s="127">
        <v>65505.898999999998</v>
      </c>
      <c r="X20" s="127">
        <v>63826.02</v>
      </c>
      <c r="Y20" s="127">
        <v>68460.426000000007</v>
      </c>
      <c r="Z20" s="146">
        <v>67343</v>
      </c>
      <c r="AA20" s="127">
        <v>72431.157999999996</v>
      </c>
      <c r="AB20" s="127">
        <v>72716.323000000004</v>
      </c>
      <c r="AC20" s="127">
        <v>54190.536</v>
      </c>
      <c r="AD20" s="127">
        <v>68525.433000000005</v>
      </c>
      <c r="AE20" s="127">
        <v>62565.273000000001</v>
      </c>
      <c r="AF20" s="127">
        <v>71206.258000000002</v>
      </c>
      <c r="AG20" s="127">
        <v>57709.044999999998</v>
      </c>
      <c r="AH20" s="127">
        <v>67664.67</v>
      </c>
      <c r="AI20" s="127">
        <v>60633.27</v>
      </c>
    </row>
    <row r="21" spans="1:35" x14ac:dyDescent="0.3">
      <c r="A21" s="182"/>
      <c r="B21" s="33" t="s">
        <v>106</v>
      </c>
      <c r="C21" s="126">
        <v>4722.8100000000004</v>
      </c>
      <c r="D21" s="126">
        <v>5406.9750000000004</v>
      </c>
      <c r="E21" s="126">
        <v>6567.8029999999999</v>
      </c>
      <c r="F21" s="126">
        <v>5731.1779999999999</v>
      </c>
      <c r="G21" s="126">
        <v>5377.0749999999998</v>
      </c>
      <c r="H21" s="126">
        <v>5752.2910000000002</v>
      </c>
      <c r="I21" s="126">
        <v>6104.2550000000001</v>
      </c>
      <c r="J21" s="126">
        <v>6513.0060000000003</v>
      </c>
      <c r="K21" s="126">
        <v>5908.28</v>
      </c>
      <c r="L21" s="126">
        <v>6534.3630000000003</v>
      </c>
      <c r="M21" s="126">
        <v>6440.4830000000002</v>
      </c>
      <c r="N21" s="126">
        <v>6049.6459999999997</v>
      </c>
      <c r="O21" s="126">
        <v>6874.3909999999996</v>
      </c>
      <c r="P21" s="126">
        <v>6355.1310000000003</v>
      </c>
      <c r="Q21" s="126">
        <v>7255.3779999999997</v>
      </c>
      <c r="R21" s="126">
        <v>6604.6</v>
      </c>
      <c r="S21" s="126">
        <v>6362.8230000000003</v>
      </c>
      <c r="T21" s="126">
        <v>7209.9309999999996</v>
      </c>
      <c r="U21" s="126">
        <v>6913.3689999999997</v>
      </c>
      <c r="V21" s="126">
        <v>7134.5219999999999</v>
      </c>
      <c r="W21" s="126">
        <v>6709.0649999999996</v>
      </c>
      <c r="X21" s="126">
        <v>7480.8770000000004</v>
      </c>
      <c r="Y21" s="126">
        <v>6378.2640000000001</v>
      </c>
      <c r="Z21" s="145">
        <v>7033</v>
      </c>
      <c r="AA21" s="126">
        <v>8167.7380000000003</v>
      </c>
      <c r="AB21" s="126">
        <v>7210.2550000000001</v>
      </c>
      <c r="AC21" s="126">
        <v>7067.3890000000001</v>
      </c>
      <c r="AD21" s="126">
        <v>8609.6810000000005</v>
      </c>
      <c r="AE21" s="126">
        <v>7924.1840000000002</v>
      </c>
      <c r="AF21" s="126">
        <v>8622.1280000000006</v>
      </c>
      <c r="AG21" s="126">
        <v>8874.2420000000002</v>
      </c>
      <c r="AH21" s="126">
        <v>8987.2199999999993</v>
      </c>
      <c r="AI21" s="126">
        <v>8067.38</v>
      </c>
    </row>
    <row r="22" spans="1:35" x14ac:dyDescent="0.3">
      <c r="A22" s="182"/>
      <c r="B22" s="33" t="s">
        <v>107</v>
      </c>
      <c r="C22" s="127">
        <v>34068.711000000003</v>
      </c>
      <c r="D22" s="127">
        <v>32286.167000000001</v>
      </c>
      <c r="E22" s="127">
        <v>34257.425999999999</v>
      </c>
      <c r="F22" s="127">
        <v>34359.207999999999</v>
      </c>
      <c r="G22" s="127">
        <v>31404.061000000002</v>
      </c>
      <c r="H22" s="127">
        <v>32838.472000000002</v>
      </c>
      <c r="I22" s="127">
        <v>33570.536</v>
      </c>
      <c r="J22" s="127">
        <v>36783.557999999997</v>
      </c>
      <c r="K22" s="127">
        <v>33179.68</v>
      </c>
      <c r="L22" s="127">
        <v>35441.082999999999</v>
      </c>
      <c r="M22" s="127">
        <v>33975.133000000002</v>
      </c>
      <c r="N22" s="127">
        <v>29499.772000000001</v>
      </c>
      <c r="O22" s="127">
        <v>36307.264999999999</v>
      </c>
      <c r="P22" s="127">
        <v>32106.512999999999</v>
      </c>
      <c r="Q22" s="127">
        <v>33929.694000000003</v>
      </c>
      <c r="R22" s="127">
        <v>34105.805999999997</v>
      </c>
      <c r="S22" s="127">
        <v>32727.111000000001</v>
      </c>
      <c r="T22" s="127">
        <v>35852.692000000003</v>
      </c>
      <c r="U22" s="127">
        <v>33121.800000000003</v>
      </c>
      <c r="V22" s="127">
        <v>38090.131000000001</v>
      </c>
      <c r="W22" s="127">
        <v>34835.086000000003</v>
      </c>
      <c r="X22" s="127">
        <v>40150.957000000002</v>
      </c>
      <c r="Y22" s="127">
        <v>36272.906999999999</v>
      </c>
      <c r="Z22" s="146">
        <v>36050</v>
      </c>
      <c r="AA22" s="127">
        <v>40476.337</v>
      </c>
      <c r="AB22" s="127">
        <v>36289.910000000003</v>
      </c>
      <c r="AC22" s="127">
        <v>37198.362000000001</v>
      </c>
      <c r="AD22" s="146">
        <v>49175</v>
      </c>
      <c r="AE22" s="127">
        <v>42202.574999999997</v>
      </c>
      <c r="AF22" s="127">
        <v>40505.267999999996</v>
      </c>
      <c r="AG22" s="127">
        <v>28494.546999999999</v>
      </c>
      <c r="AH22" s="127">
        <v>36685.777999999998</v>
      </c>
      <c r="AI22" s="127">
        <v>33514.985000000001</v>
      </c>
    </row>
    <row r="23" spans="1:35" x14ac:dyDescent="0.3">
      <c r="A23" s="182"/>
      <c r="B23" s="33" t="s">
        <v>108</v>
      </c>
      <c r="C23" s="126">
        <v>3709.9949999999999</v>
      </c>
      <c r="D23" s="126">
        <v>3284.7</v>
      </c>
      <c r="E23" s="126">
        <v>3337.0239999999999</v>
      </c>
      <c r="F23" s="126">
        <v>3809.4209999999998</v>
      </c>
      <c r="G23" s="126">
        <v>3472.6729999999998</v>
      </c>
      <c r="H23" s="126">
        <v>2845.1950000000002</v>
      </c>
      <c r="I23" s="126">
        <v>2669.3009999999999</v>
      </c>
      <c r="J23" s="126">
        <v>3222.9960000000001</v>
      </c>
      <c r="K23" s="126">
        <v>3435.9319999999998</v>
      </c>
      <c r="L23" s="126">
        <v>2818.1329999999998</v>
      </c>
      <c r="M23" s="126">
        <v>2094.9760000000001</v>
      </c>
      <c r="N23" s="126">
        <v>1867.6220000000001</v>
      </c>
      <c r="O23" s="126">
        <v>2025.03</v>
      </c>
      <c r="P23" s="126">
        <v>1934.749</v>
      </c>
      <c r="Q23" s="126">
        <v>2085.4250000000002</v>
      </c>
      <c r="R23" s="126">
        <v>1747.481</v>
      </c>
      <c r="S23" s="126">
        <v>1345.309</v>
      </c>
      <c r="T23" s="126">
        <v>867.721</v>
      </c>
      <c r="U23" s="126">
        <v>783.11599999999999</v>
      </c>
      <c r="V23" s="126">
        <v>999.79600000000005</v>
      </c>
      <c r="W23" s="126">
        <v>1594.8689999999999</v>
      </c>
      <c r="X23" s="126">
        <v>1045.491</v>
      </c>
      <c r="Y23" s="126">
        <v>881.53899999999999</v>
      </c>
      <c r="Z23" s="145">
        <v>771</v>
      </c>
      <c r="AA23" s="126">
        <v>862.20500000000004</v>
      </c>
      <c r="AB23" s="126">
        <v>974.72900000000004</v>
      </c>
      <c r="AC23" s="126">
        <v>807.93</v>
      </c>
      <c r="AD23" s="126">
        <v>1059.421</v>
      </c>
      <c r="AE23" s="126">
        <v>801.13900000000001</v>
      </c>
      <c r="AF23" s="126">
        <v>949.01800000000003</v>
      </c>
      <c r="AG23" s="126">
        <v>750.02</v>
      </c>
      <c r="AH23" s="126">
        <v>1000.31</v>
      </c>
      <c r="AI23" s="126">
        <v>797.57899999999995</v>
      </c>
    </row>
    <row r="24" spans="1:35" x14ac:dyDescent="0.3">
      <c r="A24" s="182"/>
      <c r="B24" s="33" t="s">
        <v>109</v>
      </c>
      <c r="C24" s="127">
        <v>45.186999999999998</v>
      </c>
      <c r="D24" s="127">
        <v>35.673000000000002</v>
      </c>
      <c r="E24" s="127">
        <v>42.86</v>
      </c>
      <c r="F24" s="127">
        <v>34.188000000000002</v>
      </c>
      <c r="G24" s="127">
        <v>43.597999999999999</v>
      </c>
      <c r="H24" s="127">
        <v>37.840000000000003</v>
      </c>
      <c r="I24" s="127">
        <v>38.738999999999997</v>
      </c>
      <c r="J24" s="127">
        <v>40.21</v>
      </c>
      <c r="K24" s="127">
        <v>43.234999999999999</v>
      </c>
      <c r="L24" s="127">
        <v>47.243000000000002</v>
      </c>
      <c r="M24" s="127">
        <v>46.935000000000002</v>
      </c>
      <c r="N24" s="127">
        <v>44.526000000000003</v>
      </c>
      <c r="O24" s="127">
        <v>52.149000000000001</v>
      </c>
      <c r="P24" s="127">
        <v>39.276000000000003</v>
      </c>
      <c r="Q24" s="127">
        <v>47.817</v>
      </c>
      <c r="R24" s="127">
        <v>50.795999999999999</v>
      </c>
      <c r="S24" s="127">
        <v>61.21</v>
      </c>
      <c r="T24" s="127">
        <v>47.881999999999998</v>
      </c>
      <c r="U24" s="127">
        <v>49.398000000000003</v>
      </c>
      <c r="V24" s="127">
        <v>40.731999999999999</v>
      </c>
      <c r="W24" s="127">
        <v>50.981000000000002</v>
      </c>
      <c r="X24" s="127">
        <v>53.332999999999998</v>
      </c>
      <c r="Y24" s="127">
        <v>59.125</v>
      </c>
      <c r="Z24" s="146">
        <v>53</v>
      </c>
      <c r="AA24" s="127">
        <v>55.555</v>
      </c>
      <c r="AB24" s="127">
        <v>59.912999999999997</v>
      </c>
      <c r="AC24" s="127">
        <v>61.984000000000002</v>
      </c>
      <c r="AD24" s="127">
        <v>50.524999999999999</v>
      </c>
      <c r="AE24" s="127">
        <v>63.177999999999997</v>
      </c>
      <c r="AF24" s="127">
        <v>55.085999999999999</v>
      </c>
      <c r="AG24" s="127">
        <v>61.512999999999998</v>
      </c>
      <c r="AH24" s="127">
        <v>63.55</v>
      </c>
      <c r="AI24" s="127">
        <v>74.421999999999997</v>
      </c>
    </row>
    <row r="25" spans="1:35" x14ac:dyDescent="0.3">
      <c r="A25" s="182"/>
      <c r="B25" s="33" t="s">
        <v>110</v>
      </c>
      <c r="C25" s="126">
        <v>4564.1000000000004</v>
      </c>
      <c r="D25" s="126">
        <v>5079.5200000000004</v>
      </c>
      <c r="E25" s="126">
        <v>4094.7249999999999</v>
      </c>
      <c r="F25" s="126">
        <v>3492.8420000000001</v>
      </c>
      <c r="G25" s="126">
        <v>4296.1869999999999</v>
      </c>
      <c r="H25" s="126">
        <v>5017.0950000000003</v>
      </c>
      <c r="I25" s="126">
        <v>5181.4679999999998</v>
      </c>
      <c r="J25" s="126">
        <v>5775.7650000000003</v>
      </c>
      <c r="K25" s="126">
        <v>5759.1459999999997</v>
      </c>
      <c r="L25" s="126">
        <v>6636.2979999999998</v>
      </c>
      <c r="M25" s="126">
        <v>5558.2430000000004</v>
      </c>
      <c r="N25" s="126">
        <v>4809.4579999999996</v>
      </c>
      <c r="O25" s="126">
        <v>5058.9709999999995</v>
      </c>
      <c r="P25" s="126">
        <v>5060.8440000000001</v>
      </c>
      <c r="Q25" s="126">
        <v>5630.2070000000003</v>
      </c>
      <c r="R25" s="126">
        <v>6232.3320000000003</v>
      </c>
      <c r="S25" s="126">
        <v>5768.9189999999999</v>
      </c>
      <c r="T25" s="126">
        <v>6146.4790000000003</v>
      </c>
      <c r="U25" s="126">
        <v>6434.0969999999998</v>
      </c>
      <c r="V25" s="126">
        <v>7481.0360000000001</v>
      </c>
      <c r="W25" s="126">
        <v>6666.5280000000002</v>
      </c>
      <c r="X25" s="126">
        <v>7442.8329999999996</v>
      </c>
      <c r="Y25" s="126">
        <v>7233.5320000000002</v>
      </c>
      <c r="Z25" s="145">
        <v>6122</v>
      </c>
      <c r="AA25" s="126">
        <v>7392.2039999999997</v>
      </c>
      <c r="AB25" s="126">
        <v>6951.7380000000003</v>
      </c>
      <c r="AC25" s="126">
        <v>6332.5060000000003</v>
      </c>
      <c r="AD25" s="126">
        <v>7434.1639999999998</v>
      </c>
      <c r="AE25" s="126">
        <v>6708.7349999999997</v>
      </c>
      <c r="AF25" s="126">
        <v>5334.5550000000003</v>
      </c>
      <c r="AG25" s="126">
        <v>5406.8779999999997</v>
      </c>
      <c r="AH25" s="126">
        <v>5747.0469999999996</v>
      </c>
      <c r="AI25" s="126">
        <v>6760.2610000000004</v>
      </c>
    </row>
    <row r="26" spans="1:35" x14ac:dyDescent="0.3">
      <c r="A26" s="182"/>
      <c r="B26" s="33" t="s">
        <v>111</v>
      </c>
      <c r="C26" s="127">
        <v>5559.9359999999997</v>
      </c>
      <c r="D26" s="127">
        <v>5909.875</v>
      </c>
      <c r="E26" s="127">
        <v>5685.0029999999997</v>
      </c>
      <c r="F26" s="127">
        <v>5757.5050000000001</v>
      </c>
      <c r="G26" s="127">
        <v>5834.433</v>
      </c>
      <c r="H26" s="127">
        <v>6025.2479999999996</v>
      </c>
      <c r="I26" s="127">
        <v>6127.33</v>
      </c>
      <c r="J26" s="127">
        <v>6108.95</v>
      </c>
      <c r="K26" s="127">
        <v>6254.4949999999999</v>
      </c>
      <c r="L26" s="127">
        <v>6437.6459999999997</v>
      </c>
      <c r="M26" s="127">
        <v>6313.8919999999998</v>
      </c>
      <c r="N26" s="127">
        <v>6349.1409999999996</v>
      </c>
      <c r="O26" s="127">
        <v>6523.3329999999996</v>
      </c>
      <c r="P26" s="127">
        <v>6234.1490000000003</v>
      </c>
      <c r="Q26" s="127">
        <v>6376.2730000000001</v>
      </c>
      <c r="R26" s="127">
        <v>5989.2749999999996</v>
      </c>
      <c r="S26" s="127">
        <v>5805.884</v>
      </c>
      <c r="T26" s="127">
        <v>5482.4449999999997</v>
      </c>
      <c r="U26" s="127">
        <v>5787.2510000000002</v>
      </c>
      <c r="V26" s="127">
        <v>5552.4350000000004</v>
      </c>
      <c r="W26" s="127">
        <v>5594.3729999999996</v>
      </c>
      <c r="X26" s="127">
        <v>5804.482</v>
      </c>
      <c r="Y26" s="127">
        <v>5403.8670000000002</v>
      </c>
      <c r="Z26" s="146">
        <v>4895</v>
      </c>
      <c r="AA26" s="127">
        <v>5395.1279999999997</v>
      </c>
      <c r="AB26" s="127">
        <v>5332.1440000000002</v>
      </c>
      <c r="AC26" s="127">
        <v>5376.3270000000002</v>
      </c>
      <c r="AD26" s="127">
        <v>5582.4790000000003</v>
      </c>
      <c r="AE26" s="127">
        <v>5260.7110000000002</v>
      </c>
      <c r="AF26" s="127">
        <v>5448.6040000000003</v>
      </c>
      <c r="AG26" s="127">
        <v>5850.15</v>
      </c>
      <c r="AH26" s="127">
        <v>6257.32</v>
      </c>
      <c r="AI26" s="127">
        <v>5695.28</v>
      </c>
    </row>
    <row r="27" spans="1:35" x14ac:dyDescent="0.3">
      <c r="A27" s="182"/>
      <c r="B27" s="33" t="s">
        <v>112</v>
      </c>
      <c r="C27" s="126">
        <v>12586.625</v>
      </c>
      <c r="D27" s="126">
        <v>8962.7630000000008</v>
      </c>
      <c r="E27" s="126">
        <v>13242.995999999999</v>
      </c>
      <c r="F27" s="126">
        <v>10981.566999999999</v>
      </c>
      <c r="G27" s="126">
        <v>11684.526</v>
      </c>
      <c r="H27" s="126">
        <v>11808.199000000001</v>
      </c>
      <c r="I27" s="126">
        <v>12380.716</v>
      </c>
      <c r="J27" s="126">
        <v>11695.189</v>
      </c>
      <c r="K27" s="126">
        <v>10959.218999999999</v>
      </c>
      <c r="L27" s="126">
        <v>12821.06</v>
      </c>
      <c r="M27" s="126">
        <v>12450.268</v>
      </c>
      <c r="N27" s="126">
        <v>11627.556</v>
      </c>
      <c r="O27" s="126">
        <v>11426.282999999999</v>
      </c>
      <c r="P27" s="126">
        <v>10178.965</v>
      </c>
      <c r="Q27" s="126">
        <v>11800.439</v>
      </c>
      <c r="R27" s="126">
        <v>10999.313</v>
      </c>
      <c r="S27" s="126">
        <v>10822.95</v>
      </c>
      <c r="T27" s="126">
        <v>9651.2330000000002</v>
      </c>
      <c r="U27" s="126">
        <v>9205.2729999999992</v>
      </c>
      <c r="V27" s="126">
        <v>10024.316999999999</v>
      </c>
      <c r="W27" s="126">
        <v>9661.7960000000003</v>
      </c>
      <c r="X27" s="126">
        <v>10403.574000000001</v>
      </c>
      <c r="Y27" s="126">
        <v>8738.1409999999996</v>
      </c>
      <c r="Z27" s="145">
        <v>8631</v>
      </c>
      <c r="AA27" s="126">
        <v>9642.5730000000003</v>
      </c>
      <c r="AB27" s="126">
        <v>9766.3919999999998</v>
      </c>
      <c r="AC27" s="126">
        <v>9438.6090000000004</v>
      </c>
      <c r="AD27" s="126">
        <v>8250.8150000000005</v>
      </c>
      <c r="AE27" s="126">
        <v>9378.7970000000005</v>
      </c>
      <c r="AF27" s="126">
        <v>8678.3850000000002</v>
      </c>
      <c r="AG27" s="126">
        <v>8833.5490000000009</v>
      </c>
      <c r="AH27" s="126">
        <v>7927.8</v>
      </c>
      <c r="AI27" s="126">
        <v>9469.82</v>
      </c>
    </row>
    <row r="28" spans="1:35" x14ac:dyDescent="0.3">
      <c r="A28" s="182"/>
      <c r="B28" s="33" t="s">
        <v>113</v>
      </c>
      <c r="C28" s="127">
        <v>364.916</v>
      </c>
      <c r="D28" s="127">
        <v>267.471</v>
      </c>
      <c r="E28" s="127">
        <v>188.86</v>
      </c>
      <c r="F28" s="127">
        <v>223.03399999999999</v>
      </c>
      <c r="G28" s="127">
        <v>310.61099999999999</v>
      </c>
      <c r="H28" s="127">
        <v>327.97399999999999</v>
      </c>
      <c r="I28" s="127">
        <v>285.09800000000001</v>
      </c>
      <c r="J28" s="127">
        <v>314.85500000000002</v>
      </c>
      <c r="K28" s="127">
        <v>286.786</v>
      </c>
      <c r="L28" s="127">
        <v>343.06200000000001</v>
      </c>
      <c r="M28" s="127">
        <v>373.81700000000001</v>
      </c>
      <c r="N28" s="127">
        <v>285.767</v>
      </c>
      <c r="O28" s="127">
        <v>490.12799999999999</v>
      </c>
      <c r="P28" s="127">
        <v>535.79600000000005</v>
      </c>
      <c r="Q28" s="127">
        <v>546.47199999999998</v>
      </c>
      <c r="R28" s="127">
        <v>593.31399999999996</v>
      </c>
      <c r="S28" s="127">
        <v>531.32299999999998</v>
      </c>
      <c r="T28" s="127">
        <v>471.834</v>
      </c>
      <c r="U28" s="127">
        <v>608.99800000000005</v>
      </c>
      <c r="V28" s="127">
        <v>492.03699999999998</v>
      </c>
      <c r="W28" s="127">
        <v>427.65100000000001</v>
      </c>
      <c r="X28" s="127">
        <v>339.21300000000002</v>
      </c>
      <c r="Y28" s="127">
        <v>543.02700000000004</v>
      </c>
      <c r="Z28" s="146">
        <v>509</v>
      </c>
      <c r="AA28" s="127">
        <v>577.31100000000004</v>
      </c>
      <c r="AB28" s="127">
        <v>566.44399999999996</v>
      </c>
      <c r="AC28" s="127">
        <v>657.58100000000002</v>
      </c>
      <c r="AD28" s="127">
        <v>684.80499999999995</v>
      </c>
      <c r="AE28" s="127">
        <v>776.274</v>
      </c>
      <c r="AF28" s="127">
        <v>905.82299999999998</v>
      </c>
      <c r="AG28" s="127">
        <v>850.55600000000004</v>
      </c>
      <c r="AH28" s="127">
        <v>821.50099999999998</v>
      </c>
      <c r="AI28" s="127">
        <v>774.39700000000005</v>
      </c>
    </row>
    <row r="29" spans="1:35" x14ac:dyDescent="0.3">
      <c r="A29" s="182"/>
      <c r="B29" s="33" t="s">
        <v>114</v>
      </c>
      <c r="C29" s="126">
        <v>165.226</v>
      </c>
      <c r="D29" s="126">
        <v>146.48599999999999</v>
      </c>
      <c r="E29" s="126">
        <v>190.00800000000001</v>
      </c>
      <c r="F29" s="126">
        <v>245.90600000000001</v>
      </c>
      <c r="G29" s="126">
        <v>182.41900000000001</v>
      </c>
      <c r="H29" s="126">
        <v>168.71199999999999</v>
      </c>
      <c r="I29" s="126">
        <v>182.876</v>
      </c>
      <c r="J29" s="126">
        <v>188.15600000000001</v>
      </c>
      <c r="K29" s="126">
        <v>191.92099999999999</v>
      </c>
      <c r="L29" s="126">
        <v>206.17500000000001</v>
      </c>
      <c r="M29" s="126">
        <v>213.82499999999999</v>
      </c>
      <c r="N29" s="126">
        <v>193.815</v>
      </c>
      <c r="O29" s="126">
        <v>198.46600000000001</v>
      </c>
      <c r="P29" s="126">
        <v>194.08600000000001</v>
      </c>
      <c r="Q29" s="126">
        <v>259.91800000000001</v>
      </c>
      <c r="R29" s="126">
        <v>228.869</v>
      </c>
      <c r="S29" s="126">
        <v>162.251</v>
      </c>
      <c r="T29" s="126">
        <v>128.178</v>
      </c>
      <c r="U29" s="126">
        <v>143.26400000000001</v>
      </c>
      <c r="V29" s="126">
        <v>188.01400000000001</v>
      </c>
      <c r="W29" s="126">
        <v>134.035</v>
      </c>
      <c r="X29" s="126">
        <v>116.84099999999999</v>
      </c>
      <c r="Y29" s="126">
        <v>131.06899999999999</v>
      </c>
      <c r="Z29" s="126">
        <v>98.86</v>
      </c>
      <c r="AA29" s="126">
        <v>85.173000000000002</v>
      </c>
      <c r="AB29" s="126">
        <v>52.024999999999999</v>
      </c>
      <c r="AC29" s="126">
        <v>58.323</v>
      </c>
      <c r="AD29" s="126">
        <v>58.883000000000003</v>
      </c>
      <c r="AE29" s="126">
        <v>84.49</v>
      </c>
      <c r="AF29" s="126">
        <v>63.411999999999999</v>
      </c>
      <c r="AG29" s="126">
        <v>59.866</v>
      </c>
      <c r="AH29" s="126">
        <v>59.042000000000002</v>
      </c>
      <c r="AI29" s="126">
        <v>58.698999999999998</v>
      </c>
    </row>
    <row r="30" spans="1:35" x14ac:dyDescent="0.3">
      <c r="A30" s="182"/>
      <c r="B30" s="33" t="s">
        <v>116</v>
      </c>
      <c r="C30" s="127">
        <v>87180.168000000005</v>
      </c>
      <c r="D30" s="127">
        <v>94048.947</v>
      </c>
      <c r="E30" s="127">
        <v>111302.811</v>
      </c>
      <c r="F30" s="127">
        <v>106983.999</v>
      </c>
      <c r="G30" s="127">
        <v>104422.273</v>
      </c>
      <c r="H30" s="127">
        <v>94620.339000000007</v>
      </c>
      <c r="I30" s="127">
        <v>90261.076000000001</v>
      </c>
      <c r="J30" s="127">
        <v>96577.536999999997</v>
      </c>
      <c r="K30" s="127">
        <v>100649.03200000001</v>
      </c>
      <c r="L30" s="127">
        <v>106369.151</v>
      </c>
      <c r="M30" s="127">
        <v>113143.98699999999</v>
      </c>
      <c r="N30" s="127">
        <v>105662.455</v>
      </c>
      <c r="O30" s="127">
        <v>107305.79700000001</v>
      </c>
      <c r="P30" s="127">
        <v>80922.67</v>
      </c>
      <c r="Q30" s="127">
        <v>109494.542</v>
      </c>
      <c r="R30" s="127">
        <v>94603.629000000001</v>
      </c>
      <c r="S30" s="127">
        <v>98773.445999999996</v>
      </c>
      <c r="T30" s="127">
        <v>115851.539</v>
      </c>
      <c r="U30" s="127">
        <v>113643.314</v>
      </c>
      <c r="V30" s="127">
        <v>102751.33500000001</v>
      </c>
      <c r="W30" s="127">
        <v>96964.687999999995</v>
      </c>
      <c r="X30" s="127">
        <v>93510.513000000006</v>
      </c>
      <c r="Y30" s="127">
        <v>105125.787</v>
      </c>
      <c r="Z30" s="127">
        <v>105603.969</v>
      </c>
      <c r="AA30" s="127">
        <v>115217.696</v>
      </c>
      <c r="AB30" s="127">
        <v>95425.957999999999</v>
      </c>
      <c r="AC30" s="127">
        <v>94616.175000000003</v>
      </c>
      <c r="AD30" s="127">
        <v>102248.129</v>
      </c>
      <c r="AE30" s="127">
        <v>91266.906000000003</v>
      </c>
      <c r="AF30" s="127">
        <v>89503.91</v>
      </c>
      <c r="AG30" s="127">
        <v>93649.94</v>
      </c>
      <c r="AH30" s="127">
        <v>97350.8</v>
      </c>
      <c r="AI30" s="127">
        <v>72061.903000000006</v>
      </c>
    </row>
    <row r="31" spans="1:35" x14ac:dyDescent="0.3">
      <c r="A31" s="182"/>
      <c r="B31" s="33" t="s">
        <v>117</v>
      </c>
      <c r="C31" s="126">
        <v>14102.906000000001</v>
      </c>
      <c r="D31" s="126">
        <v>14345.49</v>
      </c>
      <c r="E31" s="126">
        <v>14165.288</v>
      </c>
      <c r="F31" s="126">
        <v>12682.725</v>
      </c>
      <c r="G31" s="126">
        <v>12459.293</v>
      </c>
      <c r="H31" s="126">
        <v>12458.58</v>
      </c>
      <c r="I31" s="126">
        <v>13821.686</v>
      </c>
      <c r="J31" s="126">
        <v>13698.494000000001</v>
      </c>
      <c r="K31" s="126">
        <v>14431.859</v>
      </c>
      <c r="L31" s="126">
        <v>13695.902</v>
      </c>
      <c r="M31" s="126">
        <v>17614.194</v>
      </c>
      <c r="N31" s="126">
        <v>16360.508</v>
      </c>
      <c r="O31" s="126">
        <v>18148.965</v>
      </c>
      <c r="P31" s="126">
        <v>16386.504000000001</v>
      </c>
      <c r="Q31" s="126">
        <v>18228.037</v>
      </c>
      <c r="R31" s="126">
        <v>18184.02</v>
      </c>
      <c r="S31" s="126">
        <v>17699.535</v>
      </c>
      <c r="T31" s="126">
        <v>16386.741000000002</v>
      </c>
      <c r="U31" s="126">
        <v>18512.271000000001</v>
      </c>
      <c r="V31" s="126">
        <v>19035.715</v>
      </c>
      <c r="W31" s="126">
        <v>19817.701000000001</v>
      </c>
      <c r="X31" s="126">
        <v>19546.636999999999</v>
      </c>
      <c r="Y31" s="126">
        <v>18718.3</v>
      </c>
      <c r="Z31" s="126">
        <v>17434.054</v>
      </c>
      <c r="AA31" s="126">
        <v>17669.642</v>
      </c>
      <c r="AB31" s="126">
        <v>18069.627</v>
      </c>
      <c r="AC31" s="126">
        <v>17900.062999999998</v>
      </c>
      <c r="AD31" s="126">
        <v>18694.109</v>
      </c>
      <c r="AE31" s="126">
        <v>17736.565999999999</v>
      </c>
      <c r="AF31" s="126">
        <v>19065.061000000002</v>
      </c>
      <c r="AG31" s="126">
        <v>14585.584000000001</v>
      </c>
      <c r="AH31" s="126">
        <v>15948.445</v>
      </c>
      <c r="AI31" s="126">
        <v>14685.152</v>
      </c>
    </row>
    <row r="32" spans="1:35" x14ac:dyDescent="0.3">
      <c r="A32" s="182"/>
      <c r="B32" s="33" t="s">
        <v>118</v>
      </c>
      <c r="C32" s="127">
        <v>14094.585999999999</v>
      </c>
      <c r="D32" s="127">
        <v>14337.17</v>
      </c>
      <c r="E32" s="127">
        <v>14156.968000000001</v>
      </c>
      <c r="F32" s="127">
        <v>12674.405000000001</v>
      </c>
      <c r="G32" s="127">
        <v>12450.973</v>
      </c>
      <c r="H32" s="127">
        <v>12450.26</v>
      </c>
      <c r="I32" s="127">
        <v>13813.366</v>
      </c>
      <c r="J32" s="127">
        <v>13690.174000000001</v>
      </c>
      <c r="K32" s="127">
        <v>14423.539000000001</v>
      </c>
      <c r="L32" s="127">
        <v>13687.582</v>
      </c>
      <c r="M32" s="127">
        <v>17605.874</v>
      </c>
      <c r="N32" s="127">
        <v>16352.188</v>
      </c>
      <c r="O32" s="127">
        <v>18140.645</v>
      </c>
      <c r="P32" s="127">
        <v>16378.183999999999</v>
      </c>
      <c r="Q32" s="127">
        <v>18220.107</v>
      </c>
      <c r="R32" s="127">
        <v>18175.7</v>
      </c>
      <c r="S32" s="127">
        <v>17692.645</v>
      </c>
      <c r="T32" s="127">
        <v>16379.851000000001</v>
      </c>
      <c r="U32" s="127">
        <v>18505.120999999999</v>
      </c>
      <c r="V32" s="127">
        <v>19029.345000000001</v>
      </c>
      <c r="W32" s="127">
        <v>19810.940999999999</v>
      </c>
      <c r="X32" s="127">
        <v>19539.877</v>
      </c>
      <c r="Y32" s="127">
        <v>18711.54</v>
      </c>
      <c r="Z32" s="127">
        <v>17427.054</v>
      </c>
      <c r="AA32" s="127">
        <v>17662.642</v>
      </c>
      <c r="AB32" s="127">
        <v>18062.627</v>
      </c>
      <c r="AC32" s="127">
        <v>17893.062999999998</v>
      </c>
      <c r="AD32" s="127">
        <v>18687.109</v>
      </c>
      <c r="AE32" s="127">
        <v>17729.565999999999</v>
      </c>
      <c r="AF32" s="127">
        <v>19058.061000000002</v>
      </c>
      <c r="AG32" s="127">
        <v>14578.584000000001</v>
      </c>
      <c r="AH32" s="127">
        <v>15941.445</v>
      </c>
      <c r="AI32" s="127">
        <v>14678.152</v>
      </c>
    </row>
    <row r="33" spans="1:35" x14ac:dyDescent="0.3">
      <c r="A33" s="182"/>
      <c r="B33" s="33" t="s">
        <v>119</v>
      </c>
      <c r="C33" s="126">
        <v>8.32</v>
      </c>
      <c r="D33" s="126">
        <v>8.32</v>
      </c>
      <c r="E33" s="126">
        <v>8.32</v>
      </c>
      <c r="F33" s="126">
        <v>8.32</v>
      </c>
      <c r="G33" s="126">
        <v>8.32</v>
      </c>
      <c r="H33" s="126">
        <v>8.32</v>
      </c>
      <c r="I33" s="126">
        <v>8.32</v>
      </c>
      <c r="J33" s="126">
        <v>8.32</v>
      </c>
      <c r="K33" s="126">
        <v>8.32</v>
      </c>
      <c r="L33" s="126">
        <v>8.32</v>
      </c>
      <c r="M33" s="126">
        <v>8.32</v>
      </c>
      <c r="N33" s="126">
        <v>8.32</v>
      </c>
      <c r="O33" s="126">
        <v>8.32</v>
      </c>
      <c r="P33" s="126">
        <v>8.32</v>
      </c>
      <c r="Q33" s="126">
        <v>7.93</v>
      </c>
      <c r="R33" s="126">
        <v>8.32</v>
      </c>
      <c r="S33" s="126">
        <v>6.89</v>
      </c>
      <c r="T33" s="126">
        <v>6.89</v>
      </c>
      <c r="U33" s="126">
        <v>7.15</v>
      </c>
      <c r="V33" s="126">
        <v>6.37</v>
      </c>
      <c r="W33" s="126">
        <v>6.76</v>
      </c>
      <c r="X33" s="126">
        <v>6.76</v>
      </c>
      <c r="Y33" s="126">
        <v>6.76</v>
      </c>
      <c r="Z33" s="145">
        <v>7</v>
      </c>
      <c r="AA33" s="145">
        <v>7</v>
      </c>
      <c r="AB33" s="145">
        <v>7</v>
      </c>
      <c r="AC33" s="145">
        <v>7</v>
      </c>
      <c r="AD33" s="145">
        <v>7</v>
      </c>
      <c r="AE33" s="145">
        <v>7</v>
      </c>
      <c r="AF33" s="145">
        <v>7</v>
      </c>
      <c r="AG33" s="145">
        <v>7</v>
      </c>
      <c r="AH33" s="145">
        <v>7</v>
      </c>
      <c r="AI33" s="145">
        <v>7</v>
      </c>
    </row>
    <row r="34" spans="1:35" x14ac:dyDescent="0.3">
      <c r="A34" s="182"/>
      <c r="B34" s="33" t="s">
        <v>120</v>
      </c>
      <c r="C34" s="127">
        <v>73077.262000000002</v>
      </c>
      <c r="D34" s="127">
        <v>79703.457999999999</v>
      </c>
      <c r="E34" s="127">
        <v>97137.523000000001</v>
      </c>
      <c r="F34" s="127">
        <v>94301.273000000001</v>
      </c>
      <c r="G34" s="127">
        <v>91962.981</v>
      </c>
      <c r="H34" s="127">
        <v>82161.759000000005</v>
      </c>
      <c r="I34" s="127">
        <v>76439.39</v>
      </c>
      <c r="J34" s="127">
        <v>82879.043999999994</v>
      </c>
      <c r="K34" s="127">
        <v>86217.172999999995</v>
      </c>
      <c r="L34" s="127">
        <v>92673.248999999996</v>
      </c>
      <c r="M34" s="127">
        <v>95529.793999999994</v>
      </c>
      <c r="N34" s="127">
        <v>89301.947</v>
      </c>
      <c r="O34" s="127">
        <v>89156.831999999995</v>
      </c>
      <c r="P34" s="127">
        <v>64536.167000000001</v>
      </c>
      <c r="Q34" s="127">
        <v>91266.505999999994</v>
      </c>
      <c r="R34" s="127">
        <v>76419.61</v>
      </c>
      <c r="S34" s="127">
        <v>81073.910999999993</v>
      </c>
      <c r="T34" s="127">
        <v>99464.797999999995</v>
      </c>
      <c r="U34" s="127">
        <v>95131.043999999994</v>
      </c>
      <c r="V34" s="127">
        <v>83715.619000000006</v>
      </c>
      <c r="W34" s="127">
        <v>77146.986999999994</v>
      </c>
      <c r="X34" s="127">
        <v>73963.875</v>
      </c>
      <c r="Y34" s="127">
        <v>86407.486999999994</v>
      </c>
      <c r="Z34" s="127">
        <v>88169.914999999994</v>
      </c>
      <c r="AA34" s="127">
        <v>97548.054000000004</v>
      </c>
      <c r="AB34" s="127">
        <v>77356.331000000006</v>
      </c>
      <c r="AC34" s="127">
        <v>76716.111999999994</v>
      </c>
      <c r="AD34" s="127">
        <v>83554.02</v>
      </c>
      <c r="AE34" s="127">
        <v>73530.34</v>
      </c>
      <c r="AF34" s="127">
        <v>70438.849000000002</v>
      </c>
      <c r="AG34" s="127">
        <v>79064.356</v>
      </c>
      <c r="AH34" s="127">
        <v>81402.354999999996</v>
      </c>
      <c r="AI34" s="127">
        <v>57376.750999999997</v>
      </c>
    </row>
    <row r="35" spans="1:35" x14ac:dyDescent="0.3">
      <c r="A35" s="182"/>
      <c r="B35" s="33" t="s">
        <v>121</v>
      </c>
      <c r="C35" s="126">
        <v>15279.562</v>
      </c>
      <c r="D35" s="126">
        <v>19057.060000000001</v>
      </c>
      <c r="E35" s="126">
        <v>21033.827000000001</v>
      </c>
      <c r="F35" s="126">
        <v>19506.941999999999</v>
      </c>
      <c r="G35" s="126">
        <v>19142.705000000002</v>
      </c>
      <c r="H35" s="126">
        <v>18616.316999999999</v>
      </c>
      <c r="I35" s="126">
        <v>17649.218000000001</v>
      </c>
      <c r="J35" s="126">
        <v>20834.38</v>
      </c>
      <c r="K35" s="126">
        <v>19029.355</v>
      </c>
      <c r="L35" s="126">
        <v>19529.22</v>
      </c>
      <c r="M35" s="126">
        <v>19459.298999999999</v>
      </c>
      <c r="N35" s="126">
        <v>20461.417000000001</v>
      </c>
      <c r="O35" s="126">
        <v>19934.721000000001</v>
      </c>
      <c r="P35" s="126">
        <v>18328.246999999999</v>
      </c>
      <c r="Q35" s="126">
        <v>19378.846000000001</v>
      </c>
      <c r="R35" s="126">
        <v>17518.194</v>
      </c>
      <c r="S35" s="126">
        <v>17165.036</v>
      </c>
      <c r="T35" s="126">
        <v>18498.824000000001</v>
      </c>
      <c r="U35" s="126">
        <v>18873.653999999999</v>
      </c>
      <c r="V35" s="126">
        <v>19097.400000000001</v>
      </c>
      <c r="W35" s="126">
        <v>17276.636999999999</v>
      </c>
      <c r="X35" s="126">
        <v>19967.348000000002</v>
      </c>
      <c r="Y35" s="126">
        <v>18900.759999999998</v>
      </c>
      <c r="Z35" s="126">
        <v>19610.317999999999</v>
      </c>
      <c r="AA35" s="126">
        <v>21223.083999999999</v>
      </c>
      <c r="AB35" s="126">
        <v>18285.239000000001</v>
      </c>
      <c r="AC35" s="126">
        <v>17325.234</v>
      </c>
      <c r="AD35" s="126">
        <v>20305.919999999998</v>
      </c>
      <c r="AE35" s="126">
        <v>18206.971000000001</v>
      </c>
      <c r="AF35" s="126">
        <v>17497.509999999998</v>
      </c>
      <c r="AG35" s="126">
        <v>18685.902999999998</v>
      </c>
      <c r="AH35" s="126">
        <v>21023.901000000002</v>
      </c>
      <c r="AI35" s="126">
        <v>16458.024000000001</v>
      </c>
    </row>
    <row r="36" spans="1:35" x14ac:dyDescent="0.3">
      <c r="A36" s="182"/>
      <c r="B36" s="33" t="s">
        <v>122</v>
      </c>
      <c r="C36" s="127">
        <v>57797.701000000001</v>
      </c>
      <c r="D36" s="127">
        <v>60646.398000000001</v>
      </c>
      <c r="E36" s="127">
        <v>76103.695000000007</v>
      </c>
      <c r="F36" s="127">
        <v>74794.331999999995</v>
      </c>
      <c r="G36" s="127">
        <v>72820.275999999998</v>
      </c>
      <c r="H36" s="127">
        <v>63545.442000000003</v>
      </c>
      <c r="I36" s="127">
        <v>58790.171999999999</v>
      </c>
      <c r="J36" s="127">
        <v>62044.663999999997</v>
      </c>
      <c r="K36" s="127">
        <v>67187.817999999999</v>
      </c>
      <c r="L36" s="127">
        <v>73144.03</v>
      </c>
      <c r="M36" s="127">
        <v>76070.494999999995</v>
      </c>
      <c r="N36" s="127">
        <v>68840.53</v>
      </c>
      <c r="O36" s="127">
        <v>69222.111000000004</v>
      </c>
      <c r="P36" s="127">
        <v>46207.92</v>
      </c>
      <c r="Q36" s="127">
        <v>71887.659</v>
      </c>
      <c r="R36" s="127">
        <v>58901.415999999997</v>
      </c>
      <c r="S36" s="127">
        <v>63908.875</v>
      </c>
      <c r="T36" s="127">
        <v>80965.974000000002</v>
      </c>
      <c r="U36" s="127">
        <v>76257.39</v>
      </c>
      <c r="V36" s="127">
        <v>64618.218999999997</v>
      </c>
      <c r="W36" s="127">
        <v>59870.35</v>
      </c>
      <c r="X36" s="127">
        <v>53996.527999999998</v>
      </c>
      <c r="Y36" s="127">
        <v>67506.728000000003</v>
      </c>
      <c r="Z36" s="127">
        <v>68559.596999999994</v>
      </c>
      <c r="AA36" s="127">
        <v>76324.97</v>
      </c>
      <c r="AB36" s="127">
        <v>59071.091999999997</v>
      </c>
      <c r="AC36" s="127">
        <v>59390.877999999997</v>
      </c>
      <c r="AD36" s="127">
        <v>63248.1</v>
      </c>
      <c r="AE36" s="127">
        <v>55323.368999999999</v>
      </c>
      <c r="AF36" s="127">
        <v>52941.339</v>
      </c>
      <c r="AG36" s="127">
        <v>60378.453000000001</v>
      </c>
      <c r="AH36" s="127">
        <v>60378.453000000001</v>
      </c>
      <c r="AI36" s="127">
        <v>40918.726999999999</v>
      </c>
    </row>
    <row r="37" spans="1:35" x14ac:dyDescent="0.3">
      <c r="A37" s="182"/>
      <c r="B37" s="32" t="s">
        <v>123</v>
      </c>
      <c r="C37" s="126">
        <v>28040.476999999999</v>
      </c>
      <c r="D37" s="126">
        <v>27447.333999999999</v>
      </c>
      <c r="E37" s="126">
        <v>26523.743999999999</v>
      </c>
      <c r="F37" s="126">
        <v>24182.946</v>
      </c>
      <c r="G37" s="126">
        <v>26067.044999999998</v>
      </c>
      <c r="H37" s="126">
        <v>26787.971000000001</v>
      </c>
      <c r="I37" s="126">
        <v>24766.733</v>
      </c>
      <c r="J37" s="126">
        <v>25882.019</v>
      </c>
      <c r="K37" s="126">
        <v>26286.175999999999</v>
      </c>
      <c r="L37" s="126">
        <v>26625.331999999999</v>
      </c>
      <c r="M37" s="126">
        <v>33758.987999999998</v>
      </c>
      <c r="N37" s="126">
        <v>29157.706999999999</v>
      </c>
      <c r="O37" s="126">
        <v>25656.769</v>
      </c>
      <c r="P37" s="126">
        <v>23838.991999999998</v>
      </c>
      <c r="Q37" s="126">
        <v>24389.613000000001</v>
      </c>
      <c r="R37" s="126">
        <v>24915.328000000001</v>
      </c>
      <c r="S37" s="126">
        <v>25117.992999999999</v>
      </c>
      <c r="T37" s="126">
        <v>26041.348000000002</v>
      </c>
      <c r="U37" s="126">
        <v>24589.418000000001</v>
      </c>
      <c r="V37" s="126">
        <v>26151.026999999998</v>
      </c>
      <c r="W37" s="126">
        <v>26934.422999999999</v>
      </c>
      <c r="X37" s="126">
        <v>26540.59</v>
      </c>
      <c r="Y37" s="126">
        <v>24112.945</v>
      </c>
      <c r="Z37" s="126">
        <v>24659.4</v>
      </c>
      <c r="AA37" s="126">
        <v>25967.599999999999</v>
      </c>
      <c r="AB37" s="145">
        <v>21140</v>
      </c>
      <c r="AC37" s="145">
        <v>21441</v>
      </c>
      <c r="AD37" s="126">
        <v>22189.040000000001</v>
      </c>
      <c r="AE37" s="126">
        <v>22514.76</v>
      </c>
      <c r="AF37" s="126">
        <v>22041.636999999999</v>
      </c>
      <c r="AG37" s="126">
        <v>21109.617999999999</v>
      </c>
      <c r="AH37" s="126">
        <v>22887.582999999999</v>
      </c>
      <c r="AI37" s="126">
        <v>23039.96</v>
      </c>
    </row>
    <row r="38" spans="1:35" x14ac:dyDescent="0.3">
      <c r="A38" s="182"/>
      <c r="B38" s="33" t="s">
        <v>124</v>
      </c>
      <c r="C38" s="127">
        <v>26346.476999999999</v>
      </c>
      <c r="D38" s="146">
        <v>25646</v>
      </c>
      <c r="E38" s="127">
        <v>24698.41</v>
      </c>
      <c r="F38" s="127">
        <v>22346.278999999999</v>
      </c>
      <c r="G38" s="127">
        <v>24341.712</v>
      </c>
      <c r="H38" s="127">
        <v>25140.475999999999</v>
      </c>
      <c r="I38" s="127">
        <v>23004.065999999999</v>
      </c>
      <c r="J38" s="127">
        <v>24035.351999999999</v>
      </c>
      <c r="K38" s="127">
        <v>24413.508999999998</v>
      </c>
      <c r="L38" s="127">
        <v>24777.998</v>
      </c>
      <c r="M38" s="127">
        <v>32166.758000000002</v>
      </c>
      <c r="N38" s="127">
        <v>27584.913</v>
      </c>
      <c r="O38" s="127">
        <v>23878.581999999999</v>
      </c>
      <c r="P38" s="127">
        <v>22314.111000000001</v>
      </c>
      <c r="Q38" s="127">
        <v>22817.832999999999</v>
      </c>
      <c r="R38" s="127">
        <v>22970.350999999999</v>
      </c>
      <c r="S38" s="127">
        <v>23077.014999999999</v>
      </c>
      <c r="T38" s="127">
        <v>24198.014999999999</v>
      </c>
      <c r="U38" s="127">
        <v>22567.418000000001</v>
      </c>
      <c r="V38" s="127">
        <v>23631.694</v>
      </c>
      <c r="W38" s="127">
        <v>23903.756000000001</v>
      </c>
      <c r="X38" s="127">
        <v>22529.922999999999</v>
      </c>
      <c r="Y38" s="127">
        <v>20356.277999999998</v>
      </c>
      <c r="Z38" s="127">
        <v>20049.400000000001</v>
      </c>
      <c r="AA38" s="127">
        <v>21155.599999999999</v>
      </c>
      <c r="AB38" s="146">
        <v>16555</v>
      </c>
      <c r="AC38" s="146">
        <v>16619</v>
      </c>
      <c r="AD38" s="127">
        <v>17168.04</v>
      </c>
      <c r="AE38" s="127">
        <v>17407.759999999998</v>
      </c>
      <c r="AF38" s="127">
        <v>17204.636999999999</v>
      </c>
      <c r="AG38" s="127">
        <v>16229.618</v>
      </c>
      <c r="AH38" s="127">
        <v>17557.582999999999</v>
      </c>
      <c r="AI38" s="127">
        <v>17278.759999999998</v>
      </c>
    </row>
    <row r="39" spans="1:35" x14ac:dyDescent="0.3">
      <c r="A39" s="182"/>
      <c r="B39" s="33" t="s">
        <v>125</v>
      </c>
      <c r="C39" s="145">
        <v>1694</v>
      </c>
      <c r="D39" s="126">
        <v>1801.3330000000001</v>
      </c>
      <c r="E39" s="126">
        <v>1825.3330000000001</v>
      </c>
      <c r="F39" s="126">
        <v>1836.6669999999999</v>
      </c>
      <c r="G39" s="126">
        <v>1725.3330000000001</v>
      </c>
      <c r="H39" s="126">
        <v>1647.4949999999999</v>
      </c>
      <c r="I39" s="126">
        <v>1762.6669999999999</v>
      </c>
      <c r="J39" s="126">
        <v>1846.6669999999999</v>
      </c>
      <c r="K39" s="126">
        <v>1872.6669999999999</v>
      </c>
      <c r="L39" s="126">
        <v>1847.3330000000001</v>
      </c>
      <c r="M39" s="126">
        <v>1592.23</v>
      </c>
      <c r="N39" s="126">
        <v>1572.7940000000001</v>
      </c>
      <c r="O39" s="126">
        <v>1778.1869999999999</v>
      </c>
      <c r="P39" s="126">
        <v>1524.8810000000001</v>
      </c>
      <c r="Q39" s="126">
        <v>1571.78</v>
      </c>
      <c r="R39" s="126">
        <v>1944.9770000000001</v>
      </c>
      <c r="S39" s="126">
        <v>2040.9780000000001</v>
      </c>
      <c r="T39" s="126">
        <v>1843.3330000000001</v>
      </c>
      <c r="U39" s="145">
        <v>2022</v>
      </c>
      <c r="V39" s="126">
        <v>2519.3330000000001</v>
      </c>
      <c r="W39" s="126">
        <v>3030.6669999999999</v>
      </c>
      <c r="X39" s="126">
        <v>4010.6669999999999</v>
      </c>
      <c r="Y39" s="126">
        <v>3756.6669999999999</v>
      </c>
      <c r="Z39" s="145">
        <v>4610</v>
      </c>
      <c r="AA39" s="145">
        <v>4812</v>
      </c>
      <c r="AB39" s="145">
        <v>4585</v>
      </c>
      <c r="AC39" s="145">
        <v>4822</v>
      </c>
      <c r="AD39" s="145">
        <v>5021</v>
      </c>
      <c r="AE39" s="145">
        <v>5107</v>
      </c>
      <c r="AF39" s="145">
        <v>4837</v>
      </c>
      <c r="AG39" s="145">
        <v>4880</v>
      </c>
      <c r="AH39" s="145">
        <v>5330</v>
      </c>
      <c r="AI39" s="126">
        <v>5761.2</v>
      </c>
    </row>
    <row r="40" spans="1:35" x14ac:dyDescent="0.3">
      <c r="A40" s="182"/>
      <c r="B40" s="33" t="s">
        <v>126</v>
      </c>
      <c r="C40" s="127">
        <v>739.68600000000004</v>
      </c>
      <c r="D40" s="127">
        <v>699.63199999999995</v>
      </c>
      <c r="E40" s="127">
        <v>713.38099999999997</v>
      </c>
      <c r="F40" s="127">
        <v>730.36800000000005</v>
      </c>
      <c r="G40" s="127">
        <v>754.01199999999994</v>
      </c>
      <c r="H40" s="127">
        <v>752.75400000000002</v>
      </c>
      <c r="I40" s="127">
        <v>702.86699999999996</v>
      </c>
      <c r="J40" s="127">
        <v>706.96400000000006</v>
      </c>
      <c r="K40" s="127">
        <v>677.63099999999997</v>
      </c>
      <c r="L40" s="127">
        <v>721.74599999999998</v>
      </c>
      <c r="M40" s="127">
        <v>764.298</v>
      </c>
      <c r="N40" s="127">
        <v>744.81600000000003</v>
      </c>
      <c r="O40" s="127">
        <v>773.52300000000002</v>
      </c>
      <c r="P40" s="127">
        <v>781.70100000000002</v>
      </c>
      <c r="Q40" s="127">
        <v>741.947</v>
      </c>
      <c r="R40" s="127">
        <v>666.32500000000005</v>
      </c>
      <c r="S40" s="127">
        <v>665.58799999999997</v>
      </c>
      <c r="T40" s="127">
        <v>636.89300000000003</v>
      </c>
      <c r="U40" s="127">
        <v>581.48900000000003</v>
      </c>
      <c r="V40" s="127">
        <v>514.76</v>
      </c>
      <c r="W40" s="127">
        <v>531.346</v>
      </c>
      <c r="X40" s="127">
        <v>576.38699999999994</v>
      </c>
      <c r="Y40" s="127">
        <v>558.37300000000005</v>
      </c>
      <c r="Z40" s="127">
        <v>621.33600000000001</v>
      </c>
      <c r="AA40" s="127">
        <v>639.07899999999995</v>
      </c>
      <c r="AB40" s="127">
        <v>600.89800000000002</v>
      </c>
      <c r="AC40" s="127">
        <v>631.34500000000003</v>
      </c>
      <c r="AD40" s="127">
        <v>641.94000000000005</v>
      </c>
      <c r="AE40" s="127">
        <v>699.41800000000001</v>
      </c>
      <c r="AF40" s="127">
        <v>642.69200000000001</v>
      </c>
      <c r="AG40" s="127">
        <v>575.48500000000001</v>
      </c>
      <c r="AH40" s="127">
        <v>604.64499999999998</v>
      </c>
      <c r="AI40" s="127">
        <v>634.14</v>
      </c>
    </row>
    <row r="41" spans="1:35" x14ac:dyDescent="0.3">
      <c r="A41" s="182"/>
      <c r="B41" s="33" t="s">
        <v>127</v>
      </c>
      <c r="C41" s="126">
        <v>619.88</v>
      </c>
      <c r="D41" s="126">
        <v>580.76599999999996</v>
      </c>
      <c r="E41" s="126">
        <v>585.65599999999995</v>
      </c>
      <c r="F41" s="126">
        <v>620.29999999999995</v>
      </c>
      <c r="G41" s="126">
        <v>622.93200000000002</v>
      </c>
      <c r="H41" s="126">
        <v>619.88</v>
      </c>
      <c r="I41" s="126">
        <v>557.58600000000001</v>
      </c>
      <c r="J41" s="126">
        <v>567.00300000000004</v>
      </c>
      <c r="K41" s="126">
        <v>543.10199999999998</v>
      </c>
      <c r="L41" s="126">
        <v>585.86599999999999</v>
      </c>
      <c r="M41" s="126">
        <v>623.82100000000003</v>
      </c>
      <c r="N41" s="126">
        <v>605.03200000000004</v>
      </c>
      <c r="O41" s="126">
        <v>620.84</v>
      </c>
      <c r="P41" s="126">
        <v>629.03200000000004</v>
      </c>
      <c r="Q41" s="126">
        <v>591.46199999999999</v>
      </c>
      <c r="R41" s="126">
        <v>564.67899999999997</v>
      </c>
      <c r="S41" s="126">
        <v>563.87300000000005</v>
      </c>
      <c r="T41" s="126">
        <v>509.637</v>
      </c>
      <c r="U41" s="126">
        <v>450.18099999999998</v>
      </c>
      <c r="V41" s="126">
        <v>411.072</v>
      </c>
      <c r="W41" s="126">
        <v>417.84699999999998</v>
      </c>
      <c r="X41" s="126">
        <v>439.988</v>
      </c>
      <c r="Y41" s="126">
        <v>420.43900000000002</v>
      </c>
      <c r="Z41" s="126">
        <v>459.99700000000001</v>
      </c>
      <c r="AA41" s="126">
        <v>485.35700000000003</v>
      </c>
      <c r="AB41" s="126">
        <v>478.642</v>
      </c>
      <c r="AC41" s="126">
        <v>469.887</v>
      </c>
      <c r="AD41" s="126">
        <v>490.50700000000001</v>
      </c>
      <c r="AE41" s="126">
        <v>547.12</v>
      </c>
      <c r="AF41" s="126">
        <v>474.012</v>
      </c>
      <c r="AG41" s="126">
        <v>406.84199999999998</v>
      </c>
      <c r="AH41" s="126">
        <v>426.84800000000001</v>
      </c>
      <c r="AI41" s="126">
        <v>447.041</v>
      </c>
    </row>
    <row r="42" spans="1:35" x14ac:dyDescent="0.3">
      <c r="A42" s="182"/>
      <c r="B42" s="33" t="s">
        <v>128</v>
      </c>
      <c r="C42" s="127">
        <v>78.484999999999999</v>
      </c>
      <c r="D42" s="127">
        <v>75.233000000000004</v>
      </c>
      <c r="E42" s="127">
        <v>81.893000000000001</v>
      </c>
      <c r="F42" s="127">
        <v>60.332999999999998</v>
      </c>
      <c r="G42" s="127">
        <v>79.527000000000001</v>
      </c>
      <c r="H42" s="127">
        <v>78.484999999999999</v>
      </c>
      <c r="I42" s="127">
        <v>84.372</v>
      </c>
      <c r="J42" s="127">
        <v>75.501999999999995</v>
      </c>
      <c r="K42" s="127">
        <v>67.031999999999996</v>
      </c>
      <c r="L42" s="127">
        <v>70.995999999999995</v>
      </c>
      <c r="M42" s="127">
        <v>68.120999999999995</v>
      </c>
      <c r="N42" s="127">
        <v>65.998000000000005</v>
      </c>
      <c r="O42" s="127">
        <v>73.447999999999993</v>
      </c>
      <c r="P42" s="127">
        <v>69.659000000000006</v>
      </c>
      <c r="Q42" s="127">
        <v>69.739000000000004</v>
      </c>
      <c r="R42" s="127">
        <v>20.963999999999999</v>
      </c>
      <c r="S42" s="127">
        <v>18.972999999999999</v>
      </c>
      <c r="T42" s="127">
        <v>39.508000000000003</v>
      </c>
      <c r="U42" s="127">
        <v>39.536000000000001</v>
      </c>
      <c r="V42" s="127">
        <v>18.478000000000002</v>
      </c>
      <c r="W42" s="127">
        <v>22.167000000000002</v>
      </c>
      <c r="X42" s="127">
        <v>46.86</v>
      </c>
      <c r="Y42" s="127">
        <v>40.756999999999998</v>
      </c>
      <c r="Z42" s="127">
        <v>68.734999999999999</v>
      </c>
      <c r="AA42" s="127">
        <v>58.167999999999999</v>
      </c>
      <c r="AB42" s="127">
        <v>18.792999999999999</v>
      </c>
      <c r="AC42" s="127">
        <v>54.942</v>
      </c>
      <c r="AD42" s="127">
        <v>38.834000000000003</v>
      </c>
      <c r="AE42" s="127">
        <v>40.405000000000001</v>
      </c>
      <c r="AF42" s="127">
        <v>51.11</v>
      </c>
      <c r="AG42" s="127">
        <v>51.701999999999998</v>
      </c>
      <c r="AH42" s="127">
        <v>56.082000000000001</v>
      </c>
      <c r="AI42" s="127">
        <v>69.474999999999994</v>
      </c>
    </row>
    <row r="43" spans="1:35" x14ac:dyDescent="0.3">
      <c r="A43" s="182"/>
      <c r="B43" s="33" t="s">
        <v>129</v>
      </c>
      <c r="C43" s="126">
        <v>41.320999999999998</v>
      </c>
      <c r="D43" s="126">
        <v>43.633000000000003</v>
      </c>
      <c r="E43" s="126">
        <v>45.832999999999998</v>
      </c>
      <c r="F43" s="126">
        <v>49.735999999999997</v>
      </c>
      <c r="G43" s="126">
        <v>51.552999999999997</v>
      </c>
      <c r="H43" s="126">
        <v>54.389000000000003</v>
      </c>
      <c r="I43" s="126">
        <v>60.908999999999999</v>
      </c>
      <c r="J43" s="126">
        <v>64.459999999999994</v>
      </c>
      <c r="K43" s="126">
        <v>67.497</v>
      </c>
      <c r="L43" s="126">
        <v>64.885000000000005</v>
      </c>
      <c r="M43" s="126">
        <v>72.355999999999995</v>
      </c>
      <c r="N43" s="126">
        <v>73.787000000000006</v>
      </c>
      <c r="O43" s="126">
        <v>79.234999999999999</v>
      </c>
      <c r="P43" s="126">
        <v>83.01</v>
      </c>
      <c r="Q43" s="126">
        <v>80.745999999999995</v>
      </c>
      <c r="R43" s="126">
        <v>80.682000000000002</v>
      </c>
      <c r="S43" s="126">
        <v>82.741</v>
      </c>
      <c r="T43" s="126">
        <v>87.748999999999995</v>
      </c>
      <c r="U43" s="126">
        <v>91.772000000000006</v>
      </c>
      <c r="V43" s="126">
        <v>85.21</v>
      </c>
      <c r="W43" s="126">
        <v>91.331999999999994</v>
      </c>
      <c r="X43" s="126">
        <v>89.539000000000001</v>
      </c>
      <c r="Y43" s="126">
        <v>97.176000000000002</v>
      </c>
      <c r="Z43" s="126">
        <v>92.603999999999999</v>
      </c>
      <c r="AA43" s="126">
        <v>95.554000000000002</v>
      </c>
      <c r="AB43" s="126">
        <v>103.46299999999999</v>
      </c>
      <c r="AC43" s="126">
        <v>106.517</v>
      </c>
      <c r="AD43" s="126">
        <v>112.599</v>
      </c>
      <c r="AE43" s="126">
        <v>111.893</v>
      </c>
      <c r="AF43" s="126">
        <v>117.571</v>
      </c>
      <c r="AG43" s="126">
        <v>116.941</v>
      </c>
      <c r="AH43" s="126">
        <v>121.714</v>
      </c>
      <c r="AI43" s="126">
        <v>117.624</v>
      </c>
    </row>
    <row r="44" spans="1:35" x14ac:dyDescent="0.3">
      <c r="A44" s="182"/>
      <c r="B44" s="33" t="s">
        <v>132</v>
      </c>
      <c r="C44" s="146" t="s">
        <v>103</v>
      </c>
      <c r="D44" s="146" t="s">
        <v>103</v>
      </c>
      <c r="E44" s="146" t="s">
        <v>103</v>
      </c>
      <c r="F44" s="146" t="s">
        <v>103</v>
      </c>
      <c r="G44" s="146" t="s">
        <v>103</v>
      </c>
      <c r="H44" s="146" t="s">
        <v>103</v>
      </c>
      <c r="I44" s="146" t="s">
        <v>103</v>
      </c>
      <c r="J44" s="146" t="s">
        <v>103</v>
      </c>
      <c r="K44" s="146" t="s">
        <v>103</v>
      </c>
      <c r="L44" s="146" t="s">
        <v>103</v>
      </c>
      <c r="M44" s="146" t="s">
        <v>103</v>
      </c>
      <c r="N44" s="146" t="s">
        <v>103</v>
      </c>
      <c r="O44" s="146" t="s">
        <v>103</v>
      </c>
      <c r="P44" s="146" t="s">
        <v>103</v>
      </c>
      <c r="Q44" s="146" t="s">
        <v>103</v>
      </c>
      <c r="R44" s="146" t="s">
        <v>103</v>
      </c>
      <c r="S44" s="146" t="s">
        <v>103</v>
      </c>
      <c r="T44" s="146" t="s">
        <v>103</v>
      </c>
      <c r="U44" s="146" t="s">
        <v>103</v>
      </c>
      <c r="V44" s="146" t="s">
        <v>103</v>
      </c>
      <c r="W44" s="146" t="s">
        <v>103</v>
      </c>
      <c r="X44" s="146" t="s">
        <v>103</v>
      </c>
      <c r="Y44" s="146" t="s">
        <v>103</v>
      </c>
      <c r="Z44" s="146" t="s">
        <v>103</v>
      </c>
      <c r="AA44" s="146" t="s">
        <v>103</v>
      </c>
      <c r="AB44" s="146" t="s">
        <v>103</v>
      </c>
      <c r="AC44" s="146" t="s">
        <v>103</v>
      </c>
      <c r="AD44" s="146" t="s">
        <v>103</v>
      </c>
      <c r="AE44" s="146" t="s">
        <v>103</v>
      </c>
      <c r="AF44" s="146" t="s">
        <v>103</v>
      </c>
      <c r="AG44" s="146" t="s">
        <v>103</v>
      </c>
      <c r="AH44" s="146" t="s">
        <v>103</v>
      </c>
      <c r="AI44" s="146" t="s">
        <v>103</v>
      </c>
    </row>
    <row r="45" spans="1:35" x14ac:dyDescent="0.3">
      <c r="A45" s="182"/>
      <c r="B45" s="33" t="s">
        <v>134</v>
      </c>
      <c r="C45" s="145" t="s">
        <v>103</v>
      </c>
      <c r="D45" s="145" t="s">
        <v>103</v>
      </c>
      <c r="E45" s="145" t="s">
        <v>103</v>
      </c>
      <c r="F45" s="145" t="s">
        <v>103</v>
      </c>
      <c r="G45" s="145" t="s">
        <v>103</v>
      </c>
      <c r="H45" s="145" t="s">
        <v>103</v>
      </c>
      <c r="I45" s="145" t="s">
        <v>103</v>
      </c>
      <c r="J45" s="145" t="s">
        <v>103</v>
      </c>
      <c r="K45" s="145" t="s">
        <v>103</v>
      </c>
      <c r="L45" s="145" t="s">
        <v>103</v>
      </c>
      <c r="M45" s="145" t="s">
        <v>103</v>
      </c>
      <c r="N45" s="145" t="s">
        <v>103</v>
      </c>
      <c r="O45" s="145" t="s">
        <v>103</v>
      </c>
      <c r="P45" s="145" t="s">
        <v>103</v>
      </c>
      <c r="Q45" s="145" t="s">
        <v>103</v>
      </c>
      <c r="R45" s="145" t="s">
        <v>103</v>
      </c>
      <c r="S45" s="145" t="s">
        <v>103</v>
      </c>
      <c r="T45" s="145" t="s">
        <v>103</v>
      </c>
      <c r="U45" s="145" t="s">
        <v>103</v>
      </c>
      <c r="V45" s="145" t="s">
        <v>103</v>
      </c>
      <c r="W45" s="145" t="s">
        <v>103</v>
      </c>
      <c r="X45" s="145" t="s">
        <v>103</v>
      </c>
      <c r="Y45" s="145" t="s">
        <v>103</v>
      </c>
      <c r="Z45" s="145" t="s">
        <v>103</v>
      </c>
      <c r="AA45" s="145" t="s">
        <v>103</v>
      </c>
      <c r="AB45" s="145" t="s">
        <v>103</v>
      </c>
      <c r="AC45" s="145" t="s">
        <v>103</v>
      </c>
      <c r="AD45" s="145" t="s">
        <v>103</v>
      </c>
      <c r="AE45" s="145" t="s">
        <v>103</v>
      </c>
      <c r="AF45" s="145" t="s">
        <v>103</v>
      </c>
      <c r="AG45" s="145" t="s">
        <v>103</v>
      </c>
      <c r="AH45" s="145" t="s">
        <v>103</v>
      </c>
      <c r="AI45" s="145" t="s">
        <v>103</v>
      </c>
    </row>
    <row r="46" spans="1:35" x14ac:dyDescent="0.3">
      <c r="A46" s="182"/>
      <c r="B46" s="33" t="s">
        <v>135</v>
      </c>
      <c r="C46" s="146" t="s">
        <v>103</v>
      </c>
      <c r="D46" s="146" t="s">
        <v>103</v>
      </c>
      <c r="E46" s="146" t="s">
        <v>103</v>
      </c>
      <c r="F46" s="146" t="s">
        <v>103</v>
      </c>
      <c r="G46" s="146" t="s">
        <v>103</v>
      </c>
      <c r="H46" s="146" t="s">
        <v>103</v>
      </c>
      <c r="I46" s="146" t="s">
        <v>103</v>
      </c>
      <c r="J46" s="146" t="s">
        <v>103</v>
      </c>
      <c r="K46" s="146" t="s">
        <v>103</v>
      </c>
      <c r="L46" s="146" t="s">
        <v>103</v>
      </c>
      <c r="M46" s="146" t="s">
        <v>103</v>
      </c>
      <c r="N46" s="146" t="s">
        <v>103</v>
      </c>
      <c r="O46" s="146" t="s">
        <v>103</v>
      </c>
      <c r="P46" s="146" t="s">
        <v>103</v>
      </c>
      <c r="Q46" s="146" t="s">
        <v>103</v>
      </c>
      <c r="R46" s="146" t="s">
        <v>103</v>
      </c>
      <c r="S46" s="146" t="s">
        <v>103</v>
      </c>
      <c r="T46" s="146" t="s">
        <v>103</v>
      </c>
      <c r="U46" s="146" t="s">
        <v>103</v>
      </c>
      <c r="V46" s="146" t="s">
        <v>103</v>
      </c>
      <c r="W46" s="146" t="s">
        <v>103</v>
      </c>
      <c r="X46" s="146" t="s">
        <v>103</v>
      </c>
      <c r="Y46" s="146" t="s">
        <v>103</v>
      </c>
      <c r="Z46" s="146" t="s">
        <v>103</v>
      </c>
      <c r="AA46" s="146" t="s">
        <v>103</v>
      </c>
      <c r="AB46" s="146" t="s">
        <v>103</v>
      </c>
      <c r="AC46" s="146" t="s">
        <v>103</v>
      </c>
      <c r="AD46" s="146" t="s">
        <v>103</v>
      </c>
      <c r="AE46" s="146" t="s">
        <v>103</v>
      </c>
      <c r="AF46" s="146" t="s">
        <v>103</v>
      </c>
      <c r="AG46" s="146" t="s">
        <v>103</v>
      </c>
      <c r="AH46" s="146" t="s">
        <v>103</v>
      </c>
      <c r="AI46" s="146" t="s">
        <v>103</v>
      </c>
    </row>
    <row r="47" spans="1:35" x14ac:dyDescent="0.3">
      <c r="A47" s="182"/>
      <c r="B47" s="33" t="s">
        <v>136</v>
      </c>
      <c r="C47" s="145" t="s">
        <v>103</v>
      </c>
      <c r="D47" s="145" t="s">
        <v>103</v>
      </c>
      <c r="E47" s="145" t="s">
        <v>103</v>
      </c>
      <c r="F47" s="145" t="s">
        <v>103</v>
      </c>
      <c r="G47" s="145" t="s">
        <v>103</v>
      </c>
      <c r="H47" s="145" t="s">
        <v>103</v>
      </c>
      <c r="I47" s="145" t="s">
        <v>103</v>
      </c>
      <c r="J47" s="145" t="s">
        <v>103</v>
      </c>
      <c r="K47" s="145" t="s">
        <v>103</v>
      </c>
      <c r="L47" s="145" t="s">
        <v>103</v>
      </c>
      <c r="M47" s="145" t="s">
        <v>103</v>
      </c>
      <c r="N47" s="145" t="s">
        <v>103</v>
      </c>
      <c r="O47" s="145" t="s">
        <v>103</v>
      </c>
      <c r="P47" s="145" t="s">
        <v>103</v>
      </c>
      <c r="Q47" s="145" t="s">
        <v>103</v>
      </c>
      <c r="R47" s="145" t="s">
        <v>103</v>
      </c>
      <c r="S47" s="145" t="s">
        <v>103</v>
      </c>
      <c r="T47" s="145" t="s">
        <v>103</v>
      </c>
      <c r="U47" s="145" t="s">
        <v>103</v>
      </c>
      <c r="V47" s="145" t="s">
        <v>103</v>
      </c>
      <c r="W47" s="145" t="s">
        <v>103</v>
      </c>
      <c r="X47" s="145" t="s">
        <v>103</v>
      </c>
      <c r="Y47" s="145" t="s">
        <v>103</v>
      </c>
      <c r="Z47" s="145" t="s">
        <v>103</v>
      </c>
      <c r="AA47" s="145" t="s">
        <v>103</v>
      </c>
      <c r="AB47" s="145" t="s">
        <v>103</v>
      </c>
      <c r="AC47" s="145" t="s">
        <v>103</v>
      </c>
      <c r="AD47" s="145" t="s">
        <v>103</v>
      </c>
      <c r="AE47" s="145" t="s">
        <v>103</v>
      </c>
      <c r="AF47" s="145" t="s">
        <v>103</v>
      </c>
      <c r="AG47" s="145" t="s">
        <v>103</v>
      </c>
      <c r="AH47" s="145" t="s">
        <v>103</v>
      </c>
      <c r="AI47" s="145" t="s">
        <v>103</v>
      </c>
    </row>
    <row r="48" spans="1:35" x14ac:dyDescent="0.3">
      <c r="A48" s="182"/>
      <c r="B48" s="33" t="s">
        <v>137</v>
      </c>
      <c r="C48" s="146" t="s">
        <v>103</v>
      </c>
      <c r="D48" s="146" t="s">
        <v>103</v>
      </c>
      <c r="E48" s="146" t="s">
        <v>103</v>
      </c>
      <c r="F48" s="146" t="s">
        <v>103</v>
      </c>
      <c r="G48" s="146" t="s">
        <v>103</v>
      </c>
      <c r="H48" s="146" t="s">
        <v>103</v>
      </c>
      <c r="I48" s="146" t="s">
        <v>103</v>
      </c>
      <c r="J48" s="146" t="s">
        <v>103</v>
      </c>
      <c r="K48" s="146" t="s">
        <v>103</v>
      </c>
      <c r="L48" s="146" t="s">
        <v>103</v>
      </c>
      <c r="M48" s="146" t="s">
        <v>103</v>
      </c>
      <c r="N48" s="146" t="s">
        <v>103</v>
      </c>
      <c r="O48" s="146" t="s">
        <v>103</v>
      </c>
      <c r="P48" s="146" t="s">
        <v>103</v>
      </c>
      <c r="Q48" s="146" t="s">
        <v>103</v>
      </c>
      <c r="R48" s="146" t="s">
        <v>103</v>
      </c>
      <c r="S48" s="146" t="s">
        <v>103</v>
      </c>
      <c r="T48" s="146" t="s">
        <v>103</v>
      </c>
      <c r="U48" s="146" t="s">
        <v>103</v>
      </c>
      <c r="V48" s="146" t="s">
        <v>103</v>
      </c>
      <c r="W48" s="146" t="s">
        <v>103</v>
      </c>
      <c r="X48" s="146" t="s">
        <v>103</v>
      </c>
      <c r="Y48" s="146" t="s">
        <v>103</v>
      </c>
      <c r="Z48" s="146" t="s">
        <v>103</v>
      </c>
      <c r="AA48" s="146" t="s">
        <v>103</v>
      </c>
      <c r="AB48" s="146" t="s">
        <v>103</v>
      </c>
      <c r="AC48" s="146" t="s">
        <v>103</v>
      </c>
      <c r="AD48" s="146" t="s">
        <v>103</v>
      </c>
      <c r="AE48" s="146" t="s">
        <v>103</v>
      </c>
      <c r="AF48" s="146" t="s">
        <v>103</v>
      </c>
      <c r="AG48" s="146" t="s">
        <v>103</v>
      </c>
      <c r="AH48" s="146" t="s">
        <v>103</v>
      </c>
      <c r="AI48" s="146" t="s">
        <v>103</v>
      </c>
    </row>
    <row r="49" spans="1:35" x14ac:dyDescent="0.3">
      <c r="A49" s="182"/>
      <c r="B49" s="33" t="s">
        <v>138</v>
      </c>
      <c r="C49" s="145" t="s">
        <v>103</v>
      </c>
      <c r="D49" s="145" t="s">
        <v>103</v>
      </c>
      <c r="E49" s="145" t="s">
        <v>103</v>
      </c>
      <c r="F49" s="145" t="s">
        <v>103</v>
      </c>
      <c r="G49" s="145" t="s">
        <v>103</v>
      </c>
      <c r="H49" s="145" t="s">
        <v>103</v>
      </c>
      <c r="I49" s="145" t="s">
        <v>103</v>
      </c>
      <c r="J49" s="145" t="s">
        <v>103</v>
      </c>
      <c r="K49" s="145" t="s">
        <v>103</v>
      </c>
      <c r="L49" s="145" t="s">
        <v>103</v>
      </c>
      <c r="M49" s="145" t="s">
        <v>103</v>
      </c>
      <c r="N49" s="145" t="s">
        <v>103</v>
      </c>
      <c r="O49" s="145" t="s">
        <v>103</v>
      </c>
      <c r="P49" s="145" t="s">
        <v>103</v>
      </c>
      <c r="Q49" s="145" t="s">
        <v>103</v>
      </c>
      <c r="R49" s="145" t="s">
        <v>103</v>
      </c>
      <c r="S49" s="145" t="s">
        <v>103</v>
      </c>
      <c r="T49" s="145" t="s">
        <v>103</v>
      </c>
      <c r="U49" s="145" t="s">
        <v>103</v>
      </c>
      <c r="V49" s="145" t="s">
        <v>103</v>
      </c>
      <c r="W49" s="145" t="s">
        <v>103</v>
      </c>
      <c r="X49" s="145" t="s">
        <v>103</v>
      </c>
      <c r="Y49" s="145" t="s">
        <v>103</v>
      </c>
      <c r="Z49" s="145" t="s">
        <v>103</v>
      </c>
      <c r="AA49" s="145" t="s">
        <v>103</v>
      </c>
      <c r="AB49" s="145" t="s">
        <v>103</v>
      </c>
      <c r="AC49" s="145" t="s">
        <v>103</v>
      </c>
      <c r="AD49" s="145" t="s">
        <v>103</v>
      </c>
      <c r="AE49" s="145" t="s">
        <v>103</v>
      </c>
      <c r="AF49" s="145" t="s">
        <v>103</v>
      </c>
      <c r="AG49" s="145" t="s">
        <v>103</v>
      </c>
      <c r="AH49" s="145" t="s">
        <v>103</v>
      </c>
      <c r="AI49" s="145" t="s">
        <v>103</v>
      </c>
    </row>
    <row r="50" spans="1:35" x14ac:dyDescent="0.3">
      <c r="A50" s="182"/>
      <c r="B50" s="32" t="s">
        <v>139</v>
      </c>
      <c r="C50" s="127">
        <v>13150.787</v>
      </c>
      <c r="D50" s="127">
        <v>10715.168</v>
      </c>
      <c r="E50" s="127">
        <v>7955.4290000000001</v>
      </c>
      <c r="F50" s="127">
        <v>5174.3440000000001</v>
      </c>
      <c r="G50" s="127">
        <v>3559.4850000000001</v>
      </c>
      <c r="H50" s="127">
        <v>2326.1219999999998</v>
      </c>
      <c r="I50" s="127">
        <v>1836.1020000000001</v>
      </c>
      <c r="J50" s="127">
        <v>740.74</v>
      </c>
      <c r="K50" s="127">
        <v>214.86600000000001</v>
      </c>
      <c r="L50" s="127">
        <v>233.41499999999999</v>
      </c>
      <c r="M50" s="127">
        <v>216.97900000000001</v>
      </c>
      <c r="N50" s="127">
        <v>173.56899999999999</v>
      </c>
      <c r="O50" s="127">
        <v>116.08199999999999</v>
      </c>
      <c r="P50" s="127">
        <v>98.111999999999995</v>
      </c>
      <c r="Q50" s="127">
        <v>97.875</v>
      </c>
      <c r="R50" s="127">
        <v>106.4</v>
      </c>
      <c r="S50" s="127">
        <v>127.8</v>
      </c>
      <c r="T50" s="127">
        <v>126.874</v>
      </c>
      <c r="U50" s="127">
        <v>112.97</v>
      </c>
      <c r="V50" s="127">
        <v>145.947</v>
      </c>
      <c r="W50" s="127">
        <v>155.256</v>
      </c>
      <c r="X50" s="127">
        <v>99.478999999999999</v>
      </c>
      <c r="Y50" s="127">
        <v>66.617000000000004</v>
      </c>
      <c r="Z50" s="127">
        <v>175.95400000000001</v>
      </c>
      <c r="AA50" s="127">
        <v>119.194</v>
      </c>
      <c r="AB50" s="127">
        <v>96.504000000000005</v>
      </c>
      <c r="AC50" s="127">
        <v>165.23500000000001</v>
      </c>
      <c r="AD50" s="127">
        <v>212.084</v>
      </c>
      <c r="AE50" s="127">
        <v>186.33099999999999</v>
      </c>
      <c r="AF50" s="127">
        <v>193.33699999999999</v>
      </c>
      <c r="AG50" s="127">
        <v>207.98400000000001</v>
      </c>
      <c r="AH50" s="127">
        <v>181.67099999999999</v>
      </c>
      <c r="AI50" s="127">
        <v>166.49</v>
      </c>
    </row>
    <row r="51" spans="1:35" x14ac:dyDescent="0.3">
      <c r="A51" s="182"/>
      <c r="B51" s="33" t="s">
        <v>140</v>
      </c>
      <c r="C51" s="145">
        <v>11370</v>
      </c>
      <c r="D51" s="145">
        <v>9747</v>
      </c>
      <c r="E51" s="145">
        <v>7288</v>
      </c>
      <c r="F51" s="145">
        <v>4543</v>
      </c>
      <c r="G51" s="145">
        <v>3118</v>
      </c>
      <c r="H51" s="145">
        <v>1967</v>
      </c>
      <c r="I51" s="145">
        <v>1460</v>
      </c>
      <c r="J51" s="145">
        <v>523</v>
      </c>
      <c r="K51" s="145">
        <v>21</v>
      </c>
      <c r="L51" s="145">
        <v>23</v>
      </c>
      <c r="M51" s="145">
        <v>31</v>
      </c>
      <c r="N51" s="145">
        <v>37</v>
      </c>
      <c r="O51" s="145">
        <v>21</v>
      </c>
      <c r="P51" s="145">
        <v>0</v>
      </c>
      <c r="Q51" s="145">
        <v>0</v>
      </c>
      <c r="R51" s="145">
        <v>0</v>
      </c>
      <c r="S51" s="145">
        <v>0</v>
      </c>
      <c r="T51" s="145">
        <v>0</v>
      </c>
      <c r="U51" s="145">
        <v>0</v>
      </c>
      <c r="V51" s="145">
        <v>0</v>
      </c>
      <c r="W51" s="145">
        <v>0</v>
      </c>
      <c r="X51" s="145">
        <v>0</v>
      </c>
      <c r="Y51" s="145">
        <v>0</v>
      </c>
      <c r="Z51" s="126">
        <v>0.97</v>
      </c>
      <c r="AA51" s="126">
        <v>0.443</v>
      </c>
      <c r="AB51" s="126">
        <v>3.3580000000000001</v>
      </c>
      <c r="AC51" s="126">
        <v>14.237</v>
      </c>
      <c r="AD51" s="126">
        <v>15.138</v>
      </c>
      <c r="AE51" s="126">
        <v>23.119</v>
      </c>
      <c r="AF51" s="126">
        <v>24.420999999999999</v>
      </c>
      <c r="AG51" s="126">
        <v>21.734000000000002</v>
      </c>
      <c r="AH51" s="126">
        <v>12.631</v>
      </c>
      <c r="AI51" s="126">
        <v>7.8410000000000002</v>
      </c>
    </row>
    <row r="52" spans="1:35" x14ac:dyDescent="0.3">
      <c r="A52" s="182"/>
      <c r="B52" s="33" t="s">
        <v>141</v>
      </c>
      <c r="C52" s="127">
        <v>1780.787</v>
      </c>
      <c r="D52" s="127">
        <v>968.16800000000001</v>
      </c>
      <c r="E52" s="127">
        <v>667.42899999999997</v>
      </c>
      <c r="F52" s="127">
        <v>631.34400000000005</v>
      </c>
      <c r="G52" s="127">
        <v>441.48500000000001</v>
      </c>
      <c r="H52" s="127">
        <v>359.12200000000001</v>
      </c>
      <c r="I52" s="127">
        <v>376.10199999999998</v>
      </c>
      <c r="J52" s="127">
        <v>217.74</v>
      </c>
      <c r="K52" s="127">
        <v>193.86600000000001</v>
      </c>
      <c r="L52" s="127">
        <v>210.41499999999999</v>
      </c>
      <c r="M52" s="127">
        <v>185.97900000000001</v>
      </c>
      <c r="N52" s="127">
        <v>136.56899999999999</v>
      </c>
      <c r="O52" s="127">
        <v>95.081999999999994</v>
      </c>
      <c r="P52" s="127">
        <v>98.111999999999995</v>
      </c>
      <c r="Q52" s="127">
        <v>97.875</v>
      </c>
      <c r="R52" s="127">
        <v>106.4</v>
      </c>
      <c r="S52" s="127">
        <v>127.8</v>
      </c>
      <c r="T52" s="127">
        <v>126.874</v>
      </c>
      <c r="U52" s="127">
        <v>112.97</v>
      </c>
      <c r="V52" s="127">
        <v>145.947</v>
      </c>
      <c r="W52" s="127">
        <v>155.256</v>
      </c>
      <c r="X52" s="127">
        <v>99.478999999999999</v>
      </c>
      <c r="Y52" s="127">
        <v>66.617000000000004</v>
      </c>
      <c r="Z52" s="127">
        <v>174.98400000000001</v>
      </c>
      <c r="AA52" s="127">
        <v>118.751</v>
      </c>
      <c r="AB52" s="127">
        <v>93.146000000000001</v>
      </c>
      <c r="AC52" s="127">
        <v>150.99799999999999</v>
      </c>
      <c r="AD52" s="127">
        <v>196.946</v>
      </c>
      <c r="AE52" s="127">
        <v>163.21199999999999</v>
      </c>
      <c r="AF52" s="127">
        <v>168.91499999999999</v>
      </c>
      <c r="AG52" s="127">
        <v>186.25</v>
      </c>
      <c r="AH52" s="127">
        <v>169.04</v>
      </c>
      <c r="AI52" s="127">
        <v>158.649</v>
      </c>
    </row>
    <row r="53" spans="1:35" x14ac:dyDescent="0.3">
      <c r="A53" s="182"/>
      <c r="B53" s="33" t="s">
        <v>142</v>
      </c>
      <c r="C53" s="126">
        <v>0.91100000000000003</v>
      </c>
      <c r="D53" s="126">
        <v>0.68899999999999995</v>
      </c>
      <c r="E53" s="126">
        <v>0.54300000000000004</v>
      </c>
      <c r="F53" s="145">
        <v>0</v>
      </c>
      <c r="G53" s="145">
        <v>0</v>
      </c>
      <c r="H53" s="145">
        <v>0</v>
      </c>
      <c r="I53" s="145">
        <v>0</v>
      </c>
      <c r="J53" s="145">
        <v>0</v>
      </c>
      <c r="K53" s="145">
        <v>0</v>
      </c>
      <c r="L53" s="145">
        <v>0</v>
      </c>
      <c r="M53" s="145">
        <v>0</v>
      </c>
      <c r="N53" s="145">
        <v>0</v>
      </c>
      <c r="O53" s="145">
        <v>0</v>
      </c>
      <c r="P53" s="145">
        <v>0</v>
      </c>
      <c r="Q53" s="145">
        <v>0</v>
      </c>
      <c r="R53" s="145">
        <v>0</v>
      </c>
      <c r="S53" s="145">
        <v>0</v>
      </c>
      <c r="T53" s="145">
        <v>0</v>
      </c>
      <c r="U53" s="145">
        <v>0</v>
      </c>
      <c r="V53" s="145">
        <v>0</v>
      </c>
      <c r="W53" s="145">
        <v>0</v>
      </c>
      <c r="X53" s="145">
        <v>0</v>
      </c>
      <c r="Y53" s="145">
        <v>0</v>
      </c>
      <c r="Z53" s="145">
        <v>0</v>
      </c>
      <c r="AA53" s="145">
        <v>0</v>
      </c>
      <c r="AB53" s="145">
        <v>0</v>
      </c>
      <c r="AC53" s="145">
        <v>0</v>
      </c>
      <c r="AD53" s="145">
        <v>0</v>
      </c>
      <c r="AE53" s="145">
        <v>0</v>
      </c>
      <c r="AF53" s="145">
        <v>0</v>
      </c>
      <c r="AG53" s="145">
        <v>0</v>
      </c>
      <c r="AH53" s="145">
        <v>0</v>
      </c>
      <c r="AI53" s="145">
        <v>0</v>
      </c>
    </row>
    <row r="54" spans="1:35" x14ac:dyDescent="0.3">
      <c r="A54" s="182"/>
      <c r="B54" s="33" t="s">
        <v>143</v>
      </c>
      <c r="C54" s="146">
        <v>0</v>
      </c>
      <c r="D54" s="146">
        <v>0</v>
      </c>
      <c r="E54" s="146">
        <v>0</v>
      </c>
      <c r="F54" s="146">
        <v>0</v>
      </c>
      <c r="G54" s="146">
        <v>0</v>
      </c>
      <c r="H54" s="146">
        <v>0</v>
      </c>
      <c r="I54" s="146">
        <v>0</v>
      </c>
      <c r="J54" s="146">
        <v>0</v>
      </c>
      <c r="K54" s="146">
        <v>0</v>
      </c>
      <c r="L54" s="146">
        <v>0</v>
      </c>
      <c r="M54" s="146">
        <v>0</v>
      </c>
      <c r="N54" s="146">
        <v>0</v>
      </c>
      <c r="O54" s="146">
        <v>0</v>
      </c>
      <c r="P54" s="146">
        <v>0</v>
      </c>
      <c r="Q54" s="146">
        <v>0</v>
      </c>
      <c r="R54" s="146">
        <v>0</v>
      </c>
      <c r="S54" s="146">
        <v>0</v>
      </c>
      <c r="T54" s="146">
        <v>0</v>
      </c>
      <c r="U54" s="146">
        <v>0</v>
      </c>
      <c r="V54" s="146">
        <v>0</v>
      </c>
      <c r="W54" s="146">
        <v>0</v>
      </c>
      <c r="X54" s="146">
        <v>0</v>
      </c>
      <c r="Y54" s="146">
        <v>0</v>
      </c>
      <c r="Z54" s="146">
        <v>0</v>
      </c>
      <c r="AA54" s="146">
        <v>0</v>
      </c>
      <c r="AB54" s="146">
        <v>0</v>
      </c>
      <c r="AC54" s="146">
        <v>0</v>
      </c>
      <c r="AD54" s="146">
        <v>0</v>
      </c>
      <c r="AE54" s="146">
        <v>0</v>
      </c>
      <c r="AF54" s="146">
        <v>0</v>
      </c>
      <c r="AG54" s="146">
        <v>0</v>
      </c>
      <c r="AH54" s="146">
        <v>0</v>
      </c>
      <c r="AI54" s="146">
        <v>0</v>
      </c>
    </row>
    <row r="55" spans="1:35" x14ac:dyDescent="0.3">
      <c r="A55" s="182"/>
      <c r="B55" s="33" t="s">
        <v>144</v>
      </c>
      <c r="C55" s="126">
        <v>1.766</v>
      </c>
      <c r="D55" s="126">
        <v>2.0430000000000001</v>
      </c>
      <c r="E55" s="145">
        <v>0</v>
      </c>
      <c r="F55" s="145">
        <v>0</v>
      </c>
      <c r="G55" s="145">
        <v>0</v>
      </c>
      <c r="H55" s="145">
        <v>0</v>
      </c>
      <c r="I55" s="145">
        <v>0</v>
      </c>
      <c r="J55" s="145">
        <v>0</v>
      </c>
      <c r="K55" s="145">
        <v>0</v>
      </c>
      <c r="L55" s="145">
        <v>0</v>
      </c>
      <c r="M55" s="145">
        <v>0</v>
      </c>
      <c r="N55" s="145">
        <v>0</v>
      </c>
      <c r="O55" s="145">
        <v>0</v>
      </c>
      <c r="P55" s="145">
        <v>0</v>
      </c>
      <c r="Q55" s="145">
        <v>0</v>
      </c>
      <c r="R55" s="145">
        <v>0</v>
      </c>
      <c r="S55" s="145">
        <v>0</v>
      </c>
      <c r="T55" s="145">
        <v>0</v>
      </c>
      <c r="U55" s="145">
        <v>0</v>
      </c>
      <c r="V55" s="145">
        <v>0</v>
      </c>
      <c r="W55" s="145">
        <v>0</v>
      </c>
      <c r="X55" s="145">
        <v>0</v>
      </c>
      <c r="Y55" s="145">
        <v>0</v>
      </c>
      <c r="Z55" s="145">
        <v>0</v>
      </c>
      <c r="AA55" s="145">
        <v>0</v>
      </c>
      <c r="AB55" s="145">
        <v>0</v>
      </c>
      <c r="AC55" s="145">
        <v>0</v>
      </c>
      <c r="AD55" s="145">
        <v>0</v>
      </c>
      <c r="AE55" s="145">
        <v>0</v>
      </c>
      <c r="AF55" s="145">
        <v>0</v>
      </c>
      <c r="AG55" s="145">
        <v>0</v>
      </c>
      <c r="AH55" s="145">
        <v>0</v>
      </c>
      <c r="AI55" s="145">
        <v>0</v>
      </c>
    </row>
    <row r="56" spans="1:35" x14ac:dyDescent="0.3">
      <c r="A56" s="182"/>
      <c r="B56" s="33" t="s">
        <v>145</v>
      </c>
      <c r="C56" s="127">
        <v>42.826000000000001</v>
      </c>
      <c r="D56" s="127">
        <v>48.981999999999999</v>
      </c>
      <c r="E56" s="127">
        <v>29.376000000000001</v>
      </c>
      <c r="F56" s="127">
        <v>24.283999999999999</v>
      </c>
      <c r="G56" s="146">
        <v>0</v>
      </c>
      <c r="H56" s="146">
        <v>0</v>
      </c>
      <c r="I56" s="146">
        <v>0</v>
      </c>
      <c r="J56" s="146">
        <v>0</v>
      </c>
      <c r="K56" s="146">
        <v>0</v>
      </c>
      <c r="L56" s="146">
        <v>0</v>
      </c>
      <c r="M56" s="146">
        <v>0</v>
      </c>
      <c r="N56" s="146">
        <v>0</v>
      </c>
      <c r="O56" s="146">
        <v>0</v>
      </c>
      <c r="P56" s="146">
        <v>0</v>
      </c>
      <c r="Q56" s="146">
        <v>0</v>
      </c>
      <c r="R56" s="146">
        <v>0</v>
      </c>
      <c r="S56" s="146">
        <v>0</v>
      </c>
      <c r="T56" s="146">
        <v>0</v>
      </c>
      <c r="U56" s="146">
        <v>0</v>
      </c>
      <c r="V56" s="146">
        <v>0</v>
      </c>
      <c r="W56" s="146">
        <v>0</v>
      </c>
      <c r="X56" s="146">
        <v>0</v>
      </c>
      <c r="Y56" s="146">
        <v>0</v>
      </c>
      <c r="Z56" s="146">
        <v>0</v>
      </c>
      <c r="AA56" s="146">
        <v>0</v>
      </c>
      <c r="AB56" s="146">
        <v>0</v>
      </c>
      <c r="AC56" s="146">
        <v>0</v>
      </c>
      <c r="AD56" s="146">
        <v>0</v>
      </c>
      <c r="AE56" s="146">
        <v>0</v>
      </c>
      <c r="AF56" s="146">
        <v>0</v>
      </c>
      <c r="AG56" s="146">
        <v>0</v>
      </c>
      <c r="AH56" s="146">
        <v>0</v>
      </c>
      <c r="AI56" s="146">
        <v>0</v>
      </c>
    </row>
    <row r="57" spans="1:35" x14ac:dyDescent="0.3">
      <c r="A57" s="182"/>
      <c r="B57" s="33" t="s">
        <v>146</v>
      </c>
      <c r="C57" s="145">
        <v>0</v>
      </c>
      <c r="D57" s="145">
        <v>0</v>
      </c>
      <c r="E57" s="145">
        <v>0</v>
      </c>
      <c r="F57" s="145">
        <v>0</v>
      </c>
      <c r="G57" s="145">
        <v>0</v>
      </c>
      <c r="H57" s="145">
        <v>0</v>
      </c>
      <c r="I57" s="145">
        <v>0</v>
      </c>
      <c r="J57" s="145">
        <v>0</v>
      </c>
      <c r="K57" s="145">
        <v>0</v>
      </c>
      <c r="L57" s="145">
        <v>0</v>
      </c>
      <c r="M57" s="145">
        <v>0</v>
      </c>
      <c r="N57" s="145">
        <v>0</v>
      </c>
      <c r="O57" s="145">
        <v>0</v>
      </c>
      <c r="P57" s="145">
        <v>0</v>
      </c>
      <c r="Q57" s="145">
        <v>0</v>
      </c>
      <c r="R57" s="145">
        <v>0</v>
      </c>
      <c r="S57" s="145">
        <v>0</v>
      </c>
      <c r="T57" s="145">
        <v>0</v>
      </c>
      <c r="U57" s="145">
        <v>0</v>
      </c>
      <c r="V57" s="145">
        <v>0</v>
      </c>
      <c r="W57" s="145">
        <v>0</v>
      </c>
      <c r="X57" s="145">
        <v>0</v>
      </c>
      <c r="Y57" s="145">
        <v>0</v>
      </c>
      <c r="Z57" s="145">
        <v>0</v>
      </c>
      <c r="AA57" s="145">
        <v>0</v>
      </c>
      <c r="AB57" s="145">
        <v>0</v>
      </c>
      <c r="AC57" s="145">
        <v>0</v>
      </c>
      <c r="AD57" s="145">
        <v>0</v>
      </c>
      <c r="AE57" s="145">
        <v>0</v>
      </c>
      <c r="AF57" s="145">
        <v>0</v>
      </c>
      <c r="AG57" s="145">
        <v>0</v>
      </c>
      <c r="AH57" s="145">
        <v>0</v>
      </c>
      <c r="AI57" s="145">
        <v>0</v>
      </c>
    </row>
    <row r="58" spans="1:35" x14ac:dyDescent="0.3">
      <c r="A58" s="182"/>
      <c r="B58" s="33" t="s">
        <v>147</v>
      </c>
      <c r="C58" s="127">
        <v>44.197000000000003</v>
      </c>
      <c r="D58" s="127">
        <v>34.548999999999999</v>
      </c>
      <c r="E58" s="127">
        <v>7.82</v>
      </c>
      <c r="F58" s="127">
        <v>6.06</v>
      </c>
      <c r="G58" s="127">
        <v>9.484</v>
      </c>
      <c r="H58" s="127">
        <v>10.99</v>
      </c>
      <c r="I58" s="127">
        <v>9.4039999999999999</v>
      </c>
      <c r="J58" s="127">
        <v>9.1720000000000006</v>
      </c>
      <c r="K58" s="127">
        <v>7.9420000000000002</v>
      </c>
      <c r="L58" s="127">
        <v>7.6310000000000002</v>
      </c>
      <c r="M58" s="127">
        <v>7.8529999999999998</v>
      </c>
      <c r="N58" s="127">
        <v>7.6580000000000004</v>
      </c>
      <c r="O58" s="127">
        <v>5.1820000000000004</v>
      </c>
      <c r="P58" s="127">
        <v>5.0119999999999996</v>
      </c>
      <c r="Q58" s="127">
        <v>4.4749999999999996</v>
      </c>
      <c r="R58" s="146">
        <v>0</v>
      </c>
      <c r="S58" s="146">
        <v>0</v>
      </c>
      <c r="T58" s="146">
        <v>0</v>
      </c>
      <c r="U58" s="146" t="s">
        <v>103</v>
      </c>
      <c r="V58" s="146" t="s">
        <v>103</v>
      </c>
      <c r="W58" s="146" t="s">
        <v>103</v>
      </c>
      <c r="X58" s="146" t="s">
        <v>103</v>
      </c>
      <c r="Y58" s="146" t="s">
        <v>103</v>
      </c>
      <c r="Z58" s="146" t="s">
        <v>103</v>
      </c>
      <c r="AA58" s="146" t="s">
        <v>103</v>
      </c>
      <c r="AB58" s="146" t="s">
        <v>103</v>
      </c>
      <c r="AC58" s="146" t="s">
        <v>103</v>
      </c>
      <c r="AD58" s="146" t="s">
        <v>103</v>
      </c>
      <c r="AE58" s="146" t="s">
        <v>103</v>
      </c>
      <c r="AF58" s="146" t="s">
        <v>103</v>
      </c>
      <c r="AG58" s="146" t="s">
        <v>103</v>
      </c>
      <c r="AH58" s="146" t="s">
        <v>103</v>
      </c>
      <c r="AI58" s="146" t="s">
        <v>103</v>
      </c>
    </row>
    <row r="59" spans="1:35" x14ac:dyDescent="0.3">
      <c r="A59" s="182"/>
      <c r="B59" s="33" t="s">
        <v>149</v>
      </c>
      <c r="C59" s="126">
        <v>635.79999999999995</v>
      </c>
      <c r="D59" s="126">
        <v>183.3</v>
      </c>
      <c r="E59" s="145">
        <v>104</v>
      </c>
      <c r="F59" s="145">
        <v>151</v>
      </c>
      <c r="G59" s="145">
        <v>128</v>
      </c>
      <c r="H59" s="145">
        <v>131</v>
      </c>
      <c r="I59" s="145">
        <v>165</v>
      </c>
      <c r="J59" s="126">
        <v>93.7</v>
      </c>
      <c r="K59" s="126">
        <v>105.7</v>
      </c>
      <c r="L59" s="126">
        <v>127.4</v>
      </c>
      <c r="M59" s="126">
        <v>124.7</v>
      </c>
      <c r="N59" s="126">
        <v>93.5</v>
      </c>
      <c r="O59" s="126">
        <v>89.9</v>
      </c>
      <c r="P59" s="126">
        <v>93.1</v>
      </c>
      <c r="Q59" s="126">
        <v>93.4</v>
      </c>
      <c r="R59" s="126">
        <v>106.4</v>
      </c>
      <c r="S59" s="126">
        <v>127.8</v>
      </c>
      <c r="T59" s="126">
        <v>126.874</v>
      </c>
      <c r="U59" s="145" t="s">
        <v>103</v>
      </c>
      <c r="V59" s="145" t="s">
        <v>103</v>
      </c>
      <c r="W59" s="145" t="s">
        <v>103</v>
      </c>
      <c r="X59" s="145" t="s">
        <v>103</v>
      </c>
      <c r="Y59" s="145" t="s">
        <v>103</v>
      </c>
      <c r="Z59" s="145" t="s">
        <v>103</v>
      </c>
      <c r="AA59" s="145" t="s">
        <v>103</v>
      </c>
      <c r="AB59" s="145" t="s">
        <v>103</v>
      </c>
      <c r="AC59" s="145" t="s">
        <v>103</v>
      </c>
      <c r="AD59" s="145" t="s">
        <v>103</v>
      </c>
      <c r="AE59" s="145" t="s">
        <v>103</v>
      </c>
      <c r="AF59" s="145" t="s">
        <v>103</v>
      </c>
      <c r="AG59" s="145" t="s">
        <v>103</v>
      </c>
      <c r="AH59" s="145" t="s">
        <v>103</v>
      </c>
      <c r="AI59" s="145" t="s">
        <v>103</v>
      </c>
    </row>
    <row r="60" spans="1:35" x14ac:dyDescent="0.3">
      <c r="A60" s="182"/>
      <c r="B60" s="33" t="s">
        <v>150</v>
      </c>
      <c r="C60" s="127">
        <v>1048.7170000000001</v>
      </c>
      <c r="D60" s="127">
        <v>695.54499999999996</v>
      </c>
      <c r="E60" s="127">
        <v>525.69000000000005</v>
      </c>
      <c r="F60" s="146">
        <v>450</v>
      </c>
      <c r="G60" s="127">
        <v>304.00099999999998</v>
      </c>
      <c r="H60" s="127">
        <v>217.13200000000001</v>
      </c>
      <c r="I60" s="127">
        <v>201.69800000000001</v>
      </c>
      <c r="J60" s="127">
        <v>114.86799999999999</v>
      </c>
      <c r="K60" s="127">
        <v>80.224000000000004</v>
      </c>
      <c r="L60" s="127">
        <v>75.384</v>
      </c>
      <c r="M60" s="127">
        <v>53.426000000000002</v>
      </c>
      <c r="N60" s="127">
        <v>35.411000000000001</v>
      </c>
      <c r="O60" s="146">
        <v>0</v>
      </c>
      <c r="P60" s="146">
        <v>0</v>
      </c>
      <c r="Q60" s="146">
        <v>0</v>
      </c>
      <c r="R60" s="146">
        <v>0</v>
      </c>
      <c r="S60" s="146">
        <v>0</v>
      </c>
      <c r="T60" s="146">
        <v>0</v>
      </c>
      <c r="U60" s="146">
        <v>0</v>
      </c>
      <c r="V60" s="146">
        <v>0</v>
      </c>
      <c r="W60" s="146">
        <v>0</v>
      </c>
      <c r="X60" s="146">
        <v>0</v>
      </c>
      <c r="Y60" s="146">
        <v>0</v>
      </c>
      <c r="Z60" s="146">
        <v>0</v>
      </c>
      <c r="AA60" s="146">
        <v>0</v>
      </c>
      <c r="AB60" s="146">
        <v>0</v>
      </c>
      <c r="AC60" s="146">
        <v>0</v>
      </c>
      <c r="AD60" s="146">
        <v>0</v>
      </c>
      <c r="AE60" s="146">
        <v>0</v>
      </c>
      <c r="AF60" s="146">
        <v>0</v>
      </c>
      <c r="AG60" s="146">
        <v>0</v>
      </c>
      <c r="AH60" s="146">
        <v>0</v>
      </c>
      <c r="AI60" s="146">
        <v>0</v>
      </c>
    </row>
    <row r="61" spans="1:35" x14ac:dyDescent="0.3">
      <c r="A61" s="182"/>
      <c r="B61" s="33" t="s">
        <v>151</v>
      </c>
      <c r="C61" s="126">
        <v>6.57</v>
      </c>
      <c r="D61" s="126">
        <v>3.06</v>
      </c>
      <c r="E61" s="145">
        <v>0</v>
      </c>
      <c r="F61" s="145">
        <v>0</v>
      </c>
      <c r="G61" s="145">
        <v>0</v>
      </c>
      <c r="H61" s="145">
        <v>0</v>
      </c>
      <c r="I61" s="145">
        <v>0</v>
      </c>
      <c r="J61" s="145">
        <v>0</v>
      </c>
      <c r="K61" s="145">
        <v>0</v>
      </c>
      <c r="L61" s="145">
        <v>0</v>
      </c>
      <c r="M61" s="145">
        <v>0</v>
      </c>
      <c r="N61" s="145">
        <v>0</v>
      </c>
      <c r="O61" s="145">
        <v>0</v>
      </c>
      <c r="P61" s="145">
        <v>0</v>
      </c>
      <c r="Q61" s="145">
        <v>0</v>
      </c>
      <c r="R61" s="145">
        <v>0</v>
      </c>
      <c r="S61" s="145">
        <v>0</v>
      </c>
      <c r="T61" s="145">
        <v>0</v>
      </c>
      <c r="U61" s="145">
        <v>0</v>
      </c>
      <c r="V61" s="145">
        <v>0</v>
      </c>
      <c r="W61" s="145">
        <v>0</v>
      </c>
      <c r="X61" s="145">
        <v>0</v>
      </c>
      <c r="Y61" s="145">
        <v>0</v>
      </c>
      <c r="Z61" s="126">
        <v>93.616</v>
      </c>
      <c r="AA61" s="126">
        <v>32.341000000000001</v>
      </c>
      <c r="AB61" s="126">
        <v>28.669</v>
      </c>
      <c r="AC61" s="126">
        <v>58.616</v>
      </c>
      <c r="AD61" s="126">
        <v>57.78</v>
      </c>
      <c r="AE61" s="126">
        <v>47.859000000000002</v>
      </c>
      <c r="AF61" s="126">
        <v>58.177999999999997</v>
      </c>
      <c r="AG61" s="126">
        <v>47.7</v>
      </c>
      <c r="AH61" s="126">
        <v>24.385999999999999</v>
      </c>
      <c r="AI61" s="126">
        <v>38.042999999999999</v>
      </c>
    </row>
    <row r="62" spans="1:35" x14ac:dyDescent="0.3">
      <c r="A62" s="182"/>
      <c r="B62" s="33" t="s">
        <v>152</v>
      </c>
      <c r="C62" s="146" t="s">
        <v>103</v>
      </c>
      <c r="D62" s="146" t="s">
        <v>103</v>
      </c>
      <c r="E62" s="146" t="s">
        <v>103</v>
      </c>
      <c r="F62" s="146" t="s">
        <v>103</v>
      </c>
      <c r="G62" s="146" t="s">
        <v>103</v>
      </c>
      <c r="H62" s="146" t="s">
        <v>103</v>
      </c>
      <c r="I62" s="146" t="s">
        <v>103</v>
      </c>
      <c r="J62" s="146" t="s">
        <v>103</v>
      </c>
      <c r="K62" s="146" t="s">
        <v>103</v>
      </c>
      <c r="L62" s="146" t="s">
        <v>103</v>
      </c>
      <c r="M62" s="146" t="s">
        <v>103</v>
      </c>
      <c r="N62" s="146" t="s">
        <v>103</v>
      </c>
      <c r="O62" s="146" t="s">
        <v>103</v>
      </c>
      <c r="P62" s="146" t="s">
        <v>103</v>
      </c>
      <c r="Q62" s="146" t="s">
        <v>103</v>
      </c>
      <c r="R62" s="146" t="s">
        <v>103</v>
      </c>
      <c r="S62" s="146" t="s">
        <v>103</v>
      </c>
      <c r="T62" s="146" t="s">
        <v>103</v>
      </c>
      <c r="U62" s="146" t="s">
        <v>103</v>
      </c>
      <c r="V62" s="146" t="s">
        <v>103</v>
      </c>
      <c r="W62" s="146" t="s">
        <v>103</v>
      </c>
      <c r="X62" s="146" t="s">
        <v>103</v>
      </c>
      <c r="Y62" s="146" t="s">
        <v>103</v>
      </c>
      <c r="Z62" s="146" t="s">
        <v>103</v>
      </c>
      <c r="AA62" s="146" t="s">
        <v>103</v>
      </c>
      <c r="AB62" s="146" t="s">
        <v>103</v>
      </c>
      <c r="AC62" s="146" t="s">
        <v>103</v>
      </c>
      <c r="AD62" s="146" t="s">
        <v>103</v>
      </c>
      <c r="AE62" s="146" t="s">
        <v>103</v>
      </c>
      <c r="AF62" s="146" t="s">
        <v>103</v>
      </c>
      <c r="AG62" s="146" t="s">
        <v>103</v>
      </c>
      <c r="AH62" s="146" t="s">
        <v>103</v>
      </c>
      <c r="AI62" s="146" t="s">
        <v>103</v>
      </c>
    </row>
    <row r="63" spans="1:35" x14ac:dyDescent="0.3">
      <c r="A63" s="182"/>
      <c r="B63" s="32" t="s">
        <v>153</v>
      </c>
      <c r="C63" s="126">
        <v>440219.09100000001</v>
      </c>
      <c r="D63" s="126">
        <v>447366.32900000003</v>
      </c>
      <c r="E63" s="126">
        <v>416215.00699999998</v>
      </c>
      <c r="F63" s="126">
        <v>389414.91700000002</v>
      </c>
      <c r="G63" s="126">
        <v>414958.66499999998</v>
      </c>
      <c r="H63" s="126">
        <v>415457.83299999998</v>
      </c>
      <c r="I63" s="126">
        <v>384256.397</v>
      </c>
      <c r="J63" s="126">
        <v>394771.80300000001</v>
      </c>
      <c r="K63" s="126">
        <v>405122.27299999999</v>
      </c>
      <c r="L63" s="126">
        <v>423346.47399999999</v>
      </c>
      <c r="M63" s="126">
        <v>446912.32199999999</v>
      </c>
      <c r="N63" s="126">
        <v>442765.66399999999</v>
      </c>
      <c r="O63" s="126">
        <v>428354.64</v>
      </c>
      <c r="P63" s="126">
        <v>428723.94199999998</v>
      </c>
      <c r="Q63" s="126">
        <v>437533.196</v>
      </c>
      <c r="R63" s="126">
        <v>436185.08</v>
      </c>
      <c r="S63" s="126">
        <v>452201.92300000001</v>
      </c>
      <c r="T63" s="126">
        <v>466266.95</v>
      </c>
      <c r="U63" s="126">
        <v>445117.16600000003</v>
      </c>
      <c r="V63" s="126">
        <v>387885.19900000002</v>
      </c>
      <c r="W63" s="126">
        <v>378850.48</v>
      </c>
      <c r="X63" s="126">
        <v>396037.94</v>
      </c>
      <c r="Y63" s="126">
        <v>368994.03600000002</v>
      </c>
      <c r="Z63" s="126">
        <v>372392.26199999999</v>
      </c>
      <c r="AA63" s="126">
        <v>351551.68800000002</v>
      </c>
      <c r="AB63" s="126">
        <v>336623.826</v>
      </c>
      <c r="AC63" s="126">
        <v>339458.73800000001</v>
      </c>
      <c r="AD63" s="126">
        <v>355170.28899999999</v>
      </c>
      <c r="AE63" s="126">
        <v>372888.08</v>
      </c>
      <c r="AF63" s="126">
        <v>393262.94799999997</v>
      </c>
      <c r="AG63" s="126">
        <v>362814.49099999998</v>
      </c>
      <c r="AH63" s="126">
        <v>397744.75300000003</v>
      </c>
      <c r="AI63" s="126">
        <v>392152.17</v>
      </c>
    </row>
    <row r="64" spans="1:35" x14ac:dyDescent="0.3">
      <c r="A64" s="182"/>
      <c r="B64" s="33" t="s">
        <v>154</v>
      </c>
      <c r="C64" s="127">
        <v>1152.942</v>
      </c>
      <c r="D64" s="127">
        <v>1133.17</v>
      </c>
      <c r="E64" s="127">
        <v>1110.4680000000001</v>
      </c>
      <c r="F64" s="127">
        <v>1082.816</v>
      </c>
      <c r="G64" s="127">
        <v>1158.1759999999999</v>
      </c>
      <c r="H64" s="127">
        <v>1091.354</v>
      </c>
      <c r="I64" s="127">
        <v>1128.7280000000001</v>
      </c>
      <c r="J64" s="127">
        <v>1048.894</v>
      </c>
      <c r="K64" s="127">
        <v>1141.144</v>
      </c>
      <c r="L64" s="127">
        <v>1155.9880000000001</v>
      </c>
      <c r="M64" s="127">
        <v>1151.8219999999999</v>
      </c>
      <c r="N64" s="127">
        <v>1147.6500000000001</v>
      </c>
      <c r="O64" s="127">
        <v>1106.44</v>
      </c>
      <c r="P64" s="127">
        <v>1074.0419999999999</v>
      </c>
      <c r="Q64" s="127">
        <v>1084.9960000000001</v>
      </c>
      <c r="R64" s="127">
        <v>1114.3800000000001</v>
      </c>
      <c r="S64" s="127">
        <v>1126.223</v>
      </c>
      <c r="T64" s="127">
        <v>1126.45</v>
      </c>
      <c r="U64" s="127">
        <v>1043.4000000000001</v>
      </c>
      <c r="V64" s="127">
        <v>894.81200000000001</v>
      </c>
      <c r="W64" s="127">
        <v>898.48</v>
      </c>
      <c r="X64" s="127">
        <v>878.14</v>
      </c>
      <c r="Y64" s="127">
        <v>914.53599999999994</v>
      </c>
      <c r="Z64" s="127">
        <v>2630.4870000000001</v>
      </c>
      <c r="AA64" s="127">
        <v>2201.5329999999999</v>
      </c>
      <c r="AB64" s="127">
        <v>4161.1210000000001</v>
      </c>
      <c r="AC64" s="127">
        <v>6676.3190000000004</v>
      </c>
      <c r="AD64" s="127">
        <v>7010.7510000000002</v>
      </c>
      <c r="AE64" s="127">
        <v>6011.5150000000003</v>
      </c>
      <c r="AF64" s="127">
        <v>6264.8810000000003</v>
      </c>
      <c r="AG64" s="127">
        <v>2404.8090000000002</v>
      </c>
      <c r="AH64" s="127">
        <v>2913.5749999999998</v>
      </c>
      <c r="AI64" s="127">
        <v>2856.3310000000001</v>
      </c>
    </row>
    <row r="65" spans="1:35" x14ac:dyDescent="0.3">
      <c r="A65" s="182"/>
      <c r="B65" s="33" t="s">
        <v>155</v>
      </c>
      <c r="C65" s="145">
        <v>2319</v>
      </c>
      <c r="D65" s="145">
        <v>2366</v>
      </c>
      <c r="E65" s="145">
        <v>2293</v>
      </c>
      <c r="F65" s="145">
        <v>2287</v>
      </c>
      <c r="G65" s="145">
        <v>2175</v>
      </c>
      <c r="H65" s="126">
        <v>2498.3000000000002</v>
      </c>
      <c r="I65" s="145">
        <v>2436</v>
      </c>
      <c r="J65" s="126">
        <v>2643.2</v>
      </c>
      <c r="K65" s="145">
        <v>2477</v>
      </c>
      <c r="L65" s="145">
        <v>2107</v>
      </c>
      <c r="M65" s="145">
        <v>2228</v>
      </c>
      <c r="N65" s="126">
        <v>2050.3000000000002</v>
      </c>
      <c r="O65" s="145">
        <v>1824</v>
      </c>
      <c r="P65" s="145">
        <v>1438</v>
      </c>
      <c r="Q65" s="145">
        <v>1589</v>
      </c>
      <c r="R65" s="145">
        <v>1649</v>
      </c>
      <c r="S65" s="145">
        <v>1546</v>
      </c>
      <c r="T65" s="145">
        <v>1567</v>
      </c>
      <c r="U65" s="145">
        <v>1193</v>
      </c>
      <c r="V65" s="145">
        <v>1526</v>
      </c>
      <c r="W65" s="145">
        <v>2559</v>
      </c>
      <c r="X65" s="145">
        <v>3127</v>
      </c>
      <c r="Y65" s="145">
        <v>2096</v>
      </c>
      <c r="Z65" s="126">
        <v>2901.1170000000002</v>
      </c>
      <c r="AA65" s="126">
        <v>3135.4720000000002</v>
      </c>
      <c r="AB65" s="126">
        <v>3085.41</v>
      </c>
      <c r="AC65" s="126">
        <v>2903.6170000000002</v>
      </c>
      <c r="AD65" s="126">
        <v>3625.7060000000001</v>
      </c>
      <c r="AE65" s="126">
        <v>3609.4340000000002</v>
      </c>
      <c r="AF65" s="126">
        <v>3517.7420000000002</v>
      </c>
      <c r="AG65" s="126">
        <v>2970.8580000000002</v>
      </c>
      <c r="AH65" s="126">
        <v>1871.422</v>
      </c>
      <c r="AI65" s="126">
        <v>1624.884</v>
      </c>
    </row>
    <row r="66" spans="1:35" x14ac:dyDescent="0.3">
      <c r="A66" s="182"/>
      <c r="B66" s="33" t="s">
        <v>156</v>
      </c>
      <c r="C66" s="127">
        <v>1.18</v>
      </c>
      <c r="D66" s="127">
        <v>1.0900000000000001</v>
      </c>
      <c r="E66" s="127">
        <v>0.9</v>
      </c>
      <c r="F66" s="127">
        <v>0.99</v>
      </c>
      <c r="G66" s="127">
        <v>0.92</v>
      </c>
      <c r="H66" s="127">
        <v>1.21</v>
      </c>
      <c r="I66" s="127">
        <v>1.53</v>
      </c>
      <c r="J66" s="127">
        <v>1.28</v>
      </c>
      <c r="K66" s="127">
        <v>2.2999999999999998</v>
      </c>
      <c r="L66" s="127">
        <v>1.8</v>
      </c>
      <c r="M66" s="127">
        <v>1.8</v>
      </c>
      <c r="N66" s="127">
        <v>1.7</v>
      </c>
      <c r="O66" s="127">
        <v>1.9</v>
      </c>
      <c r="P66" s="127">
        <v>4.2</v>
      </c>
      <c r="Q66" s="127">
        <v>4.8</v>
      </c>
      <c r="R66" s="127">
        <v>5.4</v>
      </c>
      <c r="S66" s="127">
        <v>5.7</v>
      </c>
      <c r="T66" s="127">
        <v>8.6999999999999993</v>
      </c>
      <c r="U66" s="127">
        <v>9.5</v>
      </c>
      <c r="V66" s="146">
        <v>11</v>
      </c>
      <c r="W66" s="127">
        <v>12.8</v>
      </c>
      <c r="X66" s="127">
        <v>8.9</v>
      </c>
      <c r="Y66" s="127">
        <v>8.1999999999999993</v>
      </c>
      <c r="Z66" s="127">
        <v>7.0810000000000004</v>
      </c>
      <c r="AA66" s="127">
        <v>7.28</v>
      </c>
      <c r="AB66" s="127">
        <v>7.5659999999999998</v>
      </c>
      <c r="AC66" s="127">
        <v>5.7140000000000004</v>
      </c>
      <c r="AD66" s="127">
        <v>6.5869999999999997</v>
      </c>
      <c r="AE66" s="127">
        <v>5.9180000000000001</v>
      </c>
      <c r="AF66" s="127">
        <v>5.758</v>
      </c>
      <c r="AG66" s="127">
        <v>5.4080000000000004</v>
      </c>
      <c r="AH66" s="127">
        <v>7.665</v>
      </c>
      <c r="AI66" s="127">
        <v>8.5109999999999992</v>
      </c>
    </row>
    <row r="67" spans="1:35" x14ac:dyDescent="0.3">
      <c r="A67" s="182"/>
      <c r="B67" s="33" t="s">
        <v>157</v>
      </c>
      <c r="C67" s="126">
        <v>3155.9290000000001</v>
      </c>
      <c r="D67" s="126">
        <v>3041.4290000000001</v>
      </c>
      <c r="E67" s="126">
        <v>2963.8290000000002</v>
      </c>
      <c r="F67" s="126">
        <v>2769.6289999999999</v>
      </c>
      <c r="G67" s="126">
        <v>2771.8290000000002</v>
      </c>
      <c r="H67" s="126">
        <v>2664.8290000000002</v>
      </c>
      <c r="I67" s="126">
        <v>2516.4290000000001</v>
      </c>
      <c r="J67" s="126">
        <v>2377.7289999999998</v>
      </c>
      <c r="K67" s="126">
        <v>2117.9290000000001</v>
      </c>
      <c r="L67" s="126">
        <v>1922.7</v>
      </c>
      <c r="M67" s="126">
        <v>1905.2</v>
      </c>
      <c r="N67" s="126">
        <v>1903.229</v>
      </c>
      <c r="O67" s="126">
        <v>1758.2</v>
      </c>
      <c r="P67" s="126">
        <v>1526.9</v>
      </c>
      <c r="Q67" s="126">
        <v>1412.9</v>
      </c>
      <c r="R67" s="126">
        <v>1454.3</v>
      </c>
      <c r="S67" s="126">
        <v>1314.7</v>
      </c>
      <c r="T67" s="145">
        <v>1247</v>
      </c>
      <c r="U67" s="145">
        <v>1212</v>
      </c>
      <c r="V67" s="145">
        <v>1410</v>
      </c>
      <c r="W67" s="145">
        <v>1632</v>
      </c>
      <c r="X67" s="145">
        <v>1212</v>
      </c>
      <c r="Y67" s="145">
        <v>929</v>
      </c>
      <c r="Z67" s="126">
        <v>945.26599999999996</v>
      </c>
      <c r="AA67" s="145">
        <v>909</v>
      </c>
      <c r="AB67" s="126">
        <v>729.43899999999996</v>
      </c>
      <c r="AC67" s="126">
        <v>616.03899999999999</v>
      </c>
      <c r="AD67" s="126">
        <v>605.80200000000002</v>
      </c>
      <c r="AE67" s="126">
        <v>449.27100000000002</v>
      </c>
      <c r="AF67" s="126">
        <v>1248.9590000000001</v>
      </c>
      <c r="AG67" s="126">
        <v>1624.731</v>
      </c>
      <c r="AH67" s="126">
        <v>903.33600000000001</v>
      </c>
      <c r="AI67" s="126">
        <v>895.17600000000004</v>
      </c>
    </row>
    <row r="68" spans="1:35" x14ac:dyDescent="0.3">
      <c r="A68" s="182"/>
      <c r="B68" s="33" t="s">
        <v>158</v>
      </c>
      <c r="C68" s="146">
        <v>6569</v>
      </c>
      <c r="D68" s="146">
        <v>7501</v>
      </c>
      <c r="E68" s="146">
        <v>7362</v>
      </c>
      <c r="F68" s="146">
        <v>5671</v>
      </c>
      <c r="G68" s="146">
        <v>8022</v>
      </c>
      <c r="H68" s="146">
        <v>8487</v>
      </c>
      <c r="I68" s="146">
        <v>7927</v>
      </c>
      <c r="J68" s="146">
        <v>8114</v>
      </c>
      <c r="K68" s="146">
        <v>7812</v>
      </c>
      <c r="L68" s="146">
        <v>7620</v>
      </c>
      <c r="M68" s="146">
        <v>7539</v>
      </c>
      <c r="N68" s="146">
        <v>7869</v>
      </c>
      <c r="O68" s="146">
        <v>7100</v>
      </c>
      <c r="P68" s="146">
        <v>7694</v>
      </c>
      <c r="Q68" s="146">
        <v>7811</v>
      </c>
      <c r="R68" s="146">
        <v>8082</v>
      </c>
      <c r="S68" s="146">
        <v>8776</v>
      </c>
      <c r="T68" s="146">
        <v>6026</v>
      </c>
      <c r="U68" s="146">
        <v>6855</v>
      </c>
      <c r="V68" s="127">
        <v>5290.4520000000002</v>
      </c>
      <c r="W68" s="146">
        <v>5868</v>
      </c>
      <c r="X68" s="146">
        <v>5431</v>
      </c>
      <c r="Y68" s="146">
        <v>3921</v>
      </c>
      <c r="Z68" s="127">
        <v>6057.348</v>
      </c>
      <c r="AA68" s="127">
        <v>5810.027</v>
      </c>
      <c r="AB68" s="127">
        <v>6080.9179999999997</v>
      </c>
      <c r="AC68" s="127">
        <v>5471.6270000000004</v>
      </c>
      <c r="AD68" s="127">
        <v>5011.0169999999998</v>
      </c>
      <c r="AE68" s="127">
        <v>4965.4610000000002</v>
      </c>
      <c r="AF68" s="127">
        <v>5452.4780000000001</v>
      </c>
      <c r="AG68" s="127">
        <v>5502.0619999999999</v>
      </c>
      <c r="AH68" s="127">
        <v>5543.4489999999996</v>
      </c>
      <c r="AI68" s="127">
        <v>5621.7539999999999</v>
      </c>
    </row>
    <row r="69" spans="1:35" x14ac:dyDescent="0.3">
      <c r="A69" s="182"/>
      <c r="B69" s="33" t="s">
        <v>159</v>
      </c>
      <c r="C69" s="126">
        <v>15054.8</v>
      </c>
      <c r="D69" s="126">
        <v>14438.4</v>
      </c>
      <c r="E69" s="126">
        <v>13013.4</v>
      </c>
      <c r="F69" s="126">
        <v>12388.4</v>
      </c>
      <c r="G69" s="126">
        <v>15003.7</v>
      </c>
      <c r="H69" s="126">
        <v>15070.4</v>
      </c>
      <c r="I69" s="126">
        <v>15393.9</v>
      </c>
      <c r="J69" s="126">
        <v>16299.6</v>
      </c>
      <c r="K69" s="145">
        <v>16951</v>
      </c>
      <c r="L69" s="145">
        <v>17095</v>
      </c>
      <c r="M69" s="145">
        <v>17673</v>
      </c>
      <c r="N69" s="126">
        <v>16818.400000000001</v>
      </c>
      <c r="O69" s="145">
        <v>17161</v>
      </c>
      <c r="P69" s="145">
        <v>17477</v>
      </c>
      <c r="Q69" s="145">
        <v>17870</v>
      </c>
      <c r="R69" s="145">
        <v>16490</v>
      </c>
      <c r="S69" s="145">
        <v>16029</v>
      </c>
      <c r="T69" s="145">
        <v>16982</v>
      </c>
      <c r="U69" s="145">
        <v>11536</v>
      </c>
      <c r="V69" s="126">
        <v>11653.619000000001</v>
      </c>
      <c r="W69" s="145">
        <v>12395</v>
      </c>
      <c r="X69" s="145">
        <v>14897</v>
      </c>
      <c r="Y69" s="145">
        <v>13902</v>
      </c>
      <c r="Z69" s="126">
        <v>13287.509</v>
      </c>
      <c r="AA69" s="126">
        <v>12263.866</v>
      </c>
      <c r="AB69" s="126">
        <v>11166.293</v>
      </c>
      <c r="AC69" s="126">
        <v>11146.874</v>
      </c>
      <c r="AD69" s="126">
        <v>13594.556</v>
      </c>
      <c r="AE69" s="126">
        <v>10748.873</v>
      </c>
      <c r="AF69" s="126">
        <v>11674.436</v>
      </c>
      <c r="AG69" s="126">
        <v>10111.538</v>
      </c>
      <c r="AH69" s="126">
        <v>12435.643</v>
      </c>
      <c r="AI69" s="126">
        <v>10738.246999999999</v>
      </c>
    </row>
    <row r="70" spans="1:35" x14ac:dyDescent="0.3">
      <c r="A70" s="182"/>
      <c r="B70" s="33" t="s">
        <v>160</v>
      </c>
      <c r="C70" s="127">
        <v>7092.1</v>
      </c>
      <c r="D70" s="127">
        <v>6958.8</v>
      </c>
      <c r="E70" s="146">
        <v>6762</v>
      </c>
      <c r="F70" s="146">
        <v>6882</v>
      </c>
      <c r="G70" s="146">
        <v>6818</v>
      </c>
      <c r="H70" s="146">
        <v>7133</v>
      </c>
      <c r="I70" s="146">
        <v>6807</v>
      </c>
      <c r="J70" s="146">
        <v>7012</v>
      </c>
      <c r="K70" s="127">
        <v>7235.7</v>
      </c>
      <c r="L70" s="146">
        <v>7075</v>
      </c>
      <c r="M70" s="146">
        <v>7139</v>
      </c>
      <c r="N70" s="146">
        <v>7377</v>
      </c>
      <c r="O70" s="146">
        <v>7221</v>
      </c>
      <c r="P70" s="146">
        <v>7051</v>
      </c>
      <c r="Q70" s="146">
        <v>7664</v>
      </c>
      <c r="R70" s="146">
        <v>7924</v>
      </c>
      <c r="S70" s="146">
        <v>8079</v>
      </c>
      <c r="T70" s="146">
        <v>8277</v>
      </c>
      <c r="U70" s="127">
        <v>7485.1660000000002</v>
      </c>
      <c r="V70" s="127">
        <v>5339.0159999999996</v>
      </c>
      <c r="W70" s="146">
        <v>6076</v>
      </c>
      <c r="X70" s="146">
        <v>6827</v>
      </c>
      <c r="Y70" s="146">
        <v>5929</v>
      </c>
      <c r="Z70" s="127">
        <v>4874.8879999999999</v>
      </c>
      <c r="AA70" s="127">
        <v>4817.732</v>
      </c>
      <c r="AB70" s="127">
        <v>4522.22</v>
      </c>
      <c r="AC70" s="127">
        <v>4451.3</v>
      </c>
      <c r="AD70" s="127">
        <v>4610.07</v>
      </c>
      <c r="AE70" s="127">
        <v>4734.6239999999998</v>
      </c>
      <c r="AF70" s="127">
        <v>1181.18</v>
      </c>
      <c r="AG70" s="127">
        <v>1023.102</v>
      </c>
      <c r="AH70" s="127">
        <v>1199.02</v>
      </c>
      <c r="AI70" s="127">
        <v>1442.355</v>
      </c>
    </row>
    <row r="71" spans="1:35" x14ac:dyDescent="0.3">
      <c r="A71" s="182"/>
      <c r="B71" s="33" t="s">
        <v>161</v>
      </c>
      <c r="C71" s="126">
        <v>403712.4</v>
      </c>
      <c r="D71" s="126">
        <v>410796.7</v>
      </c>
      <c r="E71" s="126">
        <v>381696.8</v>
      </c>
      <c r="F71" s="126">
        <v>357214.8</v>
      </c>
      <c r="G71" s="126">
        <v>377975.8</v>
      </c>
      <c r="H71" s="126">
        <v>377408.1</v>
      </c>
      <c r="I71" s="145">
        <v>346821</v>
      </c>
      <c r="J71" s="126">
        <v>355680.7</v>
      </c>
      <c r="K71" s="126">
        <v>366317.6</v>
      </c>
      <c r="L71" s="126">
        <v>384907.1</v>
      </c>
      <c r="M71" s="126">
        <v>408192.2</v>
      </c>
      <c r="N71" s="126">
        <v>404463.8</v>
      </c>
      <c r="O71" s="126">
        <v>391168.9</v>
      </c>
      <c r="P71" s="126">
        <v>391100.5</v>
      </c>
      <c r="Q71" s="126">
        <v>398737.2</v>
      </c>
      <c r="R71" s="126">
        <v>398072.8</v>
      </c>
      <c r="S71" s="145">
        <v>413986</v>
      </c>
      <c r="T71" s="145">
        <v>430031</v>
      </c>
      <c r="U71" s="145">
        <v>414398</v>
      </c>
      <c r="V71" s="126">
        <v>360554.3</v>
      </c>
      <c r="W71" s="126">
        <v>348170.2</v>
      </c>
      <c r="X71" s="126">
        <v>362419.9</v>
      </c>
      <c r="Y71" s="126">
        <v>340110.3</v>
      </c>
      <c r="Z71" s="126">
        <v>340259.24400000001</v>
      </c>
      <c r="AA71" s="126">
        <v>320866.80900000001</v>
      </c>
      <c r="AB71" s="126">
        <v>305310.25099999999</v>
      </c>
      <c r="AC71" s="126">
        <v>306669.18</v>
      </c>
      <c r="AD71" s="126">
        <v>319107.08500000002</v>
      </c>
      <c r="AE71" s="126">
        <v>340912.36</v>
      </c>
      <c r="AF71" s="126">
        <v>362562.58299999998</v>
      </c>
      <c r="AG71" s="126">
        <v>338032.14799999999</v>
      </c>
      <c r="AH71" s="145">
        <v>371427</v>
      </c>
      <c r="AI71" s="126">
        <v>367572.9</v>
      </c>
    </row>
    <row r="72" spans="1:35" x14ac:dyDescent="0.3">
      <c r="A72" s="182"/>
      <c r="B72" s="33" t="s">
        <v>162</v>
      </c>
      <c r="C72" s="127">
        <v>1161.74</v>
      </c>
      <c r="D72" s="127">
        <v>1129.74</v>
      </c>
      <c r="E72" s="127">
        <v>1012.61</v>
      </c>
      <c r="F72" s="127">
        <v>1118.2819999999999</v>
      </c>
      <c r="G72" s="127">
        <v>1033.24</v>
      </c>
      <c r="H72" s="127">
        <v>1103.6400000000001</v>
      </c>
      <c r="I72" s="127">
        <v>1224.81</v>
      </c>
      <c r="J72" s="127">
        <v>1594.4</v>
      </c>
      <c r="K72" s="127">
        <v>1067.5999999999999</v>
      </c>
      <c r="L72" s="127">
        <v>1461.886</v>
      </c>
      <c r="M72" s="127">
        <v>1082.3</v>
      </c>
      <c r="N72" s="127">
        <v>1134.586</v>
      </c>
      <c r="O72" s="127">
        <v>1013.2</v>
      </c>
      <c r="P72" s="127">
        <v>1358.3</v>
      </c>
      <c r="Q72" s="127">
        <v>1359.3</v>
      </c>
      <c r="R72" s="127">
        <v>1393.2</v>
      </c>
      <c r="S72" s="127">
        <v>1339.3</v>
      </c>
      <c r="T72" s="127">
        <v>1001.8</v>
      </c>
      <c r="U72" s="127">
        <v>1385.1</v>
      </c>
      <c r="V72" s="146">
        <v>1206</v>
      </c>
      <c r="W72" s="146">
        <v>1239</v>
      </c>
      <c r="X72" s="146">
        <v>1237</v>
      </c>
      <c r="Y72" s="146">
        <v>1184</v>
      </c>
      <c r="Z72" s="127">
        <v>1429.3219999999999</v>
      </c>
      <c r="AA72" s="127">
        <v>1539.9690000000001</v>
      </c>
      <c r="AB72" s="127">
        <v>1560.6079999999999</v>
      </c>
      <c r="AC72" s="127">
        <v>1518.068</v>
      </c>
      <c r="AD72" s="127">
        <v>1598.7149999999999</v>
      </c>
      <c r="AE72" s="127">
        <v>1450.624</v>
      </c>
      <c r="AF72" s="127">
        <v>1354.931</v>
      </c>
      <c r="AG72" s="127">
        <v>1139.835</v>
      </c>
      <c r="AH72" s="127">
        <v>1443.644</v>
      </c>
      <c r="AI72" s="127">
        <v>1392.0119999999999</v>
      </c>
    </row>
    <row r="73" spans="1:35" x14ac:dyDescent="0.3">
      <c r="A73" s="182"/>
      <c r="B73" s="33" t="s">
        <v>163</v>
      </c>
      <c r="C73" s="145" t="s">
        <v>103</v>
      </c>
      <c r="D73" s="145" t="s">
        <v>103</v>
      </c>
      <c r="E73" s="145" t="s">
        <v>103</v>
      </c>
      <c r="F73" s="145" t="s">
        <v>103</v>
      </c>
      <c r="G73" s="145" t="s">
        <v>103</v>
      </c>
      <c r="H73" s="145" t="s">
        <v>103</v>
      </c>
      <c r="I73" s="145" t="s">
        <v>103</v>
      </c>
      <c r="J73" s="145" t="s">
        <v>103</v>
      </c>
      <c r="K73" s="145" t="s">
        <v>103</v>
      </c>
      <c r="L73" s="145" t="s">
        <v>103</v>
      </c>
      <c r="M73" s="145" t="s">
        <v>103</v>
      </c>
      <c r="N73" s="145" t="s">
        <v>103</v>
      </c>
      <c r="O73" s="145" t="s">
        <v>103</v>
      </c>
      <c r="P73" s="145" t="s">
        <v>103</v>
      </c>
      <c r="Q73" s="145" t="s">
        <v>103</v>
      </c>
      <c r="R73" s="145" t="s">
        <v>103</v>
      </c>
      <c r="S73" s="145" t="s">
        <v>103</v>
      </c>
      <c r="T73" s="145" t="s">
        <v>103</v>
      </c>
      <c r="U73" s="145" t="s">
        <v>103</v>
      </c>
      <c r="V73" s="145" t="s">
        <v>103</v>
      </c>
      <c r="W73" s="145" t="s">
        <v>103</v>
      </c>
      <c r="X73" s="145" t="s">
        <v>103</v>
      </c>
      <c r="Y73" s="145" t="s">
        <v>103</v>
      </c>
      <c r="Z73" s="145" t="s">
        <v>103</v>
      </c>
      <c r="AA73" s="145" t="s">
        <v>103</v>
      </c>
      <c r="AB73" s="145" t="s">
        <v>103</v>
      </c>
      <c r="AC73" s="145" t="s">
        <v>103</v>
      </c>
      <c r="AD73" s="145" t="s">
        <v>103</v>
      </c>
      <c r="AE73" s="145" t="s">
        <v>103</v>
      </c>
      <c r="AF73" s="145" t="s">
        <v>103</v>
      </c>
      <c r="AG73" s="145" t="s">
        <v>103</v>
      </c>
      <c r="AH73" s="145" t="s">
        <v>103</v>
      </c>
      <c r="AI73" s="145" t="s">
        <v>103</v>
      </c>
    </row>
    <row r="74" spans="1:35" x14ac:dyDescent="0.3">
      <c r="A74" s="182"/>
      <c r="B74" s="32" t="s">
        <v>164</v>
      </c>
      <c r="C74" s="127">
        <v>13821.679</v>
      </c>
      <c r="D74" s="127">
        <v>13690.601000000001</v>
      </c>
      <c r="E74" s="127">
        <v>12938.800999999999</v>
      </c>
      <c r="F74" s="127">
        <v>12391.210999999999</v>
      </c>
      <c r="G74" s="127">
        <v>11683.915000000001</v>
      </c>
      <c r="H74" s="127">
        <v>10805.752</v>
      </c>
      <c r="I74" s="127">
        <v>9933.3690000000006</v>
      </c>
      <c r="J74" s="127">
        <v>8386.7790000000005</v>
      </c>
      <c r="K74" s="127">
        <v>7116.3789999999999</v>
      </c>
      <c r="L74" s="127">
        <v>6506.848</v>
      </c>
      <c r="M74" s="127">
        <v>5257.5060000000003</v>
      </c>
      <c r="N74" s="127">
        <v>4498.2060000000001</v>
      </c>
      <c r="O74" s="127">
        <v>3949.92</v>
      </c>
      <c r="P74" s="127">
        <v>3791.7849999999999</v>
      </c>
      <c r="Q74" s="127">
        <v>2596.6080000000002</v>
      </c>
      <c r="R74" s="127">
        <v>2159.7629999999999</v>
      </c>
      <c r="S74" s="127">
        <v>2181.6529999999998</v>
      </c>
      <c r="T74" s="127">
        <v>1949.77</v>
      </c>
      <c r="U74" s="127">
        <v>1842.3019999999999</v>
      </c>
      <c r="V74" s="127">
        <v>1715.1579999999999</v>
      </c>
      <c r="W74" s="127">
        <v>1590.4559999999999</v>
      </c>
      <c r="X74" s="127">
        <v>1448.4079999999999</v>
      </c>
      <c r="Y74" s="127">
        <v>1303.549</v>
      </c>
      <c r="Z74" s="127">
        <v>1118.711</v>
      </c>
      <c r="AA74" s="127">
        <v>795.23</v>
      </c>
      <c r="AB74" s="127">
        <v>872.34900000000005</v>
      </c>
      <c r="AC74" s="127">
        <v>850.76300000000003</v>
      </c>
      <c r="AD74" s="127">
        <v>788.673</v>
      </c>
      <c r="AE74" s="127">
        <v>798.31399999999996</v>
      </c>
      <c r="AF74" s="127">
        <v>755.16</v>
      </c>
      <c r="AG74" s="127">
        <v>679.41600000000005</v>
      </c>
      <c r="AH74" s="127">
        <v>692.45600000000002</v>
      </c>
      <c r="AI74" s="127">
        <v>626.14</v>
      </c>
    </row>
    <row r="75" spans="1:35" x14ac:dyDescent="0.3">
      <c r="A75" s="182"/>
      <c r="B75" s="33" t="s">
        <v>165</v>
      </c>
      <c r="C75" s="126">
        <v>7811.6869999999999</v>
      </c>
      <c r="D75" s="126">
        <v>7410.0330000000004</v>
      </c>
      <c r="E75" s="126">
        <v>6818.5929999999998</v>
      </c>
      <c r="F75" s="126">
        <v>6277.8639999999996</v>
      </c>
      <c r="G75" s="126">
        <v>5488.9769999999999</v>
      </c>
      <c r="H75" s="126">
        <v>5077.4440000000004</v>
      </c>
      <c r="I75" s="126">
        <v>4991.6090000000004</v>
      </c>
      <c r="J75" s="126">
        <v>4108.4740000000002</v>
      </c>
      <c r="K75" s="126">
        <v>3318.549</v>
      </c>
      <c r="L75" s="126">
        <v>3041.75</v>
      </c>
      <c r="M75" s="126">
        <v>2086.2710000000002</v>
      </c>
      <c r="N75" s="126">
        <v>1356.1669999999999</v>
      </c>
      <c r="O75" s="126">
        <v>981.03599999999994</v>
      </c>
      <c r="P75" s="126">
        <v>1077.9829999999999</v>
      </c>
      <c r="Q75" s="126">
        <v>99.36</v>
      </c>
      <c r="R75" s="145">
        <v>0</v>
      </c>
      <c r="S75" s="145">
        <v>0</v>
      </c>
      <c r="T75" s="145">
        <v>0</v>
      </c>
      <c r="U75" s="145">
        <v>0</v>
      </c>
      <c r="V75" s="145">
        <v>0</v>
      </c>
      <c r="W75" s="145">
        <v>0</v>
      </c>
      <c r="X75" s="145">
        <v>0</v>
      </c>
      <c r="Y75" s="145">
        <v>0</v>
      </c>
      <c r="Z75" s="145">
        <v>0</v>
      </c>
      <c r="AA75" s="145">
        <v>0</v>
      </c>
      <c r="AB75" s="145">
        <v>0</v>
      </c>
      <c r="AC75" s="145">
        <v>0</v>
      </c>
      <c r="AD75" s="145">
        <v>0</v>
      </c>
      <c r="AE75" s="145">
        <v>0</v>
      </c>
      <c r="AF75" s="145">
        <v>0</v>
      </c>
      <c r="AG75" s="145">
        <v>0</v>
      </c>
      <c r="AH75" s="145">
        <v>0</v>
      </c>
      <c r="AI75" s="145">
        <v>0</v>
      </c>
    </row>
    <row r="76" spans="1:35" x14ac:dyDescent="0.3">
      <c r="A76" s="182"/>
      <c r="B76" s="33" t="s">
        <v>166</v>
      </c>
      <c r="C76" s="127">
        <v>999.66600000000005</v>
      </c>
      <c r="D76" s="127">
        <v>842.41</v>
      </c>
      <c r="E76" s="127">
        <v>676.15599999999995</v>
      </c>
      <c r="F76" s="127">
        <v>716.43499999999995</v>
      </c>
      <c r="G76" s="127">
        <v>616.63300000000004</v>
      </c>
      <c r="H76" s="127">
        <v>573.24300000000005</v>
      </c>
      <c r="I76" s="127">
        <v>326.51499999999999</v>
      </c>
      <c r="J76" s="127">
        <v>421.44200000000001</v>
      </c>
      <c r="K76" s="127">
        <v>299.25</v>
      </c>
      <c r="L76" s="127">
        <v>227.381</v>
      </c>
      <c r="M76" s="127">
        <v>120.187</v>
      </c>
      <c r="N76" s="127">
        <v>131.55600000000001</v>
      </c>
      <c r="O76" s="127">
        <v>60.094000000000001</v>
      </c>
      <c r="P76" s="127">
        <v>3.6539999999999999</v>
      </c>
      <c r="Q76" s="146">
        <v>0</v>
      </c>
      <c r="R76" s="146">
        <v>0</v>
      </c>
      <c r="S76" s="146">
        <v>0</v>
      </c>
      <c r="T76" s="146">
        <v>0</v>
      </c>
      <c r="U76" s="146">
        <v>0</v>
      </c>
      <c r="V76" s="146">
        <v>0</v>
      </c>
      <c r="W76" s="146">
        <v>0</v>
      </c>
      <c r="X76" s="146">
        <v>0</v>
      </c>
      <c r="Y76" s="146">
        <v>0</v>
      </c>
      <c r="Z76" s="146">
        <v>0</v>
      </c>
      <c r="AA76" s="146">
        <v>0</v>
      </c>
      <c r="AB76" s="146">
        <v>0</v>
      </c>
      <c r="AC76" s="146">
        <v>0</v>
      </c>
      <c r="AD76" s="146">
        <v>0</v>
      </c>
      <c r="AE76" s="146">
        <v>0</v>
      </c>
      <c r="AF76" s="146">
        <v>0</v>
      </c>
      <c r="AG76" s="146">
        <v>0</v>
      </c>
      <c r="AH76" s="146">
        <v>0</v>
      </c>
      <c r="AI76" s="146">
        <v>0</v>
      </c>
    </row>
    <row r="77" spans="1:35" x14ac:dyDescent="0.3">
      <c r="A77" s="182"/>
      <c r="B77" s="33" t="s">
        <v>167</v>
      </c>
      <c r="C77" s="126">
        <v>6812.0209999999997</v>
      </c>
      <c r="D77" s="126">
        <v>6567.6229999999996</v>
      </c>
      <c r="E77" s="126">
        <v>6142.4369999999999</v>
      </c>
      <c r="F77" s="126">
        <v>5561.4290000000001</v>
      </c>
      <c r="G77" s="126">
        <v>4872.3440000000001</v>
      </c>
      <c r="H77" s="126">
        <v>4504.201</v>
      </c>
      <c r="I77" s="126">
        <v>4665.0940000000001</v>
      </c>
      <c r="J77" s="126">
        <v>3687.0320000000002</v>
      </c>
      <c r="K77" s="126">
        <v>3019.299</v>
      </c>
      <c r="L77" s="126">
        <v>2814.3690000000001</v>
      </c>
      <c r="M77" s="126">
        <v>1966.0840000000001</v>
      </c>
      <c r="N77" s="126">
        <v>1224.6110000000001</v>
      </c>
      <c r="O77" s="126">
        <v>920.94200000000001</v>
      </c>
      <c r="P77" s="126">
        <v>1074.329</v>
      </c>
      <c r="Q77" s="126">
        <v>99.36</v>
      </c>
      <c r="R77" s="145">
        <v>0</v>
      </c>
      <c r="S77" s="145">
        <v>0</v>
      </c>
      <c r="T77" s="145">
        <v>0</v>
      </c>
      <c r="U77" s="145">
        <v>0</v>
      </c>
      <c r="V77" s="145">
        <v>0</v>
      </c>
      <c r="W77" s="145">
        <v>0</v>
      </c>
      <c r="X77" s="145">
        <v>0</v>
      </c>
      <c r="Y77" s="145">
        <v>0</v>
      </c>
      <c r="Z77" s="145">
        <v>0</v>
      </c>
      <c r="AA77" s="145">
        <v>0</v>
      </c>
      <c r="AB77" s="145">
        <v>0</v>
      </c>
      <c r="AC77" s="145">
        <v>0</v>
      </c>
      <c r="AD77" s="145">
        <v>0</v>
      </c>
      <c r="AE77" s="145">
        <v>0</v>
      </c>
      <c r="AF77" s="145">
        <v>0</v>
      </c>
      <c r="AG77" s="145">
        <v>0</v>
      </c>
      <c r="AH77" s="145">
        <v>0</v>
      </c>
      <c r="AI77" s="145">
        <v>0</v>
      </c>
    </row>
    <row r="78" spans="1:35" x14ac:dyDescent="0.3">
      <c r="A78" s="182"/>
      <c r="B78" s="33" t="s">
        <v>168</v>
      </c>
      <c r="C78" s="146">
        <v>0</v>
      </c>
      <c r="D78" s="146">
        <v>0</v>
      </c>
      <c r="E78" s="146">
        <v>0</v>
      </c>
      <c r="F78" s="146">
        <v>0</v>
      </c>
      <c r="G78" s="146">
        <v>0</v>
      </c>
      <c r="H78" s="146">
        <v>0</v>
      </c>
      <c r="I78" s="146">
        <v>0</v>
      </c>
      <c r="J78" s="146">
        <v>0</v>
      </c>
      <c r="K78" s="146">
        <v>0</v>
      </c>
      <c r="L78" s="146">
        <v>0</v>
      </c>
      <c r="M78" s="146">
        <v>0</v>
      </c>
      <c r="N78" s="146">
        <v>0</v>
      </c>
      <c r="O78" s="146">
        <v>0</v>
      </c>
      <c r="P78" s="146">
        <v>0</v>
      </c>
      <c r="Q78" s="146">
        <v>0</v>
      </c>
      <c r="R78" s="146">
        <v>0</v>
      </c>
      <c r="S78" s="146">
        <v>0</v>
      </c>
      <c r="T78" s="146">
        <v>0</v>
      </c>
      <c r="U78" s="146">
        <v>0</v>
      </c>
      <c r="V78" s="146">
        <v>0</v>
      </c>
      <c r="W78" s="146">
        <v>0</v>
      </c>
      <c r="X78" s="146">
        <v>0</v>
      </c>
      <c r="Y78" s="146">
        <v>0</v>
      </c>
      <c r="Z78" s="146">
        <v>0</v>
      </c>
      <c r="AA78" s="146">
        <v>0</v>
      </c>
      <c r="AB78" s="146">
        <v>0</v>
      </c>
      <c r="AC78" s="146">
        <v>0</v>
      </c>
      <c r="AD78" s="146">
        <v>0</v>
      </c>
      <c r="AE78" s="146">
        <v>0</v>
      </c>
      <c r="AF78" s="146">
        <v>0</v>
      </c>
      <c r="AG78" s="146">
        <v>0</v>
      </c>
      <c r="AH78" s="146">
        <v>0</v>
      </c>
      <c r="AI78" s="146">
        <v>0</v>
      </c>
    </row>
    <row r="79" spans="1:35" x14ac:dyDescent="0.3">
      <c r="A79" s="182"/>
      <c r="B79" s="33" t="s">
        <v>169</v>
      </c>
      <c r="C79" s="145">
        <v>0</v>
      </c>
      <c r="D79" s="145">
        <v>0</v>
      </c>
      <c r="E79" s="145">
        <v>0</v>
      </c>
      <c r="F79" s="145">
        <v>0</v>
      </c>
      <c r="G79" s="145">
        <v>0</v>
      </c>
      <c r="H79" s="145">
        <v>0</v>
      </c>
      <c r="I79" s="145">
        <v>0</v>
      </c>
      <c r="J79" s="145">
        <v>0</v>
      </c>
      <c r="K79" s="145">
        <v>0</v>
      </c>
      <c r="L79" s="145">
        <v>0</v>
      </c>
      <c r="M79" s="145">
        <v>0</v>
      </c>
      <c r="N79" s="145">
        <v>0</v>
      </c>
      <c r="O79" s="145">
        <v>0</v>
      </c>
      <c r="P79" s="145">
        <v>0</v>
      </c>
      <c r="Q79" s="145">
        <v>0</v>
      </c>
      <c r="R79" s="145">
        <v>0</v>
      </c>
      <c r="S79" s="145">
        <v>0</v>
      </c>
      <c r="T79" s="145">
        <v>0</v>
      </c>
      <c r="U79" s="145">
        <v>0</v>
      </c>
      <c r="V79" s="145">
        <v>0</v>
      </c>
      <c r="W79" s="145">
        <v>0</v>
      </c>
      <c r="X79" s="145">
        <v>0</v>
      </c>
      <c r="Y79" s="145">
        <v>0</v>
      </c>
      <c r="Z79" s="145">
        <v>0</v>
      </c>
      <c r="AA79" s="145">
        <v>0</v>
      </c>
      <c r="AB79" s="145">
        <v>0</v>
      </c>
      <c r="AC79" s="145">
        <v>0</v>
      </c>
      <c r="AD79" s="145">
        <v>0</v>
      </c>
      <c r="AE79" s="145">
        <v>0</v>
      </c>
      <c r="AF79" s="145">
        <v>0</v>
      </c>
      <c r="AG79" s="145">
        <v>0</v>
      </c>
      <c r="AH79" s="145">
        <v>0</v>
      </c>
      <c r="AI79" s="145">
        <v>0</v>
      </c>
    </row>
    <row r="80" spans="1:35" x14ac:dyDescent="0.3">
      <c r="A80" s="182"/>
      <c r="B80" s="33" t="s">
        <v>170</v>
      </c>
      <c r="C80" s="127">
        <v>6009.9920000000002</v>
      </c>
      <c r="D80" s="127">
        <v>6280.5680000000002</v>
      </c>
      <c r="E80" s="127">
        <v>6120.2079999999996</v>
      </c>
      <c r="F80" s="127">
        <v>6113.3469999999998</v>
      </c>
      <c r="G80" s="127">
        <v>6194.9380000000001</v>
      </c>
      <c r="H80" s="127">
        <v>5728.308</v>
      </c>
      <c r="I80" s="127">
        <v>4941.76</v>
      </c>
      <c r="J80" s="127">
        <v>4278.3050000000003</v>
      </c>
      <c r="K80" s="127">
        <v>3797.83</v>
      </c>
      <c r="L80" s="127">
        <v>3465.098</v>
      </c>
      <c r="M80" s="127">
        <v>3171.2350000000001</v>
      </c>
      <c r="N80" s="127">
        <v>3142.0390000000002</v>
      </c>
      <c r="O80" s="127">
        <v>2968.884</v>
      </c>
      <c r="P80" s="127">
        <v>2713.8020000000001</v>
      </c>
      <c r="Q80" s="127">
        <v>2497.248</v>
      </c>
      <c r="R80" s="127">
        <v>2159.7629999999999</v>
      </c>
      <c r="S80" s="127">
        <v>2181.6529999999998</v>
      </c>
      <c r="T80" s="127">
        <v>1949.77</v>
      </c>
      <c r="U80" s="127">
        <v>1842.3019999999999</v>
      </c>
      <c r="V80" s="127">
        <v>1715.1579999999999</v>
      </c>
      <c r="W80" s="127">
        <v>1590.4559999999999</v>
      </c>
      <c r="X80" s="127">
        <v>1448.4079999999999</v>
      </c>
      <c r="Y80" s="127">
        <v>1303.549</v>
      </c>
      <c r="Z80" s="127">
        <v>1118.711</v>
      </c>
      <c r="AA80" s="127">
        <v>795.23</v>
      </c>
      <c r="AB80" s="127">
        <v>872.34900000000005</v>
      </c>
      <c r="AC80" s="127">
        <v>850.76300000000003</v>
      </c>
      <c r="AD80" s="127">
        <v>788.673</v>
      </c>
      <c r="AE80" s="127">
        <v>798.31399999999996</v>
      </c>
      <c r="AF80" s="127">
        <v>755.16</v>
      </c>
      <c r="AG80" s="127">
        <v>679.41600000000005</v>
      </c>
      <c r="AH80" s="127">
        <v>692.45600000000002</v>
      </c>
      <c r="AI80" s="127">
        <v>626.14</v>
      </c>
    </row>
    <row r="81" spans="1:35" x14ac:dyDescent="0.3">
      <c r="A81" s="182"/>
      <c r="B81" s="33" t="s">
        <v>171</v>
      </c>
      <c r="C81" s="126">
        <v>2515.7280000000001</v>
      </c>
      <c r="D81" s="126">
        <v>2856.1790000000001</v>
      </c>
      <c r="E81" s="126">
        <v>2782.8589999999999</v>
      </c>
      <c r="F81" s="126">
        <v>2883.6410000000001</v>
      </c>
      <c r="G81" s="126">
        <v>2940.846</v>
      </c>
      <c r="H81" s="126">
        <v>2792.9490000000001</v>
      </c>
      <c r="I81" s="126">
        <v>2406.549</v>
      </c>
      <c r="J81" s="126">
        <v>2127.0390000000002</v>
      </c>
      <c r="K81" s="126">
        <v>1837.366</v>
      </c>
      <c r="L81" s="126">
        <v>1669.585</v>
      </c>
      <c r="M81" s="126">
        <v>1504.721</v>
      </c>
      <c r="N81" s="126">
        <v>1509.5150000000001</v>
      </c>
      <c r="O81" s="126">
        <v>1449.6559999999999</v>
      </c>
      <c r="P81" s="126">
        <v>1281.625</v>
      </c>
      <c r="Q81" s="126">
        <v>1107.7090000000001</v>
      </c>
      <c r="R81" s="126">
        <v>908.76</v>
      </c>
      <c r="S81" s="126">
        <v>1058.5029999999999</v>
      </c>
      <c r="T81" s="126">
        <v>915.40499999999997</v>
      </c>
      <c r="U81" s="126">
        <v>810.92899999999997</v>
      </c>
      <c r="V81" s="126">
        <v>763.44799999999998</v>
      </c>
      <c r="W81" s="126">
        <v>645.82399999999996</v>
      </c>
      <c r="X81" s="126">
        <v>505.80099999999999</v>
      </c>
      <c r="Y81" s="126">
        <v>451.86500000000001</v>
      </c>
      <c r="Z81" s="126">
        <v>289.35700000000003</v>
      </c>
      <c r="AA81" s="126">
        <v>12.526</v>
      </c>
      <c r="AB81" s="126">
        <v>19.14</v>
      </c>
      <c r="AC81" s="126">
        <v>17.991</v>
      </c>
      <c r="AD81" s="126">
        <v>14.144</v>
      </c>
      <c r="AE81" s="126">
        <v>7.7489999999999997</v>
      </c>
      <c r="AF81" s="126">
        <v>14.35</v>
      </c>
      <c r="AG81" s="126">
        <v>15.573</v>
      </c>
      <c r="AH81" s="126">
        <v>19.989999999999998</v>
      </c>
      <c r="AI81" s="126">
        <v>17.797000000000001</v>
      </c>
    </row>
    <row r="82" spans="1:35" x14ac:dyDescent="0.3">
      <c r="A82" s="182"/>
      <c r="B82" s="33" t="s">
        <v>172</v>
      </c>
      <c r="C82" s="127">
        <v>3494.2640000000001</v>
      </c>
      <c r="D82" s="127">
        <v>3424.3890000000001</v>
      </c>
      <c r="E82" s="127">
        <v>3337.3490000000002</v>
      </c>
      <c r="F82" s="127">
        <v>3229.7060000000001</v>
      </c>
      <c r="G82" s="127">
        <v>3254.0920000000001</v>
      </c>
      <c r="H82" s="127">
        <v>2935.3589999999999</v>
      </c>
      <c r="I82" s="127">
        <v>2535.2109999999998</v>
      </c>
      <c r="J82" s="127">
        <v>2151.2660000000001</v>
      </c>
      <c r="K82" s="127">
        <v>1960.4639999999999</v>
      </c>
      <c r="L82" s="127">
        <v>1795.5129999999999</v>
      </c>
      <c r="M82" s="127">
        <v>1666.5139999999999</v>
      </c>
      <c r="N82" s="127">
        <v>1632.5239999999999</v>
      </c>
      <c r="O82" s="127">
        <v>1519.2280000000001</v>
      </c>
      <c r="P82" s="127">
        <v>1432.1769999999999</v>
      </c>
      <c r="Q82" s="127">
        <v>1389.539</v>
      </c>
      <c r="R82" s="127">
        <v>1251.0029999999999</v>
      </c>
      <c r="S82" s="127">
        <v>1123.1500000000001</v>
      </c>
      <c r="T82" s="127">
        <v>1034.365</v>
      </c>
      <c r="U82" s="127">
        <v>1031.373</v>
      </c>
      <c r="V82" s="127">
        <v>951.71</v>
      </c>
      <c r="W82" s="127">
        <v>944.63199999999995</v>
      </c>
      <c r="X82" s="127">
        <v>942.60699999999997</v>
      </c>
      <c r="Y82" s="127">
        <v>851.68399999999997</v>
      </c>
      <c r="Z82" s="127">
        <v>829.35400000000004</v>
      </c>
      <c r="AA82" s="127">
        <v>782.70399999999995</v>
      </c>
      <c r="AB82" s="127">
        <v>853.20899999999995</v>
      </c>
      <c r="AC82" s="127">
        <v>832.77200000000005</v>
      </c>
      <c r="AD82" s="127">
        <v>774.529</v>
      </c>
      <c r="AE82" s="127">
        <v>790.56500000000005</v>
      </c>
      <c r="AF82" s="127">
        <v>740.81</v>
      </c>
      <c r="AG82" s="127">
        <v>663.84299999999996</v>
      </c>
      <c r="AH82" s="127">
        <v>672.46600000000001</v>
      </c>
      <c r="AI82" s="127">
        <v>608.34299999999996</v>
      </c>
    </row>
    <row r="83" spans="1:35" x14ac:dyDescent="0.3">
      <c r="A83" s="182"/>
      <c r="B83" s="33" t="s">
        <v>173</v>
      </c>
      <c r="C83" s="145" t="s">
        <v>103</v>
      </c>
      <c r="D83" s="145" t="s">
        <v>103</v>
      </c>
      <c r="E83" s="145" t="s">
        <v>103</v>
      </c>
      <c r="F83" s="145" t="s">
        <v>103</v>
      </c>
      <c r="G83" s="145" t="s">
        <v>103</v>
      </c>
      <c r="H83" s="145" t="s">
        <v>103</v>
      </c>
      <c r="I83" s="145" t="s">
        <v>103</v>
      </c>
      <c r="J83" s="145" t="s">
        <v>103</v>
      </c>
      <c r="K83" s="145" t="s">
        <v>103</v>
      </c>
      <c r="L83" s="145" t="s">
        <v>103</v>
      </c>
      <c r="M83" s="145" t="s">
        <v>103</v>
      </c>
      <c r="N83" s="145" t="s">
        <v>103</v>
      </c>
      <c r="O83" s="145" t="s">
        <v>103</v>
      </c>
      <c r="P83" s="145" t="s">
        <v>103</v>
      </c>
      <c r="Q83" s="145" t="s">
        <v>103</v>
      </c>
      <c r="R83" s="145" t="s">
        <v>103</v>
      </c>
      <c r="S83" s="145" t="s">
        <v>103</v>
      </c>
      <c r="T83" s="145" t="s">
        <v>103</v>
      </c>
      <c r="U83" s="145" t="s">
        <v>103</v>
      </c>
      <c r="V83" s="145" t="s">
        <v>103</v>
      </c>
      <c r="W83" s="145" t="s">
        <v>103</v>
      </c>
      <c r="X83" s="145" t="s">
        <v>103</v>
      </c>
      <c r="Y83" s="145" t="s">
        <v>103</v>
      </c>
      <c r="Z83" s="145" t="s">
        <v>103</v>
      </c>
      <c r="AA83" s="145" t="s">
        <v>103</v>
      </c>
      <c r="AB83" s="145" t="s">
        <v>103</v>
      </c>
      <c r="AC83" s="145" t="s">
        <v>103</v>
      </c>
      <c r="AD83" s="145" t="s">
        <v>103</v>
      </c>
      <c r="AE83" s="145" t="s">
        <v>103</v>
      </c>
      <c r="AF83" s="145" t="s">
        <v>103</v>
      </c>
      <c r="AG83" s="145" t="s">
        <v>103</v>
      </c>
      <c r="AH83" s="145" t="s">
        <v>103</v>
      </c>
      <c r="AI83" s="145" t="s">
        <v>103</v>
      </c>
    </row>
    <row r="84" spans="1:35" x14ac:dyDescent="0.3">
      <c r="A84" s="182"/>
      <c r="B84" s="33" t="s">
        <v>174</v>
      </c>
      <c r="C84" s="146" t="s">
        <v>103</v>
      </c>
      <c r="D84" s="146" t="s">
        <v>103</v>
      </c>
      <c r="E84" s="146" t="s">
        <v>103</v>
      </c>
      <c r="F84" s="146" t="s">
        <v>103</v>
      </c>
      <c r="G84" s="146" t="s">
        <v>103</v>
      </c>
      <c r="H84" s="146" t="s">
        <v>103</v>
      </c>
      <c r="I84" s="146" t="s">
        <v>103</v>
      </c>
      <c r="J84" s="146" t="s">
        <v>103</v>
      </c>
      <c r="K84" s="146" t="s">
        <v>103</v>
      </c>
      <c r="L84" s="146" t="s">
        <v>103</v>
      </c>
      <c r="M84" s="146" t="s">
        <v>103</v>
      </c>
      <c r="N84" s="146" t="s">
        <v>103</v>
      </c>
      <c r="O84" s="146" t="s">
        <v>103</v>
      </c>
      <c r="P84" s="146" t="s">
        <v>103</v>
      </c>
      <c r="Q84" s="146" t="s">
        <v>103</v>
      </c>
      <c r="R84" s="146" t="s">
        <v>103</v>
      </c>
      <c r="S84" s="146" t="s">
        <v>103</v>
      </c>
      <c r="T84" s="146" t="s">
        <v>103</v>
      </c>
      <c r="U84" s="146" t="s">
        <v>103</v>
      </c>
      <c r="V84" s="146" t="s">
        <v>103</v>
      </c>
      <c r="W84" s="146" t="s">
        <v>103</v>
      </c>
      <c r="X84" s="146" t="s">
        <v>103</v>
      </c>
      <c r="Y84" s="146" t="s">
        <v>103</v>
      </c>
      <c r="Z84" s="146" t="s">
        <v>103</v>
      </c>
      <c r="AA84" s="146" t="s">
        <v>103</v>
      </c>
      <c r="AB84" s="146" t="s">
        <v>103</v>
      </c>
      <c r="AC84" s="146" t="s">
        <v>103</v>
      </c>
      <c r="AD84" s="146" t="s">
        <v>103</v>
      </c>
      <c r="AE84" s="146" t="s">
        <v>103</v>
      </c>
      <c r="AF84" s="146" t="s">
        <v>103</v>
      </c>
      <c r="AG84" s="146" t="s">
        <v>103</v>
      </c>
      <c r="AH84" s="146" t="s">
        <v>103</v>
      </c>
      <c r="AI84" s="146" t="s">
        <v>103</v>
      </c>
    </row>
    <row r="85" spans="1:35" x14ac:dyDescent="0.3">
      <c r="A85" s="182"/>
      <c r="B85" s="33" t="s">
        <v>175</v>
      </c>
      <c r="C85" s="145" t="s">
        <v>103</v>
      </c>
      <c r="D85" s="145" t="s">
        <v>103</v>
      </c>
      <c r="E85" s="145" t="s">
        <v>103</v>
      </c>
      <c r="F85" s="145" t="s">
        <v>103</v>
      </c>
      <c r="G85" s="145" t="s">
        <v>103</v>
      </c>
      <c r="H85" s="145" t="s">
        <v>103</v>
      </c>
      <c r="I85" s="145" t="s">
        <v>103</v>
      </c>
      <c r="J85" s="145" t="s">
        <v>103</v>
      </c>
      <c r="K85" s="145" t="s">
        <v>103</v>
      </c>
      <c r="L85" s="145" t="s">
        <v>103</v>
      </c>
      <c r="M85" s="145" t="s">
        <v>103</v>
      </c>
      <c r="N85" s="145" t="s">
        <v>103</v>
      </c>
      <c r="O85" s="145" t="s">
        <v>103</v>
      </c>
      <c r="P85" s="145" t="s">
        <v>103</v>
      </c>
      <c r="Q85" s="145" t="s">
        <v>103</v>
      </c>
      <c r="R85" s="145" t="s">
        <v>103</v>
      </c>
      <c r="S85" s="145" t="s">
        <v>103</v>
      </c>
      <c r="T85" s="145" t="s">
        <v>103</v>
      </c>
      <c r="U85" s="145" t="s">
        <v>103</v>
      </c>
      <c r="V85" s="145" t="s">
        <v>103</v>
      </c>
      <c r="W85" s="145" t="s">
        <v>103</v>
      </c>
      <c r="X85" s="145" t="s">
        <v>103</v>
      </c>
      <c r="Y85" s="145" t="s">
        <v>103</v>
      </c>
      <c r="Z85" s="145" t="s">
        <v>103</v>
      </c>
      <c r="AA85" s="145" t="s">
        <v>103</v>
      </c>
      <c r="AB85" s="145" t="s">
        <v>103</v>
      </c>
      <c r="AC85" s="145" t="s">
        <v>103</v>
      </c>
      <c r="AD85" s="145" t="s">
        <v>103</v>
      </c>
      <c r="AE85" s="145" t="s">
        <v>103</v>
      </c>
      <c r="AF85" s="145" t="s">
        <v>103</v>
      </c>
      <c r="AG85" s="145" t="s">
        <v>103</v>
      </c>
      <c r="AH85" s="145" t="s">
        <v>103</v>
      </c>
      <c r="AI85" s="145" t="s">
        <v>103</v>
      </c>
    </row>
    <row r="86" spans="1:35" x14ac:dyDescent="0.3">
      <c r="A86" s="182"/>
      <c r="B86" s="33" t="s">
        <v>176</v>
      </c>
      <c r="C86" s="146" t="s">
        <v>103</v>
      </c>
      <c r="D86" s="146" t="s">
        <v>103</v>
      </c>
      <c r="E86" s="146" t="s">
        <v>103</v>
      </c>
      <c r="F86" s="146" t="s">
        <v>103</v>
      </c>
      <c r="G86" s="146" t="s">
        <v>103</v>
      </c>
      <c r="H86" s="146" t="s">
        <v>103</v>
      </c>
      <c r="I86" s="146" t="s">
        <v>103</v>
      </c>
      <c r="J86" s="146" t="s">
        <v>103</v>
      </c>
      <c r="K86" s="146" t="s">
        <v>103</v>
      </c>
      <c r="L86" s="146" t="s">
        <v>103</v>
      </c>
      <c r="M86" s="146" t="s">
        <v>103</v>
      </c>
      <c r="N86" s="146" t="s">
        <v>103</v>
      </c>
      <c r="O86" s="146" t="s">
        <v>103</v>
      </c>
      <c r="P86" s="146" t="s">
        <v>103</v>
      </c>
      <c r="Q86" s="146" t="s">
        <v>103</v>
      </c>
      <c r="R86" s="146" t="s">
        <v>103</v>
      </c>
      <c r="S86" s="146" t="s">
        <v>103</v>
      </c>
      <c r="T86" s="146" t="s">
        <v>103</v>
      </c>
      <c r="U86" s="146" t="s">
        <v>103</v>
      </c>
      <c r="V86" s="146" t="s">
        <v>103</v>
      </c>
      <c r="W86" s="146" t="s">
        <v>103</v>
      </c>
      <c r="X86" s="146" t="s">
        <v>103</v>
      </c>
      <c r="Y86" s="146" t="s">
        <v>103</v>
      </c>
      <c r="Z86" s="146" t="s">
        <v>103</v>
      </c>
      <c r="AA86" s="146" t="s">
        <v>103</v>
      </c>
      <c r="AB86" s="146" t="s">
        <v>103</v>
      </c>
      <c r="AC86" s="146" t="s">
        <v>103</v>
      </c>
      <c r="AD86" s="146" t="s">
        <v>103</v>
      </c>
      <c r="AE86" s="146" t="s">
        <v>103</v>
      </c>
      <c r="AF86" s="146" t="s">
        <v>103</v>
      </c>
      <c r="AG86" s="146" t="s">
        <v>103</v>
      </c>
      <c r="AH86" s="146" t="s">
        <v>103</v>
      </c>
      <c r="AI86" s="146" t="s">
        <v>103</v>
      </c>
    </row>
    <row r="87" spans="1:35" x14ac:dyDescent="0.3">
      <c r="A87" s="182"/>
      <c r="B87" s="33" t="s">
        <v>177</v>
      </c>
      <c r="C87" s="145" t="s">
        <v>103</v>
      </c>
      <c r="D87" s="145" t="s">
        <v>103</v>
      </c>
      <c r="E87" s="145" t="s">
        <v>103</v>
      </c>
      <c r="F87" s="145" t="s">
        <v>103</v>
      </c>
      <c r="G87" s="145" t="s">
        <v>103</v>
      </c>
      <c r="H87" s="145" t="s">
        <v>103</v>
      </c>
      <c r="I87" s="145" t="s">
        <v>103</v>
      </c>
      <c r="J87" s="145" t="s">
        <v>103</v>
      </c>
      <c r="K87" s="145" t="s">
        <v>103</v>
      </c>
      <c r="L87" s="145" t="s">
        <v>103</v>
      </c>
      <c r="M87" s="145" t="s">
        <v>103</v>
      </c>
      <c r="N87" s="145" t="s">
        <v>103</v>
      </c>
      <c r="O87" s="145" t="s">
        <v>103</v>
      </c>
      <c r="P87" s="145" t="s">
        <v>103</v>
      </c>
      <c r="Q87" s="145" t="s">
        <v>103</v>
      </c>
      <c r="R87" s="145" t="s">
        <v>103</v>
      </c>
      <c r="S87" s="145" t="s">
        <v>103</v>
      </c>
      <c r="T87" s="145" t="s">
        <v>103</v>
      </c>
      <c r="U87" s="145" t="s">
        <v>103</v>
      </c>
      <c r="V87" s="145" t="s">
        <v>103</v>
      </c>
      <c r="W87" s="145" t="s">
        <v>103</v>
      </c>
      <c r="X87" s="145" t="s">
        <v>103</v>
      </c>
      <c r="Y87" s="145" t="s">
        <v>103</v>
      </c>
      <c r="Z87" s="145" t="s">
        <v>103</v>
      </c>
      <c r="AA87" s="145" t="s">
        <v>103</v>
      </c>
      <c r="AB87" s="145" t="s">
        <v>103</v>
      </c>
      <c r="AC87" s="145" t="s">
        <v>103</v>
      </c>
      <c r="AD87" s="145" t="s">
        <v>103</v>
      </c>
      <c r="AE87" s="145" t="s">
        <v>103</v>
      </c>
      <c r="AF87" s="145" t="s">
        <v>103</v>
      </c>
      <c r="AG87" s="145" t="s">
        <v>103</v>
      </c>
      <c r="AH87" s="145" t="s">
        <v>103</v>
      </c>
      <c r="AI87" s="145" t="s">
        <v>103</v>
      </c>
    </row>
    <row r="88" spans="1:35" s="143" customFormat="1" x14ac:dyDescent="0.3">
      <c r="A88" s="182"/>
      <c r="B88" s="32" t="s">
        <v>8</v>
      </c>
      <c r="C88" s="170" t="s">
        <v>103</v>
      </c>
      <c r="D88" s="170" t="s">
        <v>103</v>
      </c>
      <c r="E88" s="170" t="s">
        <v>103</v>
      </c>
      <c r="F88" s="170" t="s">
        <v>103</v>
      </c>
      <c r="G88" s="170" t="s">
        <v>103</v>
      </c>
      <c r="H88" s="170" t="s">
        <v>103</v>
      </c>
      <c r="I88" s="170" t="s">
        <v>103</v>
      </c>
      <c r="J88" s="170" t="s">
        <v>103</v>
      </c>
      <c r="K88" s="170" t="s">
        <v>103</v>
      </c>
      <c r="L88" s="170" t="s">
        <v>103</v>
      </c>
      <c r="M88" s="170" t="s">
        <v>103</v>
      </c>
      <c r="N88" s="170" t="s">
        <v>103</v>
      </c>
      <c r="O88" s="170" t="s">
        <v>103</v>
      </c>
      <c r="P88" s="170" t="s">
        <v>103</v>
      </c>
      <c r="Q88" s="170" t="s">
        <v>103</v>
      </c>
      <c r="R88" s="170" t="s">
        <v>103</v>
      </c>
      <c r="S88" s="170" t="s">
        <v>103</v>
      </c>
      <c r="T88" s="170" t="s">
        <v>103</v>
      </c>
      <c r="U88" s="170" t="s">
        <v>103</v>
      </c>
      <c r="V88" s="170" t="s">
        <v>103</v>
      </c>
      <c r="W88" s="170" t="s">
        <v>103</v>
      </c>
      <c r="X88" s="170" t="s">
        <v>103</v>
      </c>
      <c r="Y88" s="170" t="s">
        <v>103</v>
      </c>
      <c r="Z88" s="170" t="s">
        <v>103</v>
      </c>
      <c r="AA88" s="170" t="s">
        <v>103</v>
      </c>
      <c r="AB88" s="170" t="s">
        <v>103</v>
      </c>
      <c r="AC88" s="170" t="s">
        <v>103</v>
      </c>
      <c r="AD88" s="170" t="s">
        <v>103</v>
      </c>
      <c r="AE88" s="170" t="s">
        <v>103</v>
      </c>
      <c r="AF88" s="170" t="s">
        <v>103</v>
      </c>
      <c r="AG88" s="170" t="s">
        <v>103</v>
      </c>
      <c r="AH88" s="170" t="s">
        <v>103</v>
      </c>
      <c r="AI88" s="170" t="s">
        <v>103</v>
      </c>
    </row>
    <row r="89" spans="1:35" x14ac:dyDescent="0.3">
      <c r="A89" s="182"/>
      <c r="B89" s="33" t="s">
        <v>178</v>
      </c>
      <c r="C89" s="145" t="s">
        <v>103</v>
      </c>
      <c r="D89" s="145" t="s">
        <v>103</v>
      </c>
      <c r="E89" s="145" t="s">
        <v>103</v>
      </c>
      <c r="F89" s="145" t="s">
        <v>103</v>
      </c>
      <c r="G89" s="145" t="s">
        <v>103</v>
      </c>
      <c r="H89" s="145" t="s">
        <v>103</v>
      </c>
      <c r="I89" s="145" t="s">
        <v>103</v>
      </c>
      <c r="J89" s="145" t="s">
        <v>103</v>
      </c>
      <c r="K89" s="145" t="s">
        <v>103</v>
      </c>
      <c r="L89" s="145" t="s">
        <v>103</v>
      </c>
      <c r="M89" s="145" t="s">
        <v>103</v>
      </c>
      <c r="N89" s="145" t="s">
        <v>103</v>
      </c>
      <c r="O89" s="145" t="s">
        <v>103</v>
      </c>
      <c r="P89" s="145" t="s">
        <v>103</v>
      </c>
      <c r="Q89" s="145" t="s">
        <v>103</v>
      </c>
      <c r="R89" s="145" t="s">
        <v>103</v>
      </c>
      <c r="S89" s="145" t="s">
        <v>103</v>
      </c>
      <c r="T89" s="145" t="s">
        <v>103</v>
      </c>
      <c r="U89" s="145" t="s">
        <v>103</v>
      </c>
      <c r="V89" s="145" t="s">
        <v>103</v>
      </c>
      <c r="W89" s="145" t="s">
        <v>103</v>
      </c>
      <c r="X89" s="145" t="s">
        <v>103</v>
      </c>
      <c r="Y89" s="145" t="s">
        <v>103</v>
      </c>
      <c r="Z89" s="145" t="s">
        <v>103</v>
      </c>
      <c r="AA89" s="145" t="s">
        <v>103</v>
      </c>
      <c r="AB89" s="145" t="s">
        <v>103</v>
      </c>
      <c r="AC89" s="145" t="s">
        <v>103</v>
      </c>
      <c r="AD89" s="145" t="s">
        <v>103</v>
      </c>
      <c r="AE89" s="145" t="s">
        <v>103</v>
      </c>
      <c r="AF89" s="145" t="s">
        <v>103</v>
      </c>
      <c r="AG89" s="145" t="s">
        <v>103</v>
      </c>
      <c r="AH89" s="145" t="s">
        <v>103</v>
      </c>
      <c r="AI89" s="145" t="s">
        <v>103</v>
      </c>
    </row>
    <row r="90" spans="1:35" x14ac:dyDescent="0.3">
      <c r="A90" s="182"/>
      <c r="B90" s="33" t="s">
        <v>179</v>
      </c>
      <c r="C90" s="146" t="s">
        <v>103</v>
      </c>
      <c r="D90" s="146" t="s">
        <v>103</v>
      </c>
      <c r="E90" s="146" t="s">
        <v>103</v>
      </c>
      <c r="F90" s="146" t="s">
        <v>103</v>
      </c>
      <c r="G90" s="146" t="s">
        <v>103</v>
      </c>
      <c r="H90" s="146" t="s">
        <v>103</v>
      </c>
      <c r="I90" s="146" t="s">
        <v>103</v>
      </c>
      <c r="J90" s="146" t="s">
        <v>103</v>
      </c>
      <c r="K90" s="146" t="s">
        <v>103</v>
      </c>
      <c r="L90" s="146" t="s">
        <v>103</v>
      </c>
      <c r="M90" s="146" t="s">
        <v>103</v>
      </c>
      <c r="N90" s="146" t="s">
        <v>103</v>
      </c>
      <c r="O90" s="146" t="s">
        <v>103</v>
      </c>
      <c r="P90" s="146" t="s">
        <v>103</v>
      </c>
      <c r="Q90" s="146" t="s">
        <v>103</v>
      </c>
      <c r="R90" s="146" t="s">
        <v>103</v>
      </c>
      <c r="S90" s="146" t="s">
        <v>103</v>
      </c>
      <c r="T90" s="146" t="s">
        <v>103</v>
      </c>
      <c r="U90" s="146" t="s">
        <v>103</v>
      </c>
      <c r="V90" s="146" t="s">
        <v>103</v>
      </c>
      <c r="W90" s="146" t="s">
        <v>103</v>
      </c>
      <c r="X90" s="146" t="s">
        <v>103</v>
      </c>
      <c r="Y90" s="146" t="s">
        <v>103</v>
      </c>
      <c r="Z90" s="146" t="s">
        <v>103</v>
      </c>
      <c r="AA90" s="146" t="s">
        <v>103</v>
      </c>
      <c r="AB90" s="146" t="s">
        <v>103</v>
      </c>
      <c r="AC90" s="146" t="s">
        <v>103</v>
      </c>
      <c r="AD90" s="146" t="s">
        <v>103</v>
      </c>
      <c r="AE90" s="146" t="s">
        <v>103</v>
      </c>
      <c r="AF90" s="146" t="s">
        <v>103</v>
      </c>
      <c r="AG90" s="146" t="s">
        <v>103</v>
      </c>
      <c r="AH90" s="146" t="s">
        <v>103</v>
      </c>
      <c r="AI90" s="146" t="s">
        <v>103</v>
      </c>
    </row>
    <row r="91" spans="1:35" x14ac:dyDescent="0.3">
      <c r="A91" s="182"/>
      <c r="B91" s="33" t="s">
        <v>180</v>
      </c>
      <c r="C91" s="145" t="s">
        <v>103</v>
      </c>
      <c r="D91" s="145" t="s">
        <v>103</v>
      </c>
      <c r="E91" s="145" t="s">
        <v>103</v>
      </c>
      <c r="F91" s="145" t="s">
        <v>103</v>
      </c>
      <c r="G91" s="145" t="s">
        <v>103</v>
      </c>
      <c r="H91" s="145" t="s">
        <v>103</v>
      </c>
      <c r="I91" s="145" t="s">
        <v>103</v>
      </c>
      <c r="J91" s="145" t="s">
        <v>103</v>
      </c>
      <c r="K91" s="145" t="s">
        <v>103</v>
      </c>
      <c r="L91" s="145" t="s">
        <v>103</v>
      </c>
      <c r="M91" s="145" t="s">
        <v>103</v>
      </c>
      <c r="N91" s="145" t="s">
        <v>103</v>
      </c>
      <c r="O91" s="145" t="s">
        <v>103</v>
      </c>
      <c r="P91" s="145" t="s">
        <v>103</v>
      </c>
      <c r="Q91" s="145" t="s">
        <v>103</v>
      </c>
      <c r="R91" s="145" t="s">
        <v>103</v>
      </c>
      <c r="S91" s="145" t="s">
        <v>103</v>
      </c>
      <c r="T91" s="145" t="s">
        <v>103</v>
      </c>
      <c r="U91" s="145" t="s">
        <v>103</v>
      </c>
      <c r="V91" s="145" t="s">
        <v>103</v>
      </c>
      <c r="W91" s="145" t="s">
        <v>103</v>
      </c>
      <c r="X91" s="145" t="s">
        <v>103</v>
      </c>
      <c r="Y91" s="145" t="s">
        <v>103</v>
      </c>
      <c r="Z91" s="145" t="s">
        <v>103</v>
      </c>
      <c r="AA91" s="145" t="s">
        <v>103</v>
      </c>
      <c r="AB91" s="145" t="s">
        <v>103</v>
      </c>
      <c r="AC91" s="145" t="s">
        <v>103</v>
      </c>
      <c r="AD91" s="145" t="s">
        <v>103</v>
      </c>
      <c r="AE91" s="145" t="s">
        <v>103</v>
      </c>
      <c r="AF91" s="145" t="s">
        <v>103</v>
      </c>
      <c r="AG91" s="145" t="s">
        <v>103</v>
      </c>
      <c r="AH91" s="145" t="s">
        <v>103</v>
      </c>
      <c r="AI91" s="145" t="s">
        <v>103</v>
      </c>
    </row>
    <row r="92" spans="1:35" x14ac:dyDescent="0.3">
      <c r="A92" s="183"/>
      <c r="B92" s="33" t="s">
        <v>181</v>
      </c>
      <c r="C92" s="146" t="s">
        <v>103</v>
      </c>
      <c r="D92" s="146" t="s">
        <v>103</v>
      </c>
      <c r="E92" s="146" t="s">
        <v>103</v>
      </c>
      <c r="F92" s="146" t="s">
        <v>103</v>
      </c>
      <c r="G92" s="146" t="s">
        <v>103</v>
      </c>
      <c r="H92" s="146" t="s">
        <v>103</v>
      </c>
      <c r="I92" s="146" t="s">
        <v>103</v>
      </c>
      <c r="J92" s="146" t="s">
        <v>103</v>
      </c>
      <c r="K92" s="146" t="s">
        <v>103</v>
      </c>
      <c r="L92" s="146" t="s">
        <v>103</v>
      </c>
      <c r="M92" s="146" t="s">
        <v>103</v>
      </c>
      <c r="N92" s="146" t="s">
        <v>103</v>
      </c>
      <c r="O92" s="146" t="s">
        <v>103</v>
      </c>
      <c r="P92" s="146" t="s">
        <v>103</v>
      </c>
      <c r="Q92" s="146" t="s">
        <v>103</v>
      </c>
      <c r="R92" s="146" t="s">
        <v>103</v>
      </c>
      <c r="S92" s="146" t="s">
        <v>103</v>
      </c>
      <c r="T92" s="146" t="s">
        <v>103</v>
      </c>
      <c r="U92" s="146" t="s">
        <v>103</v>
      </c>
      <c r="V92" s="146" t="s">
        <v>103</v>
      </c>
      <c r="W92" s="146" t="s">
        <v>103</v>
      </c>
      <c r="X92" s="146" t="s">
        <v>103</v>
      </c>
      <c r="Y92" s="146" t="s">
        <v>103</v>
      </c>
      <c r="Z92" s="146" t="s">
        <v>103</v>
      </c>
      <c r="AA92" s="146" t="s">
        <v>103</v>
      </c>
      <c r="AB92" s="146" t="s">
        <v>103</v>
      </c>
      <c r="AC92" s="146" t="s">
        <v>103</v>
      </c>
      <c r="AD92" s="146" t="s">
        <v>103</v>
      </c>
      <c r="AE92" s="146" t="s">
        <v>103</v>
      </c>
      <c r="AF92" s="146" t="s">
        <v>103</v>
      </c>
      <c r="AG92" s="146" t="s">
        <v>103</v>
      </c>
      <c r="AH92" s="146" t="s">
        <v>103</v>
      </c>
      <c r="AI92" s="146" t="s">
        <v>103</v>
      </c>
    </row>
    <row r="93" spans="1:35" x14ac:dyDescent="0.3">
      <c r="A93" s="181" t="s">
        <v>182</v>
      </c>
      <c r="B93" s="32" t="s">
        <v>41</v>
      </c>
      <c r="C93" s="145" t="s">
        <v>103</v>
      </c>
      <c r="D93" s="145" t="s">
        <v>103</v>
      </c>
      <c r="E93" s="145" t="s">
        <v>103</v>
      </c>
      <c r="F93" s="145" t="s">
        <v>103</v>
      </c>
      <c r="G93" s="145" t="s">
        <v>103</v>
      </c>
      <c r="H93" s="145" t="s">
        <v>103</v>
      </c>
      <c r="I93" s="145" t="s">
        <v>103</v>
      </c>
      <c r="J93" s="145" t="s">
        <v>103</v>
      </c>
      <c r="K93" s="145" t="s">
        <v>103</v>
      </c>
      <c r="L93" s="145" t="s">
        <v>103</v>
      </c>
      <c r="M93" s="126">
        <v>353067.08199999999</v>
      </c>
      <c r="N93" s="126">
        <v>341488.83500000002</v>
      </c>
      <c r="O93" s="126">
        <v>343987.61499999999</v>
      </c>
      <c r="P93" s="126">
        <v>346222.41200000001</v>
      </c>
      <c r="Q93" s="126">
        <v>371989.14799999999</v>
      </c>
      <c r="R93" s="126">
        <v>373596.54</v>
      </c>
      <c r="S93" s="126">
        <v>375220.10800000001</v>
      </c>
      <c r="T93" s="126">
        <v>374144.34100000001</v>
      </c>
      <c r="U93" s="126">
        <v>375868.321</v>
      </c>
      <c r="V93" s="126">
        <v>306386.13199999998</v>
      </c>
      <c r="W93" s="126">
        <v>336316.72700000001</v>
      </c>
      <c r="X93" s="126">
        <v>389024.81599999999</v>
      </c>
      <c r="Y93" s="126">
        <v>380126.10800000001</v>
      </c>
      <c r="Z93" s="126">
        <v>379625.10499999998</v>
      </c>
      <c r="AA93" s="126">
        <v>372531.14399999997</v>
      </c>
      <c r="AB93" s="126">
        <v>376607.875</v>
      </c>
      <c r="AC93" s="126">
        <v>376633.71799999999</v>
      </c>
      <c r="AD93" s="126">
        <v>389736.614</v>
      </c>
      <c r="AE93" s="126">
        <v>391585.533</v>
      </c>
      <c r="AF93" s="126">
        <v>389197.37199999997</v>
      </c>
      <c r="AG93" s="126">
        <v>345894.995</v>
      </c>
      <c r="AH93" s="126">
        <v>367762.255</v>
      </c>
      <c r="AI93" s="126">
        <v>369824.647</v>
      </c>
    </row>
    <row r="94" spans="1:35" x14ac:dyDescent="0.3">
      <c r="A94" s="182"/>
      <c r="B94" s="32" t="s">
        <v>13</v>
      </c>
      <c r="C94" s="127">
        <v>36636.495000000003</v>
      </c>
      <c r="D94" s="127">
        <v>38941.593999999997</v>
      </c>
      <c r="E94" s="127">
        <v>38959.608</v>
      </c>
      <c r="F94" s="127">
        <v>39828.519</v>
      </c>
      <c r="G94" s="127">
        <v>44625.606</v>
      </c>
      <c r="H94" s="127">
        <v>44885.372000000003</v>
      </c>
      <c r="I94" s="127">
        <v>43095.095999999998</v>
      </c>
      <c r="J94" s="127">
        <v>45902.033000000003</v>
      </c>
      <c r="K94" s="127">
        <v>48547.883000000002</v>
      </c>
      <c r="L94" s="127">
        <v>51359.216</v>
      </c>
      <c r="M94" s="127">
        <v>51743.106</v>
      </c>
      <c r="N94" s="127">
        <v>49738.65</v>
      </c>
      <c r="O94" s="127">
        <v>51446.311000000002</v>
      </c>
      <c r="P94" s="127">
        <v>51857.845999999998</v>
      </c>
      <c r="Q94" s="127">
        <v>58773.034</v>
      </c>
      <c r="R94" s="127">
        <v>59266.491999999998</v>
      </c>
      <c r="S94" s="127">
        <v>57909.408000000003</v>
      </c>
      <c r="T94" s="127">
        <v>55727.461000000003</v>
      </c>
      <c r="U94" s="127">
        <v>61487.161999999997</v>
      </c>
      <c r="V94" s="127">
        <v>47994.889000000003</v>
      </c>
      <c r="W94" s="127">
        <v>49217.622000000003</v>
      </c>
      <c r="X94" s="127">
        <v>67887.877999999997</v>
      </c>
      <c r="Y94" s="127">
        <v>64410.781000000003</v>
      </c>
      <c r="Z94" s="127">
        <v>65756.407999999996</v>
      </c>
      <c r="AA94" s="127">
        <v>64727.756000000001</v>
      </c>
      <c r="AB94" s="127">
        <v>66727.786999999997</v>
      </c>
      <c r="AC94" s="127">
        <v>65541.467000000004</v>
      </c>
      <c r="AD94" s="127">
        <v>64194.531000000003</v>
      </c>
      <c r="AE94" s="127">
        <v>64164.84</v>
      </c>
      <c r="AF94" s="127">
        <v>65585.532999999996</v>
      </c>
      <c r="AG94" s="127">
        <v>63773.612999999998</v>
      </c>
      <c r="AH94" s="127">
        <v>66117.440000000002</v>
      </c>
      <c r="AI94" s="127">
        <v>66060.160000000003</v>
      </c>
    </row>
    <row r="95" spans="1:35" x14ac:dyDescent="0.3">
      <c r="A95" s="182"/>
      <c r="B95" s="33" t="s">
        <v>102</v>
      </c>
      <c r="C95" s="126">
        <v>9982.5920000000006</v>
      </c>
      <c r="D95" s="126">
        <v>10877.005999999999</v>
      </c>
      <c r="E95" s="126">
        <v>10444.700000000001</v>
      </c>
      <c r="F95" s="126">
        <v>10912.142</v>
      </c>
      <c r="G95" s="126">
        <v>12097.735000000001</v>
      </c>
      <c r="H95" s="126">
        <v>11827.397999999999</v>
      </c>
      <c r="I95" s="126">
        <v>12039.645</v>
      </c>
      <c r="J95" s="126">
        <v>12152.214</v>
      </c>
      <c r="K95" s="126">
        <v>12425.218000000001</v>
      </c>
      <c r="L95" s="126">
        <v>12837.058999999999</v>
      </c>
      <c r="M95" s="126">
        <v>12948.278</v>
      </c>
      <c r="N95" s="126">
        <v>14085.675999999999</v>
      </c>
      <c r="O95" s="126">
        <v>14070.148999999999</v>
      </c>
      <c r="P95" s="126">
        <v>13706.321</v>
      </c>
      <c r="Q95" s="126">
        <v>14163.25</v>
      </c>
      <c r="R95" s="126">
        <v>13598.272000000001</v>
      </c>
      <c r="S95" s="126">
        <v>14351.03</v>
      </c>
      <c r="T95" s="126">
        <v>16682.496999999999</v>
      </c>
      <c r="U95" s="126">
        <v>16630.687000000002</v>
      </c>
      <c r="V95" s="126">
        <v>14786.578</v>
      </c>
      <c r="W95" s="126">
        <v>14133.481</v>
      </c>
      <c r="X95" s="126">
        <v>17983.236000000001</v>
      </c>
      <c r="Y95" s="126">
        <v>17091.483</v>
      </c>
      <c r="Z95" s="126">
        <v>18538.002</v>
      </c>
      <c r="AA95" s="126">
        <v>18643.203000000001</v>
      </c>
      <c r="AB95" s="126">
        <v>18735.507000000001</v>
      </c>
      <c r="AC95" s="126">
        <v>20282.164000000001</v>
      </c>
      <c r="AD95" s="126">
        <v>19723.242999999999</v>
      </c>
      <c r="AE95" s="126">
        <v>19270.163</v>
      </c>
      <c r="AF95" s="126">
        <v>19553.3</v>
      </c>
      <c r="AG95" s="126">
        <v>19494.191999999999</v>
      </c>
      <c r="AH95" s="126">
        <v>19821.705000000002</v>
      </c>
      <c r="AI95" s="126">
        <v>19355.776000000002</v>
      </c>
    </row>
    <row r="96" spans="1:35" x14ac:dyDescent="0.3">
      <c r="A96" s="182"/>
      <c r="B96" s="33" t="s">
        <v>104</v>
      </c>
      <c r="C96" s="127">
        <v>1593.174</v>
      </c>
      <c r="D96" s="127">
        <v>1918.1079999999999</v>
      </c>
      <c r="E96" s="127">
        <v>1650.162</v>
      </c>
      <c r="F96" s="127">
        <v>1915.991</v>
      </c>
      <c r="G96" s="127">
        <v>2023.011</v>
      </c>
      <c r="H96" s="127">
        <v>1938.6880000000001</v>
      </c>
      <c r="I96" s="127">
        <v>2185.9720000000002</v>
      </c>
      <c r="J96" s="127">
        <v>2339.3710000000001</v>
      </c>
      <c r="K96" s="127">
        <v>2372.527</v>
      </c>
      <c r="L96" s="127">
        <v>2306.7399999999998</v>
      </c>
      <c r="M96" s="127">
        <v>2628.56</v>
      </c>
      <c r="N96" s="127">
        <v>2781.337</v>
      </c>
      <c r="O96" s="127">
        <v>2632.6379999999999</v>
      </c>
      <c r="P96" s="127">
        <v>2336.0970000000002</v>
      </c>
      <c r="Q96" s="127">
        <v>2611.5010000000002</v>
      </c>
      <c r="R96" s="127">
        <v>2471.56</v>
      </c>
      <c r="S96" s="127">
        <v>2445.9639999999999</v>
      </c>
      <c r="T96" s="127">
        <v>3655.82</v>
      </c>
      <c r="U96" s="127">
        <v>3444.8719999999998</v>
      </c>
      <c r="V96" s="127">
        <v>2583.2979999999998</v>
      </c>
      <c r="W96" s="127">
        <v>2725.989</v>
      </c>
      <c r="X96" s="127">
        <v>3895.328</v>
      </c>
      <c r="Y96" s="127">
        <v>3396.3130000000001</v>
      </c>
      <c r="Z96" s="127">
        <v>3563.848</v>
      </c>
      <c r="AA96" s="127">
        <v>3920.0630000000001</v>
      </c>
      <c r="AB96" s="127">
        <v>3992.74</v>
      </c>
      <c r="AC96" s="127">
        <v>4404.7139999999999</v>
      </c>
      <c r="AD96" s="127">
        <v>4466.4560000000001</v>
      </c>
      <c r="AE96" s="127">
        <v>4016.4940000000001</v>
      </c>
      <c r="AF96" s="127">
        <v>4160.1980000000003</v>
      </c>
      <c r="AG96" s="127">
        <v>4223.4129999999996</v>
      </c>
      <c r="AH96" s="127">
        <v>4146.4160000000002</v>
      </c>
      <c r="AI96" s="127">
        <v>4162.04</v>
      </c>
    </row>
    <row r="97" spans="1:35" x14ac:dyDescent="0.3">
      <c r="A97" s="182"/>
      <c r="B97" s="33" t="s">
        <v>106</v>
      </c>
      <c r="C97" s="126">
        <v>509.459</v>
      </c>
      <c r="D97" s="126">
        <v>542.38099999999997</v>
      </c>
      <c r="E97" s="126">
        <v>311.49400000000003</v>
      </c>
      <c r="F97" s="126">
        <v>244.524</v>
      </c>
      <c r="G97" s="126">
        <v>349.74200000000002</v>
      </c>
      <c r="H97" s="126">
        <v>443.38499999999999</v>
      </c>
      <c r="I97" s="126">
        <v>321.18299999999999</v>
      </c>
      <c r="J97" s="126">
        <v>296.97800000000001</v>
      </c>
      <c r="K97" s="126">
        <v>371.27499999999998</v>
      </c>
      <c r="L97" s="126">
        <v>400.59899999999999</v>
      </c>
      <c r="M97" s="126">
        <v>324.51499999999999</v>
      </c>
      <c r="N97" s="126">
        <v>407.54599999999999</v>
      </c>
      <c r="O97" s="126">
        <v>329.858</v>
      </c>
      <c r="P97" s="126">
        <v>261.392</v>
      </c>
      <c r="Q97" s="126">
        <v>370.55599999999998</v>
      </c>
      <c r="R97" s="126">
        <v>249.66800000000001</v>
      </c>
      <c r="S97" s="126">
        <v>553.54700000000003</v>
      </c>
      <c r="T97" s="126">
        <v>557.79300000000001</v>
      </c>
      <c r="U97" s="126">
        <v>481.66500000000002</v>
      </c>
      <c r="V97" s="126">
        <v>348.59399999999999</v>
      </c>
      <c r="W97" s="126">
        <v>937.1</v>
      </c>
      <c r="X97" s="126">
        <v>964.77</v>
      </c>
      <c r="Y97" s="126">
        <v>993.423</v>
      </c>
      <c r="Z97" s="126">
        <v>1055.405</v>
      </c>
      <c r="AA97" s="126">
        <v>1017.1180000000001</v>
      </c>
      <c r="AB97" s="126">
        <v>1014.273</v>
      </c>
      <c r="AC97" s="126">
        <v>1064.7729999999999</v>
      </c>
      <c r="AD97" s="126">
        <v>1063.94</v>
      </c>
      <c r="AE97" s="126">
        <v>1039.835</v>
      </c>
      <c r="AF97" s="126">
        <v>1067.894</v>
      </c>
      <c r="AG97" s="126">
        <v>924.50400000000002</v>
      </c>
      <c r="AH97" s="126">
        <v>974.25199999999995</v>
      </c>
      <c r="AI97" s="126">
        <v>1076.172</v>
      </c>
    </row>
    <row r="98" spans="1:35" x14ac:dyDescent="0.3">
      <c r="A98" s="182"/>
      <c r="B98" s="33" t="s">
        <v>107</v>
      </c>
      <c r="C98" s="127">
        <v>953.48400000000004</v>
      </c>
      <c r="D98" s="127">
        <v>1084.7360000000001</v>
      </c>
      <c r="E98" s="127">
        <v>1000.327</v>
      </c>
      <c r="F98" s="127">
        <v>996.11599999999999</v>
      </c>
      <c r="G98" s="127">
        <v>999.87400000000002</v>
      </c>
      <c r="H98" s="127">
        <v>1141.499</v>
      </c>
      <c r="I98" s="127">
        <v>1167.2090000000001</v>
      </c>
      <c r="J98" s="127">
        <v>1099.57</v>
      </c>
      <c r="K98" s="127">
        <v>1027.271</v>
      </c>
      <c r="L98" s="127">
        <v>1194.3320000000001</v>
      </c>
      <c r="M98" s="127">
        <v>1206.6980000000001</v>
      </c>
      <c r="N98" s="127">
        <v>1339.04</v>
      </c>
      <c r="O98" s="127">
        <v>1357.5</v>
      </c>
      <c r="P98" s="127">
        <v>1177.039</v>
      </c>
      <c r="Q98" s="127">
        <v>1217.636</v>
      </c>
      <c r="R98" s="127">
        <v>1148.1790000000001</v>
      </c>
      <c r="S98" s="127">
        <v>1227.1569999999999</v>
      </c>
      <c r="T98" s="127">
        <v>1427.8979999999999</v>
      </c>
      <c r="U98" s="127">
        <v>1363.201</v>
      </c>
      <c r="V98" s="127">
        <v>1044.963</v>
      </c>
      <c r="W98" s="127">
        <v>606.69500000000005</v>
      </c>
      <c r="X98" s="127">
        <v>815.202</v>
      </c>
      <c r="Y98" s="127">
        <v>640.50699999999995</v>
      </c>
      <c r="Z98" s="127">
        <v>725.15700000000004</v>
      </c>
      <c r="AA98" s="127">
        <v>683.577</v>
      </c>
      <c r="AB98" s="127">
        <v>574.49</v>
      </c>
      <c r="AC98" s="127">
        <v>606.46100000000001</v>
      </c>
      <c r="AD98" s="127">
        <v>581.24099999999999</v>
      </c>
      <c r="AE98" s="127">
        <v>589.20699999999999</v>
      </c>
      <c r="AF98" s="127">
        <v>546.39300000000003</v>
      </c>
      <c r="AG98" s="127">
        <v>484.57400000000001</v>
      </c>
      <c r="AH98" s="127">
        <v>518.78700000000003</v>
      </c>
      <c r="AI98" s="127">
        <v>525.46199999999999</v>
      </c>
    </row>
    <row r="99" spans="1:35" x14ac:dyDescent="0.3">
      <c r="A99" s="182"/>
      <c r="B99" s="33" t="s">
        <v>108</v>
      </c>
      <c r="C99" s="126">
        <v>131.88999999999999</v>
      </c>
      <c r="D99" s="126">
        <v>126.869</v>
      </c>
      <c r="E99" s="126">
        <v>144.79400000000001</v>
      </c>
      <c r="F99" s="126">
        <v>138.94</v>
      </c>
      <c r="G99" s="126">
        <v>177.41300000000001</v>
      </c>
      <c r="H99" s="126">
        <v>245.048</v>
      </c>
      <c r="I99" s="126">
        <v>177.494</v>
      </c>
      <c r="J99" s="126">
        <v>119.822</v>
      </c>
      <c r="K99" s="126">
        <v>114.443</v>
      </c>
      <c r="L99" s="126">
        <v>111.824</v>
      </c>
      <c r="M99" s="126">
        <v>162.82599999999999</v>
      </c>
      <c r="N99" s="126">
        <v>145.31700000000001</v>
      </c>
      <c r="O99" s="126">
        <v>125.825</v>
      </c>
      <c r="P99" s="126">
        <v>128.84299999999999</v>
      </c>
      <c r="Q99" s="126">
        <v>103.908</v>
      </c>
      <c r="R99" s="126">
        <v>105.83499999999999</v>
      </c>
      <c r="S99" s="126">
        <v>101.765</v>
      </c>
      <c r="T99" s="126">
        <v>128.96299999999999</v>
      </c>
      <c r="U99" s="126">
        <v>117.84</v>
      </c>
      <c r="V99" s="126">
        <v>91.052000000000007</v>
      </c>
      <c r="W99" s="126">
        <v>91.849000000000004</v>
      </c>
      <c r="X99" s="126">
        <v>104.47</v>
      </c>
      <c r="Y99" s="126">
        <v>101.58199999999999</v>
      </c>
      <c r="Z99" s="126">
        <v>113.827</v>
      </c>
      <c r="AA99" s="126">
        <v>112.13500000000001</v>
      </c>
      <c r="AB99" s="126">
        <v>112.53700000000001</v>
      </c>
      <c r="AC99" s="126">
        <v>133.28299999999999</v>
      </c>
      <c r="AD99" s="126">
        <v>194.715</v>
      </c>
      <c r="AE99" s="126">
        <v>156.30199999999999</v>
      </c>
      <c r="AF99" s="126">
        <v>149.989</v>
      </c>
      <c r="AG99" s="126">
        <v>151.26599999999999</v>
      </c>
      <c r="AH99" s="126">
        <v>193.49700000000001</v>
      </c>
      <c r="AI99" s="126">
        <v>217.75800000000001</v>
      </c>
    </row>
    <row r="100" spans="1:35" x14ac:dyDescent="0.3">
      <c r="A100" s="182"/>
      <c r="B100" s="33" t="s">
        <v>109</v>
      </c>
      <c r="C100" s="127">
        <v>68.415999999999997</v>
      </c>
      <c r="D100" s="127">
        <v>77.981999999999999</v>
      </c>
      <c r="E100" s="127">
        <v>77.876000000000005</v>
      </c>
      <c r="F100" s="127">
        <v>75.573999999999998</v>
      </c>
      <c r="G100" s="127">
        <v>77.415999999999997</v>
      </c>
      <c r="H100" s="127">
        <v>79.078999999999994</v>
      </c>
      <c r="I100" s="127">
        <v>82.063999999999993</v>
      </c>
      <c r="J100" s="127">
        <v>85.331000000000003</v>
      </c>
      <c r="K100" s="127">
        <v>90.245999999999995</v>
      </c>
      <c r="L100" s="127">
        <v>83.522999999999996</v>
      </c>
      <c r="M100" s="127">
        <v>85.692999999999998</v>
      </c>
      <c r="N100" s="127">
        <v>92.634</v>
      </c>
      <c r="O100" s="127">
        <v>100.035</v>
      </c>
      <c r="P100" s="127">
        <v>93.36</v>
      </c>
      <c r="Q100" s="127">
        <v>96.475999999999999</v>
      </c>
      <c r="R100" s="127">
        <v>86.272000000000006</v>
      </c>
      <c r="S100" s="127">
        <v>85.867000000000004</v>
      </c>
      <c r="T100" s="127">
        <v>85.022999999999996</v>
      </c>
      <c r="U100" s="127">
        <v>101.94199999999999</v>
      </c>
      <c r="V100" s="127">
        <v>99.346000000000004</v>
      </c>
      <c r="W100" s="127">
        <v>162.03100000000001</v>
      </c>
      <c r="X100" s="127">
        <v>211.95699999999999</v>
      </c>
      <c r="Y100" s="127">
        <v>213.827</v>
      </c>
      <c r="Z100" s="127">
        <v>209.34399999999999</v>
      </c>
      <c r="AA100" s="127">
        <v>218.304</v>
      </c>
      <c r="AB100" s="127">
        <v>231.34700000000001</v>
      </c>
      <c r="AC100" s="127">
        <v>243.52199999999999</v>
      </c>
      <c r="AD100" s="127">
        <v>263.298</v>
      </c>
      <c r="AE100" s="127">
        <v>262.74400000000003</v>
      </c>
      <c r="AF100" s="127">
        <v>268.09399999999999</v>
      </c>
      <c r="AG100" s="127">
        <v>284.666</v>
      </c>
      <c r="AH100" s="127">
        <v>311.52999999999997</v>
      </c>
      <c r="AI100" s="127">
        <v>279.56700000000001</v>
      </c>
    </row>
    <row r="101" spans="1:35" x14ac:dyDescent="0.3">
      <c r="A101" s="182"/>
      <c r="B101" s="33" t="s">
        <v>110</v>
      </c>
      <c r="C101" s="126">
        <v>604.81899999999996</v>
      </c>
      <c r="D101" s="126">
        <v>600.20000000000005</v>
      </c>
      <c r="E101" s="126">
        <v>791.221</v>
      </c>
      <c r="F101" s="126">
        <v>813.26300000000003</v>
      </c>
      <c r="G101" s="126">
        <v>1285.8219999999999</v>
      </c>
      <c r="H101" s="126">
        <v>1150.3869999999999</v>
      </c>
      <c r="I101" s="126">
        <v>1214.021</v>
      </c>
      <c r="J101" s="126">
        <v>1085.626</v>
      </c>
      <c r="K101" s="126">
        <v>1169.8710000000001</v>
      </c>
      <c r="L101" s="126">
        <v>1169.3889999999999</v>
      </c>
      <c r="M101" s="126">
        <v>714.05600000000004</v>
      </c>
      <c r="N101" s="126">
        <v>1271.8219999999999</v>
      </c>
      <c r="O101" s="126">
        <v>1243.309</v>
      </c>
      <c r="P101" s="126">
        <v>1278.789</v>
      </c>
      <c r="Q101" s="126">
        <v>728.67399999999998</v>
      </c>
      <c r="R101" s="126">
        <v>702.86199999999997</v>
      </c>
      <c r="S101" s="126">
        <v>777.27599999999995</v>
      </c>
      <c r="T101" s="126">
        <v>1000.602</v>
      </c>
      <c r="U101" s="126">
        <v>1253.49</v>
      </c>
      <c r="V101" s="126">
        <v>1882.1420000000001</v>
      </c>
      <c r="W101" s="126">
        <v>1753.7370000000001</v>
      </c>
      <c r="X101" s="126">
        <v>1851.855</v>
      </c>
      <c r="Y101" s="126">
        <v>1404.654</v>
      </c>
      <c r="Z101" s="126">
        <v>2211.41</v>
      </c>
      <c r="AA101" s="126">
        <v>2163.6089999999999</v>
      </c>
      <c r="AB101" s="126">
        <v>2205.498</v>
      </c>
      <c r="AC101" s="126">
        <v>2795.8620000000001</v>
      </c>
      <c r="AD101" s="126">
        <v>2235.5360000000001</v>
      </c>
      <c r="AE101" s="126">
        <v>2073.6680000000001</v>
      </c>
      <c r="AF101" s="126">
        <v>2342.3960000000002</v>
      </c>
      <c r="AG101" s="126">
        <v>2648.9780000000001</v>
      </c>
      <c r="AH101" s="126">
        <v>2591.145</v>
      </c>
      <c r="AI101" s="126">
        <v>2197.7919999999999</v>
      </c>
    </row>
    <row r="102" spans="1:35" x14ac:dyDescent="0.3">
      <c r="A102" s="182"/>
      <c r="B102" s="33" t="s">
        <v>111</v>
      </c>
      <c r="C102" s="127">
        <v>2200.6669999999999</v>
      </c>
      <c r="D102" s="127">
        <v>2381.9639999999999</v>
      </c>
      <c r="E102" s="127">
        <v>2379.627</v>
      </c>
      <c r="F102" s="127">
        <v>2439.7800000000002</v>
      </c>
      <c r="G102" s="127">
        <v>2493.0079999999998</v>
      </c>
      <c r="H102" s="127">
        <v>2138.4070000000002</v>
      </c>
      <c r="I102" s="127">
        <v>2205.0459999999998</v>
      </c>
      <c r="J102" s="127">
        <v>2290.04</v>
      </c>
      <c r="K102" s="127">
        <v>2347.694</v>
      </c>
      <c r="L102" s="127">
        <v>2453.7629999999999</v>
      </c>
      <c r="M102" s="127">
        <v>2612.8119999999999</v>
      </c>
      <c r="N102" s="127">
        <v>2774.6559999999999</v>
      </c>
      <c r="O102" s="127">
        <v>2746.1129999999998</v>
      </c>
      <c r="P102" s="127">
        <v>2896.88</v>
      </c>
      <c r="Q102" s="127">
        <v>3231.1280000000002</v>
      </c>
      <c r="R102" s="127">
        <v>3108.1410000000001</v>
      </c>
      <c r="S102" s="127">
        <v>3260.04</v>
      </c>
      <c r="T102" s="127">
        <v>3477.8780000000002</v>
      </c>
      <c r="U102" s="127">
        <v>3622.3910000000001</v>
      </c>
      <c r="V102" s="127">
        <v>3198.846</v>
      </c>
      <c r="W102" s="127">
        <v>2524.6210000000001</v>
      </c>
      <c r="X102" s="127">
        <v>3319.9810000000002</v>
      </c>
      <c r="Y102" s="127">
        <v>3294.2669999999998</v>
      </c>
      <c r="Z102" s="127">
        <v>3381.357</v>
      </c>
      <c r="AA102" s="127">
        <v>3405.1489999999999</v>
      </c>
      <c r="AB102" s="127">
        <v>3379.2890000000002</v>
      </c>
      <c r="AC102" s="127">
        <v>3550.681</v>
      </c>
      <c r="AD102" s="127">
        <v>3527.4839999999999</v>
      </c>
      <c r="AE102" s="127">
        <v>3611.0450000000001</v>
      </c>
      <c r="AF102" s="127">
        <v>3553.0160000000001</v>
      </c>
      <c r="AG102" s="127">
        <v>3487.46</v>
      </c>
      <c r="AH102" s="127">
        <v>3518.8220000000001</v>
      </c>
      <c r="AI102" s="127">
        <v>3617.4380000000001</v>
      </c>
    </row>
    <row r="103" spans="1:35" x14ac:dyDescent="0.3">
      <c r="A103" s="182"/>
      <c r="B103" s="33" t="s">
        <v>112</v>
      </c>
      <c r="C103" s="126">
        <v>2861.8850000000002</v>
      </c>
      <c r="D103" s="126">
        <v>3035.9259999999999</v>
      </c>
      <c r="E103" s="126">
        <v>2986.4380000000001</v>
      </c>
      <c r="F103" s="126">
        <v>3145.9180000000001</v>
      </c>
      <c r="G103" s="126">
        <v>3437.9270000000001</v>
      </c>
      <c r="H103" s="126">
        <v>3458.1419999999998</v>
      </c>
      <c r="I103" s="126">
        <v>3374.23</v>
      </c>
      <c r="J103" s="126">
        <v>3509.89</v>
      </c>
      <c r="K103" s="126">
        <v>3615.951</v>
      </c>
      <c r="L103" s="126">
        <v>3741.6419999999998</v>
      </c>
      <c r="M103" s="126">
        <v>3803.308</v>
      </c>
      <c r="N103" s="126">
        <v>3841.3820000000001</v>
      </c>
      <c r="O103" s="126">
        <v>4084.31</v>
      </c>
      <c r="P103" s="126">
        <v>4099.08</v>
      </c>
      <c r="Q103" s="126">
        <v>4381.098</v>
      </c>
      <c r="R103" s="126">
        <v>4382.6760000000004</v>
      </c>
      <c r="S103" s="126">
        <v>4524.5479999999998</v>
      </c>
      <c r="T103" s="126">
        <v>4848.9409999999998</v>
      </c>
      <c r="U103" s="126">
        <v>4761.9709999999995</v>
      </c>
      <c r="V103" s="126">
        <v>4151.3209999999999</v>
      </c>
      <c r="W103" s="126">
        <v>4086.4859999999999</v>
      </c>
      <c r="X103" s="126">
        <v>5362.0330000000004</v>
      </c>
      <c r="Y103" s="126">
        <v>5611.1540000000005</v>
      </c>
      <c r="Z103" s="126">
        <v>5839.23</v>
      </c>
      <c r="AA103" s="126">
        <v>5656.3940000000002</v>
      </c>
      <c r="AB103" s="126">
        <v>5803.1220000000003</v>
      </c>
      <c r="AC103" s="126">
        <v>6056.4939999999997</v>
      </c>
      <c r="AD103" s="126">
        <v>5941.3779999999997</v>
      </c>
      <c r="AE103" s="126">
        <v>5991.29</v>
      </c>
      <c r="AF103" s="126">
        <v>5938.9620000000004</v>
      </c>
      <c r="AG103" s="126">
        <v>5742.24</v>
      </c>
      <c r="AH103" s="126">
        <v>5892.5709999999999</v>
      </c>
      <c r="AI103" s="126">
        <v>5644.0410000000002</v>
      </c>
    </row>
    <row r="104" spans="1:35" x14ac:dyDescent="0.3">
      <c r="A104" s="182"/>
      <c r="B104" s="33" t="s">
        <v>113</v>
      </c>
      <c r="C104" s="127">
        <v>212.70500000000001</v>
      </c>
      <c r="D104" s="127">
        <v>201.48699999999999</v>
      </c>
      <c r="E104" s="127">
        <v>208.07</v>
      </c>
      <c r="F104" s="127">
        <v>210.84399999999999</v>
      </c>
      <c r="G104" s="127">
        <v>251.37100000000001</v>
      </c>
      <c r="H104" s="127">
        <v>211.815</v>
      </c>
      <c r="I104" s="127">
        <v>206.375</v>
      </c>
      <c r="J104" s="127">
        <v>209.398</v>
      </c>
      <c r="K104" s="127">
        <v>209.85900000000001</v>
      </c>
      <c r="L104" s="127">
        <v>209.59100000000001</v>
      </c>
      <c r="M104" s="127">
        <v>231.44</v>
      </c>
      <c r="N104" s="127">
        <v>207.10900000000001</v>
      </c>
      <c r="O104" s="127">
        <v>208.27099999999999</v>
      </c>
      <c r="P104" s="127">
        <v>201.98400000000001</v>
      </c>
      <c r="Q104" s="127">
        <v>175.94300000000001</v>
      </c>
      <c r="R104" s="127">
        <v>160.56200000000001</v>
      </c>
      <c r="S104" s="127">
        <v>148.916</v>
      </c>
      <c r="T104" s="127">
        <v>169.06200000000001</v>
      </c>
      <c r="U104" s="127">
        <v>140.53899999999999</v>
      </c>
      <c r="V104" s="127">
        <v>128.857</v>
      </c>
      <c r="W104" s="127">
        <v>76.040999999999997</v>
      </c>
      <c r="X104" s="127">
        <v>76.558000000000007</v>
      </c>
      <c r="Y104" s="127">
        <v>67.745999999999995</v>
      </c>
      <c r="Z104" s="127">
        <v>68.591999999999999</v>
      </c>
      <c r="AA104" s="127">
        <v>75.331000000000003</v>
      </c>
      <c r="AB104" s="127">
        <v>74.813000000000002</v>
      </c>
      <c r="AC104" s="127">
        <v>67.712999999999994</v>
      </c>
      <c r="AD104" s="127">
        <v>70.88</v>
      </c>
      <c r="AE104" s="127">
        <v>71.959999999999994</v>
      </c>
      <c r="AF104" s="127">
        <v>63.366</v>
      </c>
      <c r="AG104" s="127">
        <v>67.067999999999998</v>
      </c>
      <c r="AH104" s="127">
        <v>81.114000000000004</v>
      </c>
      <c r="AI104" s="127">
        <v>75.638999999999996</v>
      </c>
    </row>
    <row r="105" spans="1:35" x14ac:dyDescent="0.3">
      <c r="A105" s="182"/>
      <c r="B105" s="33" t="s">
        <v>114</v>
      </c>
      <c r="C105" s="126">
        <v>846.09299999999996</v>
      </c>
      <c r="D105" s="126">
        <v>907.35199999999998</v>
      </c>
      <c r="E105" s="126">
        <v>894.69100000000003</v>
      </c>
      <c r="F105" s="126">
        <v>931.19200000000001</v>
      </c>
      <c r="G105" s="126">
        <v>1002.152</v>
      </c>
      <c r="H105" s="126">
        <v>1020.949</v>
      </c>
      <c r="I105" s="126">
        <v>1106.0509999999999</v>
      </c>
      <c r="J105" s="126">
        <v>1116.1890000000001</v>
      </c>
      <c r="K105" s="126">
        <v>1106.0820000000001</v>
      </c>
      <c r="L105" s="126">
        <v>1165.6559999999999</v>
      </c>
      <c r="M105" s="126">
        <v>1178.3710000000001</v>
      </c>
      <c r="N105" s="126">
        <v>1224.8330000000001</v>
      </c>
      <c r="O105" s="126">
        <v>1242.29</v>
      </c>
      <c r="P105" s="126">
        <v>1232.856</v>
      </c>
      <c r="Q105" s="126">
        <v>1246.33</v>
      </c>
      <c r="R105" s="126">
        <v>1182.519</v>
      </c>
      <c r="S105" s="126">
        <v>1225.951</v>
      </c>
      <c r="T105" s="126">
        <v>1330.518</v>
      </c>
      <c r="U105" s="126">
        <v>1342.7750000000001</v>
      </c>
      <c r="V105" s="126">
        <v>1258.1600000000001</v>
      </c>
      <c r="W105" s="126">
        <v>1168.931</v>
      </c>
      <c r="X105" s="126">
        <v>1381.0820000000001</v>
      </c>
      <c r="Y105" s="126">
        <v>1368.01</v>
      </c>
      <c r="Z105" s="126">
        <v>1369.8309999999999</v>
      </c>
      <c r="AA105" s="126">
        <v>1391.5229999999999</v>
      </c>
      <c r="AB105" s="126">
        <v>1347.3969999999999</v>
      </c>
      <c r="AC105" s="126">
        <v>1358.662</v>
      </c>
      <c r="AD105" s="126">
        <v>1378.3140000000001</v>
      </c>
      <c r="AE105" s="126">
        <v>1457.6189999999999</v>
      </c>
      <c r="AF105" s="126">
        <v>1462.9929999999999</v>
      </c>
      <c r="AG105" s="126">
        <v>1480.0219999999999</v>
      </c>
      <c r="AH105" s="126">
        <v>1593.5709999999999</v>
      </c>
      <c r="AI105" s="126">
        <v>1559.867</v>
      </c>
    </row>
    <row r="106" spans="1:35" x14ac:dyDescent="0.3">
      <c r="A106" s="182"/>
      <c r="B106" s="33" t="s">
        <v>116</v>
      </c>
      <c r="C106" s="127">
        <v>20.652000000000001</v>
      </c>
      <c r="D106" s="127">
        <v>25.038</v>
      </c>
      <c r="E106" s="127">
        <v>19.207000000000001</v>
      </c>
      <c r="F106" s="127">
        <v>13.471</v>
      </c>
      <c r="G106" s="127">
        <v>22.459</v>
      </c>
      <c r="H106" s="127">
        <v>15.443</v>
      </c>
      <c r="I106" s="127">
        <v>27.404</v>
      </c>
      <c r="J106" s="127">
        <v>89.96</v>
      </c>
      <c r="K106" s="127">
        <v>53.158999999999999</v>
      </c>
      <c r="L106" s="127">
        <v>37.670999999999999</v>
      </c>
      <c r="M106" s="127">
        <v>48.497999999999998</v>
      </c>
      <c r="N106" s="127">
        <v>61.968000000000004</v>
      </c>
      <c r="O106" s="127">
        <v>77.804000000000002</v>
      </c>
      <c r="P106" s="127">
        <v>328.43200000000002</v>
      </c>
      <c r="Q106" s="127">
        <v>245.00800000000001</v>
      </c>
      <c r="R106" s="127">
        <v>84.814999999999998</v>
      </c>
      <c r="S106" s="127">
        <v>101.777</v>
      </c>
      <c r="T106" s="127">
        <v>115.71</v>
      </c>
      <c r="U106" s="127">
        <v>128.44800000000001</v>
      </c>
      <c r="V106" s="127">
        <v>78.513000000000005</v>
      </c>
      <c r="W106" s="127">
        <v>128.75399999999999</v>
      </c>
      <c r="X106" s="127">
        <v>317.18099999999998</v>
      </c>
      <c r="Y106" s="127">
        <v>132.095</v>
      </c>
      <c r="Z106" s="127">
        <v>93.055000000000007</v>
      </c>
      <c r="AA106" s="127">
        <v>102.803</v>
      </c>
      <c r="AB106" s="127">
        <v>102.307</v>
      </c>
      <c r="AC106" s="127">
        <v>107.217</v>
      </c>
      <c r="AD106" s="127">
        <v>139.495</v>
      </c>
      <c r="AE106" s="127">
        <v>161.023</v>
      </c>
      <c r="AF106" s="127">
        <v>162.07499999999999</v>
      </c>
      <c r="AG106" s="127">
        <v>201.16200000000001</v>
      </c>
      <c r="AH106" s="127">
        <v>274.64800000000002</v>
      </c>
      <c r="AI106" s="127">
        <v>214.04300000000001</v>
      </c>
    </row>
    <row r="107" spans="1:35" x14ac:dyDescent="0.3">
      <c r="A107" s="182"/>
      <c r="B107" s="33" t="s">
        <v>117</v>
      </c>
      <c r="C107" s="126">
        <v>3.1160000000000001</v>
      </c>
      <c r="D107" s="126">
        <v>6.0039999999999996</v>
      </c>
      <c r="E107" s="126">
        <v>3.9060000000000001</v>
      </c>
      <c r="F107" s="126">
        <v>0.26400000000000001</v>
      </c>
      <c r="G107" s="126">
        <v>0.86599999999999999</v>
      </c>
      <c r="H107" s="126">
        <v>1.3180000000000001</v>
      </c>
      <c r="I107" s="126">
        <v>3.415</v>
      </c>
      <c r="J107" s="126">
        <v>14.265000000000001</v>
      </c>
      <c r="K107" s="126">
        <v>20.297999999999998</v>
      </c>
      <c r="L107" s="126">
        <v>15.917</v>
      </c>
      <c r="M107" s="126">
        <v>18.649000000000001</v>
      </c>
      <c r="N107" s="126">
        <v>18.707999999999998</v>
      </c>
      <c r="O107" s="126">
        <v>21.771999999999998</v>
      </c>
      <c r="P107" s="126">
        <v>67.567999999999998</v>
      </c>
      <c r="Q107" s="126">
        <v>85.655000000000001</v>
      </c>
      <c r="R107" s="126">
        <v>17.358000000000001</v>
      </c>
      <c r="S107" s="126">
        <v>14.462</v>
      </c>
      <c r="T107" s="126">
        <v>38.969000000000001</v>
      </c>
      <c r="U107" s="126">
        <v>62.215000000000003</v>
      </c>
      <c r="V107" s="126">
        <v>24.419</v>
      </c>
      <c r="W107" s="126">
        <v>34.747999999999998</v>
      </c>
      <c r="X107" s="126">
        <v>77.036000000000001</v>
      </c>
      <c r="Y107" s="126">
        <v>60.378999999999998</v>
      </c>
      <c r="Z107" s="126">
        <v>28.795999999999999</v>
      </c>
      <c r="AA107" s="126">
        <v>28.001999999999999</v>
      </c>
      <c r="AB107" s="126">
        <v>36.393000000000001</v>
      </c>
      <c r="AC107" s="126">
        <v>33.734999999999999</v>
      </c>
      <c r="AD107" s="126">
        <v>37.040999999999997</v>
      </c>
      <c r="AE107" s="126">
        <v>55.808</v>
      </c>
      <c r="AF107" s="126">
        <v>55.064999999999998</v>
      </c>
      <c r="AG107" s="126">
        <v>90.846999999999994</v>
      </c>
      <c r="AH107" s="126">
        <v>107.182</v>
      </c>
      <c r="AI107" s="126">
        <v>81.013999999999996</v>
      </c>
    </row>
    <row r="108" spans="1:35" x14ac:dyDescent="0.3">
      <c r="A108" s="182"/>
      <c r="B108" s="33" t="s">
        <v>118</v>
      </c>
      <c r="C108" s="127">
        <v>3.1160000000000001</v>
      </c>
      <c r="D108" s="127">
        <v>6.0039999999999996</v>
      </c>
      <c r="E108" s="127">
        <v>3.9060000000000001</v>
      </c>
      <c r="F108" s="127">
        <v>0.26400000000000001</v>
      </c>
      <c r="G108" s="127">
        <v>0.86599999999999999</v>
      </c>
      <c r="H108" s="127">
        <v>1.3180000000000001</v>
      </c>
      <c r="I108" s="127">
        <v>3.415</v>
      </c>
      <c r="J108" s="127">
        <v>14.265000000000001</v>
      </c>
      <c r="K108" s="127">
        <v>20.297999999999998</v>
      </c>
      <c r="L108" s="127">
        <v>15.917</v>
      </c>
      <c r="M108" s="127">
        <v>18.649000000000001</v>
      </c>
      <c r="N108" s="127">
        <v>18.707999999999998</v>
      </c>
      <c r="O108" s="127">
        <v>21.771999999999998</v>
      </c>
      <c r="P108" s="127">
        <v>67.567999999999998</v>
      </c>
      <c r="Q108" s="127">
        <v>85.655000000000001</v>
      </c>
      <c r="R108" s="127">
        <v>17.358000000000001</v>
      </c>
      <c r="S108" s="127">
        <v>14.462</v>
      </c>
      <c r="T108" s="127">
        <v>38.969000000000001</v>
      </c>
      <c r="U108" s="127">
        <v>62.215000000000003</v>
      </c>
      <c r="V108" s="127">
        <v>24.419</v>
      </c>
      <c r="W108" s="127">
        <v>34.747999999999998</v>
      </c>
      <c r="X108" s="127">
        <v>77.036000000000001</v>
      </c>
      <c r="Y108" s="127">
        <v>60.378999999999998</v>
      </c>
      <c r="Z108" s="127">
        <v>28.795999999999999</v>
      </c>
      <c r="AA108" s="127">
        <v>28.001999999999999</v>
      </c>
      <c r="AB108" s="127">
        <v>36.393000000000001</v>
      </c>
      <c r="AC108" s="127">
        <v>33.734999999999999</v>
      </c>
      <c r="AD108" s="127">
        <v>37.040999999999997</v>
      </c>
      <c r="AE108" s="127">
        <v>55.808</v>
      </c>
      <c r="AF108" s="127">
        <v>55.064999999999998</v>
      </c>
      <c r="AG108" s="127">
        <v>90.846999999999994</v>
      </c>
      <c r="AH108" s="127">
        <v>107.182</v>
      </c>
      <c r="AI108" s="127">
        <v>81.013999999999996</v>
      </c>
    </row>
    <row r="109" spans="1:35" x14ac:dyDescent="0.3">
      <c r="A109" s="182"/>
      <c r="B109" s="33" t="s">
        <v>119</v>
      </c>
      <c r="C109" s="145" t="s">
        <v>103</v>
      </c>
      <c r="D109" s="145" t="s">
        <v>103</v>
      </c>
      <c r="E109" s="145" t="s">
        <v>103</v>
      </c>
      <c r="F109" s="145" t="s">
        <v>103</v>
      </c>
      <c r="G109" s="145" t="s">
        <v>103</v>
      </c>
      <c r="H109" s="145" t="s">
        <v>103</v>
      </c>
      <c r="I109" s="145" t="s">
        <v>103</v>
      </c>
      <c r="J109" s="145" t="s">
        <v>103</v>
      </c>
      <c r="K109" s="145" t="s">
        <v>103</v>
      </c>
      <c r="L109" s="145" t="s">
        <v>103</v>
      </c>
      <c r="M109" s="145" t="s">
        <v>103</v>
      </c>
      <c r="N109" s="145" t="s">
        <v>103</v>
      </c>
      <c r="O109" s="145" t="s">
        <v>103</v>
      </c>
      <c r="P109" s="145" t="s">
        <v>103</v>
      </c>
      <c r="Q109" s="145" t="s">
        <v>103</v>
      </c>
      <c r="R109" s="145" t="s">
        <v>103</v>
      </c>
      <c r="S109" s="145" t="s">
        <v>103</v>
      </c>
      <c r="T109" s="145" t="s">
        <v>103</v>
      </c>
      <c r="U109" s="145" t="s">
        <v>103</v>
      </c>
      <c r="V109" s="145" t="s">
        <v>103</v>
      </c>
      <c r="W109" s="145" t="s">
        <v>103</v>
      </c>
      <c r="X109" s="145" t="s">
        <v>103</v>
      </c>
      <c r="Y109" s="145" t="s">
        <v>103</v>
      </c>
      <c r="Z109" s="145" t="s">
        <v>103</v>
      </c>
      <c r="AA109" s="145" t="s">
        <v>103</v>
      </c>
      <c r="AB109" s="145" t="s">
        <v>103</v>
      </c>
      <c r="AC109" s="145" t="s">
        <v>103</v>
      </c>
      <c r="AD109" s="145" t="s">
        <v>103</v>
      </c>
      <c r="AE109" s="145" t="s">
        <v>103</v>
      </c>
      <c r="AF109" s="145" t="s">
        <v>103</v>
      </c>
      <c r="AG109" s="145" t="s">
        <v>103</v>
      </c>
      <c r="AH109" s="145" t="s">
        <v>103</v>
      </c>
      <c r="AI109" s="145" t="s">
        <v>103</v>
      </c>
    </row>
    <row r="110" spans="1:35" x14ac:dyDescent="0.3">
      <c r="A110" s="182"/>
      <c r="B110" s="33" t="s">
        <v>120</v>
      </c>
      <c r="C110" s="127">
        <v>17.536000000000001</v>
      </c>
      <c r="D110" s="127">
        <v>19.033999999999999</v>
      </c>
      <c r="E110" s="127">
        <v>15.302</v>
      </c>
      <c r="F110" s="127">
        <v>13.207000000000001</v>
      </c>
      <c r="G110" s="127">
        <v>21.593</v>
      </c>
      <c r="H110" s="127">
        <v>14.124000000000001</v>
      </c>
      <c r="I110" s="127">
        <v>23.99</v>
      </c>
      <c r="J110" s="127">
        <v>75.694999999999993</v>
      </c>
      <c r="K110" s="127">
        <v>32.860999999999997</v>
      </c>
      <c r="L110" s="127">
        <v>21.753</v>
      </c>
      <c r="M110" s="127">
        <v>29.847999999999999</v>
      </c>
      <c r="N110" s="127">
        <v>43.26</v>
      </c>
      <c r="O110" s="127">
        <v>56.031999999999996</v>
      </c>
      <c r="P110" s="127">
        <v>260.86399999999998</v>
      </c>
      <c r="Q110" s="127">
        <v>159.35300000000001</v>
      </c>
      <c r="R110" s="127">
        <v>67.456999999999994</v>
      </c>
      <c r="S110" s="127">
        <v>87.314999999999998</v>
      </c>
      <c r="T110" s="127">
        <v>76.741</v>
      </c>
      <c r="U110" s="127">
        <v>66.233999999999995</v>
      </c>
      <c r="V110" s="127">
        <v>54.093000000000004</v>
      </c>
      <c r="W110" s="127">
        <v>94.006</v>
      </c>
      <c r="X110" s="127">
        <v>240.14500000000001</v>
      </c>
      <c r="Y110" s="127">
        <v>71.715999999999994</v>
      </c>
      <c r="Z110" s="127">
        <v>64.257999999999996</v>
      </c>
      <c r="AA110" s="127">
        <v>74.801000000000002</v>
      </c>
      <c r="AB110" s="127">
        <v>65.914000000000001</v>
      </c>
      <c r="AC110" s="127">
        <v>73.481999999999999</v>
      </c>
      <c r="AD110" s="127">
        <v>102.453</v>
      </c>
      <c r="AE110" s="127">
        <v>105.215</v>
      </c>
      <c r="AF110" s="127">
        <v>107.01</v>
      </c>
      <c r="AG110" s="127">
        <v>110.315</v>
      </c>
      <c r="AH110" s="127">
        <v>167.46600000000001</v>
      </c>
      <c r="AI110" s="127">
        <v>133.029</v>
      </c>
    </row>
    <row r="111" spans="1:35" x14ac:dyDescent="0.3">
      <c r="A111" s="182"/>
      <c r="B111" s="33" t="s">
        <v>121</v>
      </c>
      <c r="C111" s="126">
        <v>17.536000000000001</v>
      </c>
      <c r="D111" s="126">
        <v>19.033999999999999</v>
      </c>
      <c r="E111" s="126">
        <v>15.302</v>
      </c>
      <c r="F111" s="126">
        <v>13.207000000000001</v>
      </c>
      <c r="G111" s="126">
        <v>21.593</v>
      </c>
      <c r="H111" s="126">
        <v>14.124000000000001</v>
      </c>
      <c r="I111" s="126">
        <v>23.99</v>
      </c>
      <c r="J111" s="126">
        <v>75.694999999999993</v>
      </c>
      <c r="K111" s="126">
        <v>32.860999999999997</v>
      </c>
      <c r="L111" s="126">
        <v>21.753</v>
      </c>
      <c r="M111" s="126">
        <v>29.847999999999999</v>
      </c>
      <c r="N111" s="126">
        <v>43.26</v>
      </c>
      <c r="O111" s="126">
        <v>56.031999999999996</v>
      </c>
      <c r="P111" s="126">
        <v>260.86399999999998</v>
      </c>
      <c r="Q111" s="126">
        <v>159.35300000000001</v>
      </c>
      <c r="R111" s="126">
        <v>67.456999999999994</v>
      </c>
      <c r="S111" s="126">
        <v>87.314999999999998</v>
      </c>
      <c r="T111" s="126">
        <v>76.741</v>
      </c>
      <c r="U111" s="126">
        <v>66.233999999999995</v>
      </c>
      <c r="V111" s="126">
        <v>54.093000000000004</v>
      </c>
      <c r="W111" s="126">
        <v>94.006</v>
      </c>
      <c r="X111" s="126">
        <v>240.14500000000001</v>
      </c>
      <c r="Y111" s="126">
        <v>71.715999999999994</v>
      </c>
      <c r="Z111" s="126">
        <v>64.257999999999996</v>
      </c>
      <c r="AA111" s="126">
        <v>74.801000000000002</v>
      </c>
      <c r="AB111" s="126">
        <v>65.914000000000001</v>
      </c>
      <c r="AC111" s="126">
        <v>73.481999999999999</v>
      </c>
      <c r="AD111" s="126">
        <v>102.453</v>
      </c>
      <c r="AE111" s="126">
        <v>105.215</v>
      </c>
      <c r="AF111" s="126">
        <v>107.01</v>
      </c>
      <c r="AG111" s="126">
        <v>110.315</v>
      </c>
      <c r="AH111" s="126">
        <v>167.46600000000001</v>
      </c>
      <c r="AI111" s="126">
        <v>133.029</v>
      </c>
    </row>
    <row r="112" spans="1:35" x14ac:dyDescent="0.3">
      <c r="A112" s="182"/>
      <c r="B112" s="33" t="s">
        <v>122</v>
      </c>
      <c r="C112" s="146" t="s">
        <v>103</v>
      </c>
      <c r="D112" s="146" t="s">
        <v>103</v>
      </c>
      <c r="E112" s="146" t="s">
        <v>103</v>
      </c>
      <c r="F112" s="146" t="s">
        <v>103</v>
      </c>
      <c r="G112" s="146" t="s">
        <v>103</v>
      </c>
      <c r="H112" s="146" t="s">
        <v>103</v>
      </c>
      <c r="I112" s="146" t="s">
        <v>103</v>
      </c>
      <c r="J112" s="146" t="s">
        <v>103</v>
      </c>
      <c r="K112" s="146" t="s">
        <v>103</v>
      </c>
      <c r="L112" s="146" t="s">
        <v>103</v>
      </c>
      <c r="M112" s="146" t="s">
        <v>103</v>
      </c>
      <c r="N112" s="146" t="s">
        <v>103</v>
      </c>
      <c r="O112" s="146" t="s">
        <v>103</v>
      </c>
      <c r="P112" s="146" t="s">
        <v>103</v>
      </c>
      <c r="Q112" s="146" t="s">
        <v>103</v>
      </c>
      <c r="R112" s="146" t="s">
        <v>103</v>
      </c>
      <c r="S112" s="146" t="s">
        <v>103</v>
      </c>
      <c r="T112" s="146" t="s">
        <v>103</v>
      </c>
      <c r="U112" s="146" t="s">
        <v>103</v>
      </c>
      <c r="V112" s="146" t="s">
        <v>103</v>
      </c>
      <c r="W112" s="146" t="s">
        <v>103</v>
      </c>
      <c r="X112" s="146" t="s">
        <v>103</v>
      </c>
      <c r="Y112" s="146" t="s">
        <v>103</v>
      </c>
      <c r="Z112" s="146" t="s">
        <v>103</v>
      </c>
      <c r="AA112" s="146" t="s">
        <v>103</v>
      </c>
      <c r="AB112" s="146" t="s">
        <v>103</v>
      </c>
      <c r="AC112" s="146" t="s">
        <v>103</v>
      </c>
      <c r="AD112" s="146" t="s">
        <v>103</v>
      </c>
      <c r="AE112" s="146" t="s">
        <v>103</v>
      </c>
      <c r="AF112" s="146" t="s">
        <v>103</v>
      </c>
      <c r="AG112" s="146" t="s">
        <v>103</v>
      </c>
      <c r="AH112" s="146" t="s">
        <v>103</v>
      </c>
      <c r="AI112" s="146" t="s">
        <v>103</v>
      </c>
    </row>
    <row r="113" spans="1:35" x14ac:dyDescent="0.3">
      <c r="A113" s="182"/>
      <c r="B113" s="32" t="s">
        <v>123</v>
      </c>
      <c r="C113" s="126">
        <v>4743.1530000000002</v>
      </c>
      <c r="D113" s="126">
        <v>5097.7089999999998</v>
      </c>
      <c r="E113" s="126">
        <v>5024.0630000000001</v>
      </c>
      <c r="F113" s="126">
        <v>4329.8990000000003</v>
      </c>
      <c r="G113" s="126">
        <v>5399.2479999999996</v>
      </c>
      <c r="H113" s="126">
        <v>6021.1639999999998</v>
      </c>
      <c r="I113" s="126">
        <v>5339.4139999999998</v>
      </c>
      <c r="J113" s="126">
        <v>5939.26</v>
      </c>
      <c r="K113" s="126">
        <v>6497.3130000000001</v>
      </c>
      <c r="L113" s="126">
        <v>6712.4889999999996</v>
      </c>
      <c r="M113" s="126">
        <v>7231.0050000000001</v>
      </c>
      <c r="N113" s="126">
        <v>7224.585</v>
      </c>
      <c r="O113" s="126">
        <v>7000.55</v>
      </c>
      <c r="P113" s="126">
        <v>7708.4740000000002</v>
      </c>
      <c r="Q113" s="126">
        <v>8102.027</v>
      </c>
      <c r="R113" s="126">
        <v>8881.5959999999995</v>
      </c>
      <c r="S113" s="126">
        <v>6875.8940000000002</v>
      </c>
      <c r="T113" s="126">
        <v>6299.69</v>
      </c>
      <c r="U113" s="126">
        <v>6209.9409999999998</v>
      </c>
      <c r="V113" s="126">
        <v>4461.7960000000003</v>
      </c>
      <c r="W113" s="126">
        <v>7420.4930000000004</v>
      </c>
      <c r="X113" s="126">
        <v>7382.0770000000002</v>
      </c>
      <c r="Y113" s="126">
        <v>6834.9669999999996</v>
      </c>
      <c r="Z113" s="126">
        <v>6508.3329999999996</v>
      </c>
      <c r="AA113" s="126">
        <v>6939.1959999999999</v>
      </c>
      <c r="AB113" s="126">
        <v>6748.28</v>
      </c>
      <c r="AC113" s="126">
        <v>7341.4250000000002</v>
      </c>
      <c r="AD113" s="126">
        <v>9406.5280000000002</v>
      </c>
      <c r="AE113" s="126">
        <v>10020.15</v>
      </c>
      <c r="AF113" s="126">
        <v>10222.582</v>
      </c>
      <c r="AG113" s="126">
        <v>9706.5840000000007</v>
      </c>
      <c r="AH113" s="126">
        <v>10741.447</v>
      </c>
      <c r="AI113" s="126">
        <v>9917.7950000000001</v>
      </c>
    </row>
    <row r="114" spans="1:35" x14ac:dyDescent="0.3">
      <c r="A114" s="182"/>
      <c r="B114" s="33" t="s">
        <v>124</v>
      </c>
      <c r="C114" s="127">
        <v>4114.0990000000002</v>
      </c>
      <c r="D114" s="127">
        <v>4474.5690000000004</v>
      </c>
      <c r="E114" s="127">
        <v>4377.165</v>
      </c>
      <c r="F114" s="127">
        <v>3708.9989999999998</v>
      </c>
      <c r="G114" s="127">
        <v>4730.6850000000004</v>
      </c>
      <c r="H114" s="127">
        <v>5305.9</v>
      </c>
      <c r="I114" s="127">
        <v>4581.4319999999998</v>
      </c>
      <c r="J114" s="127">
        <v>5120.5829999999996</v>
      </c>
      <c r="K114" s="127">
        <v>5517.3819999999996</v>
      </c>
      <c r="L114" s="127">
        <v>5743.25</v>
      </c>
      <c r="M114" s="127">
        <v>6172.7380000000003</v>
      </c>
      <c r="N114" s="127">
        <v>6159.0249999999996</v>
      </c>
      <c r="O114" s="127">
        <v>5927.7240000000002</v>
      </c>
      <c r="P114" s="127">
        <v>6565.2049999999999</v>
      </c>
      <c r="Q114" s="127">
        <v>6869.83</v>
      </c>
      <c r="R114" s="127">
        <v>7586.3680000000004</v>
      </c>
      <c r="S114" s="127">
        <v>5649.4780000000001</v>
      </c>
      <c r="T114" s="127">
        <v>4918.9449999999997</v>
      </c>
      <c r="U114" s="127">
        <v>4930.6949999999997</v>
      </c>
      <c r="V114" s="127">
        <v>3457.7289999999998</v>
      </c>
      <c r="W114" s="127">
        <v>7116.7129999999997</v>
      </c>
      <c r="X114" s="127">
        <v>6942.1319999999996</v>
      </c>
      <c r="Y114" s="127">
        <v>6405.326</v>
      </c>
      <c r="Z114" s="127">
        <v>6063.04</v>
      </c>
      <c r="AA114" s="127">
        <v>6410.9110000000001</v>
      </c>
      <c r="AB114" s="127">
        <v>6224.6289999999999</v>
      </c>
      <c r="AC114" s="127">
        <v>6777.4129999999996</v>
      </c>
      <c r="AD114" s="127">
        <v>8903.4599999999991</v>
      </c>
      <c r="AE114" s="127">
        <v>9416.8439999999991</v>
      </c>
      <c r="AF114" s="127">
        <v>9727.3040000000001</v>
      </c>
      <c r="AG114" s="127">
        <v>9230.8089999999993</v>
      </c>
      <c r="AH114" s="127">
        <v>10270.026</v>
      </c>
      <c r="AI114" s="127">
        <v>9461.5849999999991</v>
      </c>
    </row>
    <row r="115" spans="1:35" x14ac:dyDescent="0.3">
      <c r="A115" s="182"/>
      <c r="B115" s="33" t="s">
        <v>125</v>
      </c>
      <c r="C115" s="126">
        <v>629.05399999999997</v>
      </c>
      <c r="D115" s="126">
        <v>623.14</v>
      </c>
      <c r="E115" s="126">
        <v>646.89800000000002</v>
      </c>
      <c r="F115" s="126">
        <v>620.90099999999995</v>
      </c>
      <c r="G115" s="126">
        <v>668.56200000000001</v>
      </c>
      <c r="H115" s="126">
        <v>715.26400000000001</v>
      </c>
      <c r="I115" s="126">
        <v>757.98199999999997</v>
      </c>
      <c r="J115" s="126">
        <v>818.67700000000002</v>
      </c>
      <c r="K115" s="126">
        <v>979.93100000000004</v>
      </c>
      <c r="L115" s="126">
        <v>969.23900000000003</v>
      </c>
      <c r="M115" s="126">
        <v>1058.2670000000001</v>
      </c>
      <c r="N115" s="126">
        <v>1065.56</v>
      </c>
      <c r="O115" s="126">
        <v>1072.827</v>
      </c>
      <c r="P115" s="126">
        <v>1143.268</v>
      </c>
      <c r="Q115" s="126">
        <v>1232.1969999999999</v>
      </c>
      <c r="R115" s="126">
        <v>1295.2280000000001</v>
      </c>
      <c r="S115" s="126">
        <v>1226.4159999999999</v>
      </c>
      <c r="T115" s="126">
        <v>1380.7449999999999</v>
      </c>
      <c r="U115" s="126">
        <v>1279.2460000000001</v>
      </c>
      <c r="V115" s="126">
        <v>1004.067</v>
      </c>
      <c r="W115" s="126">
        <v>303.77999999999997</v>
      </c>
      <c r="X115" s="126">
        <v>439.94499999999999</v>
      </c>
      <c r="Y115" s="126">
        <v>429.64</v>
      </c>
      <c r="Z115" s="126">
        <v>445.29300000000001</v>
      </c>
      <c r="AA115" s="126">
        <v>528.28499999999997</v>
      </c>
      <c r="AB115" s="126">
        <v>523.65099999999995</v>
      </c>
      <c r="AC115" s="126">
        <v>564.01199999999994</v>
      </c>
      <c r="AD115" s="126">
        <v>503.06700000000001</v>
      </c>
      <c r="AE115" s="126">
        <v>603.30600000000004</v>
      </c>
      <c r="AF115" s="126">
        <v>495.27800000000002</v>
      </c>
      <c r="AG115" s="126">
        <v>475.774</v>
      </c>
      <c r="AH115" s="126">
        <v>471.42099999999999</v>
      </c>
      <c r="AI115" s="126">
        <v>456.21</v>
      </c>
    </row>
    <row r="116" spans="1:35" x14ac:dyDescent="0.3">
      <c r="A116" s="182"/>
      <c r="B116" s="33" t="s">
        <v>126</v>
      </c>
      <c r="C116" s="127">
        <v>779.74699999999996</v>
      </c>
      <c r="D116" s="127">
        <v>779.21299999999997</v>
      </c>
      <c r="E116" s="127">
        <v>789.48900000000003</v>
      </c>
      <c r="F116" s="127">
        <v>738.30499999999995</v>
      </c>
      <c r="G116" s="127">
        <v>777.08799999999997</v>
      </c>
      <c r="H116" s="127">
        <v>809.02099999999996</v>
      </c>
      <c r="I116" s="127">
        <v>863.06600000000003</v>
      </c>
      <c r="J116" s="127">
        <v>830.00400000000002</v>
      </c>
      <c r="K116" s="127">
        <v>902.63400000000001</v>
      </c>
      <c r="L116" s="127">
        <v>895.45699999999999</v>
      </c>
      <c r="M116" s="127">
        <v>878.99699999999996</v>
      </c>
      <c r="N116" s="127">
        <v>946.35500000000002</v>
      </c>
      <c r="O116" s="127">
        <v>950.87900000000002</v>
      </c>
      <c r="P116" s="127">
        <v>975.74199999999996</v>
      </c>
      <c r="Q116" s="127">
        <v>1028.8009999999999</v>
      </c>
      <c r="R116" s="127">
        <v>1054.2360000000001</v>
      </c>
      <c r="S116" s="127">
        <v>1044.98</v>
      </c>
      <c r="T116" s="127">
        <v>1035.692</v>
      </c>
      <c r="U116" s="127">
        <v>1033.7</v>
      </c>
      <c r="V116" s="127">
        <v>970.55700000000002</v>
      </c>
      <c r="W116" s="127">
        <v>989.875</v>
      </c>
      <c r="X116" s="127">
        <v>1262.6199999999999</v>
      </c>
      <c r="Y116" s="127">
        <v>1290.4059999999999</v>
      </c>
      <c r="Z116" s="127">
        <v>1301.0519999999999</v>
      </c>
      <c r="AA116" s="127">
        <v>1277.1479999999999</v>
      </c>
      <c r="AB116" s="127">
        <v>1275.125</v>
      </c>
      <c r="AC116" s="127">
        <v>1292.318</v>
      </c>
      <c r="AD116" s="127">
        <v>1311.444</v>
      </c>
      <c r="AE116" s="127">
        <v>1316.6769999999999</v>
      </c>
      <c r="AF116" s="127">
        <v>1326.492</v>
      </c>
      <c r="AG116" s="127">
        <v>1317.3</v>
      </c>
      <c r="AH116" s="127">
        <v>1453.9010000000001</v>
      </c>
      <c r="AI116" s="127">
        <v>1468.6</v>
      </c>
    </row>
    <row r="117" spans="1:35" x14ac:dyDescent="0.3">
      <c r="A117" s="182"/>
      <c r="B117" s="33" t="s">
        <v>127</v>
      </c>
      <c r="C117" s="126">
        <v>569.22</v>
      </c>
      <c r="D117" s="126">
        <v>569.11599999999999</v>
      </c>
      <c r="E117" s="126">
        <v>575.71</v>
      </c>
      <c r="F117" s="126">
        <v>541.30899999999997</v>
      </c>
      <c r="G117" s="126">
        <v>577.90300000000002</v>
      </c>
      <c r="H117" s="126">
        <v>590.90800000000002</v>
      </c>
      <c r="I117" s="126">
        <v>636.60199999999998</v>
      </c>
      <c r="J117" s="126">
        <v>604.40599999999995</v>
      </c>
      <c r="K117" s="126">
        <v>645.90499999999997</v>
      </c>
      <c r="L117" s="126">
        <v>642.29499999999996</v>
      </c>
      <c r="M117" s="126">
        <v>642.06200000000001</v>
      </c>
      <c r="N117" s="126">
        <v>686.30100000000004</v>
      </c>
      <c r="O117" s="126">
        <v>695.16099999999994</v>
      </c>
      <c r="P117" s="126">
        <v>696.90700000000004</v>
      </c>
      <c r="Q117" s="126">
        <v>737.31500000000005</v>
      </c>
      <c r="R117" s="126">
        <v>744.48500000000001</v>
      </c>
      <c r="S117" s="126">
        <v>748.774</v>
      </c>
      <c r="T117" s="126">
        <v>737.43499999999995</v>
      </c>
      <c r="U117" s="126">
        <v>739.06799999999998</v>
      </c>
      <c r="V117" s="126">
        <v>678.40700000000004</v>
      </c>
      <c r="W117" s="126">
        <v>687.399</v>
      </c>
      <c r="X117" s="126">
        <v>909.298</v>
      </c>
      <c r="Y117" s="126">
        <v>866.26499999999999</v>
      </c>
      <c r="Z117" s="126">
        <v>887.04399999999998</v>
      </c>
      <c r="AA117" s="126">
        <v>872.01800000000003</v>
      </c>
      <c r="AB117" s="126">
        <v>861.96</v>
      </c>
      <c r="AC117" s="126">
        <v>871.17200000000003</v>
      </c>
      <c r="AD117" s="126">
        <v>884.50400000000002</v>
      </c>
      <c r="AE117" s="126">
        <v>879.72400000000005</v>
      </c>
      <c r="AF117" s="126">
        <v>880.971</v>
      </c>
      <c r="AG117" s="126">
        <v>864.77499999999998</v>
      </c>
      <c r="AH117" s="126">
        <v>931.77</v>
      </c>
      <c r="AI117" s="126">
        <v>923.72900000000004</v>
      </c>
    </row>
    <row r="118" spans="1:35" x14ac:dyDescent="0.3">
      <c r="A118" s="182"/>
      <c r="B118" s="33" t="s">
        <v>128</v>
      </c>
      <c r="C118" s="127">
        <v>210.52799999999999</v>
      </c>
      <c r="D118" s="127">
        <v>210.09700000000001</v>
      </c>
      <c r="E118" s="127">
        <v>213.779</v>
      </c>
      <c r="F118" s="127">
        <v>196.99700000000001</v>
      </c>
      <c r="G118" s="127">
        <v>199.18600000000001</v>
      </c>
      <c r="H118" s="127">
        <v>218.113</v>
      </c>
      <c r="I118" s="127">
        <v>226.464</v>
      </c>
      <c r="J118" s="127">
        <v>225.59800000000001</v>
      </c>
      <c r="K118" s="127">
        <v>256.72899999999998</v>
      </c>
      <c r="L118" s="127">
        <v>253.16300000000001</v>
      </c>
      <c r="M118" s="127">
        <v>236.935</v>
      </c>
      <c r="N118" s="127">
        <v>260.05399999999997</v>
      </c>
      <c r="O118" s="127">
        <v>255.71799999999999</v>
      </c>
      <c r="P118" s="127">
        <v>278.83499999999998</v>
      </c>
      <c r="Q118" s="127">
        <v>291.48500000000001</v>
      </c>
      <c r="R118" s="127">
        <v>309.75099999999998</v>
      </c>
      <c r="S118" s="127">
        <v>296.20600000000002</v>
      </c>
      <c r="T118" s="127">
        <v>298.25700000000001</v>
      </c>
      <c r="U118" s="127">
        <v>294.63200000000001</v>
      </c>
      <c r="V118" s="127">
        <v>292.14999999999998</v>
      </c>
      <c r="W118" s="127">
        <v>302.476</v>
      </c>
      <c r="X118" s="127">
        <v>353.322</v>
      </c>
      <c r="Y118" s="127">
        <v>424.14100000000002</v>
      </c>
      <c r="Z118" s="127">
        <v>414.00799999999998</v>
      </c>
      <c r="AA118" s="127">
        <v>405.12900000000002</v>
      </c>
      <c r="AB118" s="127">
        <v>413.16500000000002</v>
      </c>
      <c r="AC118" s="127">
        <v>421.14600000000002</v>
      </c>
      <c r="AD118" s="127">
        <v>426.94</v>
      </c>
      <c r="AE118" s="127">
        <v>436.95299999999997</v>
      </c>
      <c r="AF118" s="127">
        <v>445.52100000000002</v>
      </c>
      <c r="AG118" s="127">
        <v>452.524</v>
      </c>
      <c r="AH118" s="127">
        <v>522.13099999999997</v>
      </c>
      <c r="AI118" s="127">
        <v>544.87099999999998</v>
      </c>
    </row>
    <row r="119" spans="1:35" x14ac:dyDescent="0.3">
      <c r="A119" s="182"/>
      <c r="B119" s="33" t="s">
        <v>129</v>
      </c>
      <c r="C119" s="145" t="s">
        <v>103</v>
      </c>
      <c r="D119" s="145" t="s">
        <v>103</v>
      </c>
      <c r="E119" s="145" t="s">
        <v>103</v>
      </c>
      <c r="F119" s="145" t="s">
        <v>103</v>
      </c>
      <c r="G119" s="145" t="s">
        <v>103</v>
      </c>
      <c r="H119" s="145" t="s">
        <v>103</v>
      </c>
      <c r="I119" s="145" t="s">
        <v>103</v>
      </c>
      <c r="J119" s="145" t="s">
        <v>103</v>
      </c>
      <c r="K119" s="145" t="s">
        <v>103</v>
      </c>
      <c r="L119" s="145" t="s">
        <v>103</v>
      </c>
      <c r="M119" s="145" t="s">
        <v>103</v>
      </c>
      <c r="N119" s="145" t="s">
        <v>103</v>
      </c>
      <c r="O119" s="145" t="s">
        <v>103</v>
      </c>
      <c r="P119" s="145" t="s">
        <v>103</v>
      </c>
      <c r="Q119" s="145" t="s">
        <v>103</v>
      </c>
      <c r="R119" s="145" t="s">
        <v>103</v>
      </c>
      <c r="S119" s="145" t="s">
        <v>103</v>
      </c>
      <c r="T119" s="145" t="s">
        <v>103</v>
      </c>
      <c r="U119" s="145" t="s">
        <v>103</v>
      </c>
      <c r="V119" s="145" t="s">
        <v>103</v>
      </c>
      <c r="W119" s="145" t="s">
        <v>103</v>
      </c>
      <c r="X119" s="145" t="s">
        <v>103</v>
      </c>
      <c r="Y119" s="145" t="s">
        <v>103</v>
      </c>
      <c r="Z119" s="145" t="s">
        <v>103</v>
      </c>
      <c r="AA119" s="145" t="s">
        <v>103</v>
      </c>
      <c r="AB119" s="145" t="s">
        <v>103</v>
      </c>
      <c r="AC119" s="145" t="s">
        <v>103</v>
      </c>
      <c r="AD119" s="145" t="s">
        <v>103</v>
      </c>
      <c r="AE119" s="145" t="s">
        <v>103</v>
      </c>
      <c r="AF119" s="145" t="s">
        <v>103</v>
      </c>
      <c r="AG119" s="145" t="s">
        <v>103</v>
      </c>
      <c r="AH119" s="145" t="s">
        <v>103</v>
      </c>
      <c r="AI119" s="145" t="s">
        <v>103</v>
      </c>
    </row>
    <row r="120" spans="1:35" x14ac:dyDescent="0.3">
      <c r="A120" s="182"/>
      <c r="B120" s="33" t="s">
        <v>132</v>
      </c>
      <c r="C120" s="127">
        <v>2646.0250000000001</v>
      </c>
      <c r="D120" s="127">
        <v>2914.6329999999998</v>
      </c>
      <c r="E120" s="127">
        <v>3179.4070000000002</v>
      </c>
      <c r="F120" s="127">
        <v>3064.0450000000001</v>
      </c>
      <c r="G120" s="127">
        <v>3421.6480000000001</v>
      </c>
      <c r="H120" s="127">
        <v>3474.8519999999999</v>
      </c>
      <c r="I120" s="127">
        <v>3126.779</v>
      </c>
      <c r="J120" s="127">
        <v>3133.7240000000002</v>
      </c>
      <c r="K120" s="127">
        <v>3341.413</v>
      </c>
      <c r="L120" s="127">
        <v>3510.1790000000001</v>
      </c>
      <c r="M120" s="127">
        <v>3536.72</v>
      </c>
      <c r="N120" s="127">
        <v>3360.7</v>
      </c>
      <c r="O120" s="127">
        <v>3219.8829999999998</v>
      </c>
      <c r="P120" s="127">
        <v>3186.0070000000001</v>
      </c>
      <c r="Q120" s="127">
        <v>3236.2269999999999</v>
      </c>
      <c r="R120" s="127">
        <v>3220.7139999999999</v>
      </c>
      <c r="S120" s="127">
        <v>3178.9340000000002</v>
      </c>
      <c r="T120" s="127">
        <v>3411.5149999999999</v>
      </c>
      <c r="U120" s="127">
        <v>3332.317</v>
      </c>
      <c r="V120" s="127">
        <v>2880.6640000000002</v>
      </c>
      <c r="W120" s="127">
        <v>3270.857</v>
      </c>
      <c r="X120" s="127">
        <v>3902.5619999999999</v>
      </c>
      <c r="Y120" s="127">
        <v>4011.5859999999998</v>
      </c>
      <c r="Z120" s="127">
        <v>4112.817</v>
      </c>
      <c r="AA120" s="127">
        <v>4296.5169999999998</v>
      </c>
      <c r="AB120" s="127">
        <v>4334.9690000000001</v>
      </c>
      <c r="AC120" s="127">
        <v>4211.6719999999996</v>
      </c>
      <c r="AD120" s="127">
        <v>4216.88</v>
      </c>
      <c r="AE120" s="127">
        <v>4140.8429999999998</v>
      </c>
      <c r="AF120" s="127">
        <v>4147.0870000000004</v>
      </c>
      <c r="AG120" s="127">
        <v>3990.7260000000001</v>
      </c>
      <c r="AH120" s="127">
        <v>4429.9340000000002</v>
      </c>
      <c r="AI120" s="127">
        <v>4640.7169999999996</v>
      </c>
    </row>
    <row r="121" spans="1:35" x14ac:dyDescent="0.3">
      <c r="A121" s="182"/>
      <c r="B121" s="33" t="s">
        <v>134</v>
      </c>
      <c r="C121" s="126">
        <v>237.572</v>
      </c>
      <c r="D121" s="126">
        <v>278.24099999999999</v>
      </c>
      <c r="E121" s="126">
        <v>241.29900000000001</v>
      </c>
      <c r="F121" s="126">
        <v>201.45</v>
      </c>
      <c r="G121" s="126">
        <v>219.35</v>
      </c>
      <c r="H121" s="126">
        <v>205.929</v>
      </c>
      <c r="I121" s="126">
        <v>169.02500000000001</v>
      </c>
      <c r="J121" s="126">
        <v>115.876</v>
      </c>
      <c r="K121" s="126">
        <v>117.491</v>
      </c>
      <c r="L121" s="126">
        <v>125.688</v>
      </c>
      <c r="M121" s="126">
        <v>127.301</v>
      </c>
      <c r="N121" s="126">
        <v>83.524000000000001</v>
      </c>
      <c r="O121" s="126">
        <v>74.341999999999999</v>
      </c>
      <c r="P121" s="126">
        <v>67.543999999999997</v>
      </c>
      <c r="Q121" s="126">
        <v>74.597999999999999</v>
      </c>
      <c r="R121" s="126">
        <v>77.563999999999993</v>
      </c>
      <c r="S121" s="126">
        <v>31.158000000000001</v>
      </c>
      <c r="T121" s="126">
        <v>26.177</v>
      </c>
      <c r="U121" s="126">
        <v>28.57</v>
      </c>
      <c r="V121" s="126">
        <v>18.21</v>
      </c>
      <c r="W121" s="126">
        <v>57.960999999999999</v>
      </c>
      <c r="X121" s="126">
        <v>46.286000000000001</v>
      </c>
      <c r="Y121" s="126">
        <v>51.238999999999997</v>
      </c>
      <c r="Z121" s="126">
        <v>51.088999999999999</v>
      </c>
      <c r="AA121" s="126">
        <v>41.506</v>
      </c>
      <c r="AB121" s="126">
        <v>32.734999999999999</v>
      </c>
      <c r="AC121" s="126">
        <v>29.512</v>
      </c>
      <c r="AD121" s="126">
        <v>26.74</v>
      </c>
      <c r="AE121" s="126">
        <v>31.763999999999999</v>
      </c>
      <c r="AF121" s="126">
        <v>35.14</v>
      </c>
      <c r="AG121" s="126">
        <v>36.786999999999999</v>
      </c>
      <c r="AH121" s="126">
        <v>42.216000000000001</v>
      </c>
      <c r="AI121" s="126">
        <v>42.082999999999998</v>
      </c>
    </row>
    <row r="122" spans="1:35" x14ac:dyDescent="0.3">
      <c r="A122" s="182"/>
      <c r="B122" s="33" t="s">
        <v>135</v>
      </c>
      <c r="C122" s="127">
        <v>1109.2750000000001</v>
      </c>
      <c r="D122" s="127">
        <v>1162.585</v>
      </c>
      <c r="E122" s="127">
        <v>1160.3</v>
      </c>
      <c r="F122" s="127">
        <v>1145.4880000000001</v>
      </c>
      <c r="G122" s="127">
        <v>1207.1320000000001</v>
      </c>
      <c r="H122" s="127">
        <v>1225.8920000000001</v>
      </c>
      <c r="I122" s="127">
        <v>1104.431</v>
      </c>
      <c r="J122" s="127">
        <v>1075.5920000000001</v>
      </c>
      <c r="K122" s="127">
        <v>1157.569</v>
      </c>
      <c r="L122" s="127">
        <v>1201.2619999999999</v>
      </c>
      <c r="M122" s="127">
        <v>1206.7449999999999</v>
      </c>
      <c r="N122" s="127">
        <v>1080.1469999999999</v>
      </c>
      <c r="O122" s="127">
        <v>1093.2750000000001</v>
      </c>
      <c r="P122" s="127">
        <v>1141.508</v>
      </c>
      <c r="Q122" s="127">
        <v>1204.4290000000001</v>
      </c>
      <c r="R122" s="127">
        <v>1291.018</v>
      </c>
      <c r="S122" s="127">
        <v>1312.818</v>
      </c>
      <c r="T122" s="127">
        <v>1390.9680000000001</v>
      </c>
      <c r="U122" s="127">
        <v>1431.1969999999999</v>
      </c>
      <c r="V122" s="127">
        <v>1217.527</v>
      </c>
      <c r="W122" s="127">
        <v>1232.751</v>
      </c>
      <c r="X122" s="127">
        <v>1545.9179999999999</v>
      </c>
      <c r="Y122" s="127">
        <v>1617.462</v>
      </c>
      <c r="Z122" s="127">
        <v>1650.2729999999999</v>
      </c>
      <c r="AA122" s="127">
        <v>1721.3589999999999</v>
      </c>
      <c r="AB122" s="127">
        <v>1663.3489999999999</v>
      </c>
      <c r="AC122" s="127">
        <v>1623.7950000000001</v>
      </c>
      <c r="AD122" s="127">
        <v>1625.518</v>
      </c>
      <c r="AE122" s="127">
        <v>1655.664</v>
      </c>
      <c r="AF122" s="127">
        <v>1647.1010000000001</v>
      </c>
      <c r="AG122" s="127">
        <v>1525.962</v>
      </c>
      <c r="AH122" s="127">
        <v>1687.579</v>
      </c>
      <c r="AI122" s="127">
        <v>1829.4290000000001</v>
      </c>
    </row>
    <row r="123" spans="1:35" x14ac:dyDescent="0.3">
      <c r="A123" s="182"/>
      <c r="B123" s="33" t="s">
        <v>136</v>
      </c>
      <c r="C123" s="126">
        <v>674.87900000000002</v>
      </c>
      <c r="D123" s="126">
        <v>844.12199999999996</v>
      </c>
      <c r="E123" s="126">
        <v>1106.4549999999999</v>
      </c>
      <c r="F123" s="126">
        <v>1115.732</v>
      </c>
      <c r="G123" s="126">
        <v>1277.444</v>
      </c>
      <c r="H123" s="126">
        <v>1391.163</v>
      </c>
      <c r="I123" s="126">
        <v>1403.8979999999999</v>
      </c>
      <c r="J123" s="126">
        <v>1468.2550000000001</v>
      </c>
      <c r="K123" s="126">
        <v>1616.7929999999999</v>
      </c>
      <c r="L123" s="126">
        <v>1784.7719999999999</v>
      </c>
      <c r="M123" s="126">
        <v>1828.41</v>
      </c>
      <c r="N123" s="126">
        <v>1839.896</v>
      </c>
      <c r="O123" s="126">
        <v>1712.0630000000001</v>
      </c>
      <c r="P123" s="126">
        <v>1655.673</v>
      </c>
      <c r="Q123" s="126">
        <v>1639.683</v>
      </c>
      <c r="R123" s="126">
        <v>1548.2260000000001</v>
      </c>
      <c r="S123" s="126">
        <v>1580.452</v>
      </c>
      <c r="T123" s="126">
        <v>1731.021</v>
      </c>
      <c r="U123" s="126">
        <v>1622.078</v>
      </c>
      <c r="V123" s="126">
        <v>1443.7570000000001</v>
      </c>
      <c r="W123" s="126">
        <v>1525.537</v>
      </c>
      <c r="X123" s="126">
        <v>1855.954</v>
      </c>
      <c r="Y123" s="126">
        <v>1872.941</v>
      </c>
      <c r="Z123" s="126">
        <v>1911.722</v>
      </c>
      <c r="AA123" s="126">
        <v>2009.3019999999999</v>
      </c>
      <c r="AB123" s="126">
        <v>2072.556</v>
      </c>
      <c r="AC123" s="126">
        <v>1975.912</v>
      </c>
      <c r="AD123" s="126">
        <v>1938.7260000000001</v>
      </c>
      <c r="AE123" s="126">
        <v>1836.998</v>
      </c>
      <c r="AF123" s="126">
        <v>1772.559</v>
      </c>
      <c r="AG123" s="126">
        <v>1713.93</v>
      </c>
      <c r="AH123" s="126">
        <v>1838.278</v>
      </c>
      <c r="AI123" s="126">
        <v>1823.174</v>
      </c>
    </row>
    <row r="124" spans="1:35" x14ac:dyDescent="0.3">
      <c r="A124" s="182"/>
      <c r="B124" s="33" t="s">
        <v>137</v>
      </c>
      <c r="C124" s="127">
        <v>624.29899999999998</v>
      </c>
      <c r="D124" s="127">
        <v>629.68399999999997</v>
      </c>
      <c r="E124" s="127">
        <v>671.35199999999998</v>
      </c>
      <c r="F124" s="127">
        <v>601.375</v>
      </c>
      <c r="G124" s="127">
        <v>717.721</v>
      </c>
      <c r="H124" s="127">
        <v>651.86699999999996</v>
      </c>
      <c r="I124" s="127">
        <v>449.42500000000001</v>
      </c>
      <c r="J124" s="127">
        <v>474.00099999999998</v>
      </c>
      <c r="K124" s="127">
        <v>449.56</v>
      </c>
      <c r="L124" s="127">
        <v>398.45699999999999</v>
      </c>
      <c r="M124" s="127">
        <v>374.26400000000001</v>
      </c>
      <c r="N124" s="127">
        <v>357.13299999999998</v>
      </c>
      <c r="O124" s="127">
        <v>340.202</v>
      </c>
      <c r="P124" s="127">
        <v>321.28199999999998</v>
      </c>
      <c r="Q124" s="127">
        <v>317.51600000000002</v>
      </c>
      <c r="R124" s="127">
        <v>303.90699999999998</v>
      </c>
      <c r="S124" s="127">
        <v>254.506</v>
      </c>
      <c r="T124" s="127">
        <v>263.34899999999999</v>
      </c>
      <c r="U124" s="127">
        <v>250.47200000000001</v>
      </c>
      <c r="V124" s="127">
        <v>201.17</v>
      </c>
      <c r="W124" s="127">
        <v>454.60899999999998</v>
      </c>
      <c r="X124" s="127">
        <v>454.404</v>
      </c>
      <c r="Y124" s="127">
        <v>469.94400000000002</v>
      </c>
      <c r="Z124" s="127">
        <v>499.73200000000003</v>
      </c>
      <c r="AA124" s="127">
        <v>524.35</v>
      </c>
      <c r="AB124" s="127">
        <v>566.32899999999995</v>
      </c>
      <c r="AC124" s="127">
        <v>582.45299999999997</v>
      </c>
      <c r="AD124" s="127">
        <v>625.89599999999996</v>
      </c>
      <c r="AE124" s="127">
        <v>616.41700000000003</v>
      </c>
      <c r="AF124" s="127">
        <v>692.28800000000001</v>
      </c>
      <c r="AG124" s="127">
        <v>714.048</v>
      </c>
      <c r="AH124" s="127">
        <v>861.86099999999999</v>
      </c>
      <c r="AI124" s="127">
        <v>946.03099999999995</v>
      </c>
    </row>
    <row r="125" spans="1:35" x14ac:dyDescent="0.3">
      <c r="A125" s="182"/>
      <c r="B125" s="33" t="s">
        <v>138</v>
      </c>
      <c r="C125" s="126">
        <v>18464.325000000001</v>
      </c>
      <c r="D125" s="126">
        <v>19247.994999999999</v>
      </c>
      <c r="E125" s="126">
        <v>19502.741999999998</v>
      </c>
      <c r="F125" s="126">
        <v>20770.656999999999</v>
      </c>
      <c r="G125" s="126">
        <v>22907.429</v>
      </c>
      <c r="H125" s="126">
        <v>22737.493999999999</v>
      </c>
      <c r="I125" s="126">
        <v>21698.786</v>
      </c>
      <c r="J125" s="126">
        <v>23756.87</v>
      </c>
      <c r="K125" s="126">
        <v>25328.146000000001</v>
      </c>
      <c r="L125" s="126">
        <v>27366.361000000001</v>
      </c>
      <c r="M125" s="126">
        <v>27099.608</v>
      </c>
      <c r="N125" s="126">
        <v>24059.366000000002</v>
      </c>
      <c r="O125" s="126">
        <v>26127.045999999998</v>
      </c>
      <c r="P125" s="126">
        <v>25952.870999999999</v>
      </c>
      <c r="Q125" s="126">
        <v>31997.722000000002</v>
      </c>
      <c r="R125" s="126">
        <v>32426.858</v>
      </c>
      <c r="S125" s="126">
        <v>32356.794000000002</v>
      </c>
      <c r="T125" s="126">
        <v>28182.357</v>
      </c>
      <c r="U125" s="126">
        <v>34152.069000000003</v>
      </c>
      <c r="V125" s="126">
        <v>24816.781999999999</v>
      </c>
      <c r="W125" s="126">
        <v>23274.161</v>
      </c>
      <c r="X125" s="126">
        <v>37040.201999999997</v>
      </c>
      <c r="Y125" s="126">
        <v>35050.243999999999</v>
      </c>
      <c r="Z125" s="126">
        <v>35203.148999999998</v>
      </c>
      <c r="AA125" s="126">
        <v>33468.89</v>
      </c>
      <c r="AB125" s="126">
        <v>35531.599999999999</v>
      </c>
      <c r="AC125" s="126">
        <v>32306.670999999998</v>
      </c>
      <c r="AD125" s="126">
        <v>29396.941999999999</v>
      </c>
      <c r="AE125" s="126">
        <v>29255.984</v>
      </c>
      <c r="AF125" s="126">
        <v>30173.995999999999</v>
      </c>
      <c r="AG125" s="126">
        <v>29063.649000000001</v>
      </c>
      <c r="AH125" s="126">
        <v>29395.804</v>
      </c>
      <c r="AI125" s="126">
        <v>30463.228999999999</v>
      </c>
    </row>
    <row r="126" spans="1:35" x14ac:dyDescent="0.3">
      <c r="A126" s="182"/>
      <c r="B126" s="32" t="s">
        <v>139</v>
      </c>
      <c r="C126" s="127">
        <v>45012.311999999998</v>
      </c>
      <c r="D126" s="127">
        <v>43875.646999999997</v>
      </c>
      <c r="E126" s="127">
        <v>43538.889000000003</v>
      </c>
      <c r="F126" s="127">
        <v>39587.112000000001</v>
      </c>
      <c r="G126" s="127">
        <v>47121.377</v>
      </c>
      <c r="H126" s="127">
        <v>51224.796999999999</v>
      </c>
      <c r="I126" s="127">
        <v>47669.169000000002</v>
      </c>
      <c r="J126" s="127">
        <v>51918.773000000001</v>
      </c>
      <c r="K126" s="127">
        <v>55403.508000000002</v>
      </c>
      <c r="L126" s="127">
        <v>56881.798999999999</v>
      </c>
      <c r="M126" s="127">
        <v>62210.373</v>
      </c>
      <c r="N126" s="127">
        <v>57810.728999999999</v>
      </c>
      <c r="O126" s="127">
        <v>58673.133999999998</v>
      </c>
      <c r="P126" s="127">
        <v>58300.474999999999</v>
      </c>
      <c r="Q126" s="127">
        <v>62695.760999999999</v>
      </c>
      <c r="R126" s="127">
        <v>59782.644</v>
      </c>
      <c r="S126" s="127">
        <v>63597.574000000001</v>
      </c>
      <c r="T126" s="127">
        <v>66171.213000000003</v>
      </c>
      <c r="U126" s="127">
        <v>61598.631000000001</v>
      </c>
      <c r="V126" s="127">
        <v>37984.858999999997</v>
      </c>
      <c r="W126" s="127">
        <v>49526.436000000002</v>
      </c>
      <c r="X126" s="127">
        <v>61434.614000000001</v>
      </c>
      <c r="Y126" s="127">
        <v>58681.785000000003</v>
      </c>
      <c r="Z126" s="127">
        <v>59880.826999999997</v>
      </c>
      <c r="AA126" s="127">
        <v>62753.760000000002</v>
      </c>
      <c r="AB126" s="127">
        <v>62679.927000000003</v>
      </c>
      <c r="AC126" s="127">
        <v>62325.326999999997</v>
      </c>
      <c r="AD126" s="127">
        <v>66478.138000000006</v>
      </c>
      <c r="AE126" s="127">
        <v>68032.490999999995</v>
      </c>
      <c r="AF126" s="127">
        <v>65394.563999999998</v>
      </c>
      <c r="AG126" s="127">
        <v>55679.857000000004</v>
      </c>
      <c r="AH126" s="127">
        <v>63436.58</v>
      </c>
      <c r="AI126" s="127">
        <v>59932.796000000002</v>
      </c>
    </row>
    <row r="127" spans="1:35" x14ac:dyDescent="0.3">
      <c r="A127" s="182"/>
      <c r="B127" s="33" t="s">
        <v>140</v>
      </c>
      <c r="C127" s="126">
        <v>31355.991000000002</v>
      </c>
      <c r="D127" s="126">
        <v>30657.651999999998</v>
      </c>
      <c r="E127" s="126">
        <v>29624.291000000001</v>
      </c>
      <c r="F127" s="126">
        <v>27344.156999999999</v>
      </c>
      <c r="G127" s="126">
        <v>33416.495000000003</v>
      </c>
      <c r="H127" s="126">
        <v>34947.019</v>
      </c>
      <c r="I127" s="126">
        <v>31980.232</v>
      </c>
      <c r="J127" s="126">
        <v>36417.381999999998</v>
      </c>
      <c r="K127" s="126">
        <v>38021.981</v>
      </c>
      <c r="L127" s="126">
        <v>38622.212</v>
      </c>
      <c r="M127" s="126">
        <v>41634.074999999997</v>
      </c>
      <c r="N127" s="126">
        <v>37028.928999999996</v>
      </c>
      <c r="O127" s="126">
        <v>38879.165000000001</v>
      </c>
      <c r="P127" s="126">
        <v>38162.817999999999</v>
      </c>
      <c r="Q127" s="126">
        <v>41769.016000000003</v>
      </c>
      <c r="R127" s="126">
        <v>38074.873</v>
      </c>
      <c r="S127" s="126">
        <v>40832.47</v>
      </c>
      <c r="T127" s="126">
        <v>42305.962</v>
      </c>
      <c r="U127" s="126">
        <v>39168.101999999999</v>
      </c>
      <c r="V127" s="126">
        <v>23022.115000000002</v>
      </c>
      <c r="W127" s="126">
        <v>31571.796999999999</v>
      </c>
      <c r="X127" s="126">
        <v>33033.154000000002</v>
      </c>
      <c r="Y127" s="126">
        <v>31754.003000000001</v>
      </c>
      <c r="Z127" s="126">
        <v>33206.985000000001</v>
      </c>
      <c r="AA127" s="126">
        <v>35291.476000000002</v>
      </c>
      <c r="AB127" s="126">
        <v>34212.947</v>
      </c>
      <c r="AC127" s="126">
        <v>32729.3</v>
      </c>
      <c r="AD127" s="126">
        <v>36033.319000000003</v>
      </c>
      <c r="AE127" s="126">
        <v>35685.671999999999</v>
      </c>
      <c r="AF127" s="126">
        <v>32644.471000000001</v>
      </c>
      <c r="AG127" s="126">
        <v>26840.614000000001</v>
      </c>
      <c r="AH127" s="126">
        <v>31427.407999999999</v>
      </c>
      <c r="AI127" s="126">
        <v>28242.993999999999</v>
      </c>
    </row>
    <row r="128" spans="1:35" x14ac:dyDescent="0.3">
      <c r="A128" s="182"/>
      <c r="B128" s="33" t="s">
        <v>141</v>
      </c>
      <c r="C128" s="127">
        <v>5965.5259999999998</v>
      </c>
      <c r="D128" s="127">
        <v>5786.8419999999996</v>
      </c>
      <c r="E128" s="127">
        <v>6346.5879999999997</v>
      </c>
      <c r="F128" s="127">
        <v>5510.4989999999998</v>
      </c>
      <c r="G128" s="127">
        <v>6213.125</v>
      </c>
      <c r="H128" s="127">
        <v>6980.5910000000003</v>
      </c>
      <c r="I128" s="127">
        <v>6808.2139999999999</v>
      </c>
      <c r="J128" s="127">
        <v>6534.4390000000003</v>
      </c>
      <c r="K128" s="127">
        <v>7123.027</v>
      </c>
      <c r="L128" s="127">
        <v>6723.5339999999997</v>
      </c>
      <c r="M128" s="127">
        <v>7741.8909999999996</v>
      </c>
      <c r="N128" s="127">
        <v>7707.0720000000001</v>
      </c>
      <c r="O128" s="127">
        <v>6750.13</v>
      </c>
      <c r="P128" s="127">
        <v>6874.8149999999996</v>
      </c>
      <c r="Q128" s="127">
        <v>6311.48</v>
      </c>
      <c r="R128" s="127">
        <v>6662.8609999999999</v>
      </c>
      <c r="S128" s="127">
        <v>6648.0020000000004</v>
      </c>
      <c r="T128" s="127">
        <v>6974.5450000000001</v>
      </c>
      <c r="U128" s="127">
        <v>6710.259</v>
      </c>
      <c r="V128" s="127">
        <v>4416.6729999999998</v>
      </c>
      <c r="W128" s="127">
        <v>5180.3940000000002</v>
      </c>
      <c r="X128" s="127">
        <v>6326.2809999999999</v>
      </c>
      <c r="Y128" s="127">
        <v>6407.5050000000001</v>
      </c>
      <c r="Z128" s="127">
        <v>6254.7910000000002</v>
      </c>
      <c r="AA128" s="127">
        <v>6237.7690000000002</v>
      </c>
      <c r="AB128" s="127">
        <v>6784.9570000000003</v>
      </c>
      <c r="AC128" s="127">
        <v>6482.0969999999998</v>
      </c>
      <c r="AD128" s="127">
        <v>6564.6180000000004</v>
      </c>
      <c r="AE128" s="127">
        <v>6481.7370000000001</v>
      </c>
      <c r="AF128" s="127">
        <v>6370.5479999999998</v>
      </c>
      <c r="AG128" s="127">
        <v>5814.1009999999997</v>
      </c>
      <c r="AH128" s="127">
        <v>6075.5069999999996</v>
      </c>
      <c r="AI128" s="127">
        <v>5166.6970000000001</v>
      </c>
    </row>
    <row r="129" spans="1:35" x14ac:dyDescent="0.3">
      <c r="A129" s="182"/>
      <c r="B129" s="33" t="s">
        <v>142</v>
      </c>
      <c r="C129" s="126">
        <v>738.78200000000004</v>
      </c>
      <c r="D129" s="126">
        <v>727.41700000000003</v>
      </c>
      <c r="E129" s="126">
        <v>721.28800000000001</v>
      </c>
      <c r="F129" s="126">
        <v>663.10400000000004</v>
      </c>
      <c r="G129" s="126">
        <v>743.84500000000003</v>
      </c>
      <c r="H129" s="126">
        <v>785.65300000000002</v>
      </c>
      <c r="I129" s="126">
        <v>719.50599999999997</v>
      </c>
      <c r="J129" s="126">
        <v>813.91099999999994</v>
      </c>
      <c r="K129" s="126">
        <v>886.03</v>
      </c>
      <c r="L129" s="126">
        <v>852.38800000000003</v>
      </c>
      <c r="M129" s="126">
        <v>950.15200000000004</v>
      </c>
      <c r="N129" s="126">
        <v>887.16300000000001</v>
      </c>
      <c r="O129" s="126">
        <v>873.04</v>
      </c>
      <c r="P129" s="126">
        <v>867.55499999999995</v>
      </c>
      <c r="Q129" s="126">
        <v>908.66700000000003</v>
      </c>
      <c r="R129" s="126">
        <v>800.82799999999997</v>
      </c>
      <c r="S129" s="126">
        <v>843.61199999999997</v>
      </c>
      <c r="T129" s="126">
        <v>781.44200000000001</v>
      </c>
      <c r="U129" s="126">
        <v>758.47900000000004</v>
      </c>
      <c r="V129" s="126">
        <v>503.08699999999999</v>
      </c>
      <c r="W129" s="126">
        <v>616.94799999999998</v>
      </c>
      <c r="X129" s="126">
        <v>715.09400000000005</v>
      </c>
      <c r="Y129" s="126">
        <v>677.33900000000006</v>
      </c>
      <c r="Z129" s="126">
        <v>663.97400000000005</v>
      </c>
      <c r="AA129" s="126">
        <v>650.58199999999999</v>
      </c>
      <c r="AB129" s="126">
        <v>673.79700000000003</v>
      </c>
      <c r="AC129" s="126">
        <v>612.29300000000001</v>
      </c>
      <c r="AD129" s="126">
        <v>605.92999999999995</v>
      </c>
      <c r="AE129" s="126">
        <v>620.423</v>
      </c>
      <c r="AF129" s="126">
        <v>584.58399999999995</v>
      </c>
      <c r="AG129" s="126">
        <v>528.66099999999994</v>
      </c>
      <c r="AH129" s="126">
        <v>578.01900000000001</v>
      </c>
      <c r="AI129" s="126">
        <v>567.55200000000002</v>
      </c>
    </row>
    <row r="130" spans="1:35" x14ac:dyDescent="0.3">
      <c r="A130" s="182"/>
      <c r="B130" s="33" t="s">
        <v>143</v>
      </c>
      <c r="C130" s="127">
        <v>52.241999999999997</v>
      </c>
      <c r="D130" s="127">
        <v>45.207999999999998</v>
      </c>
      <c r="E130" s="127">
        <v>42.881</v>
      </c>
      <c r="F130" s="127">
        <v>49.197000000000003</v>
      </c>
      <c r="G130" s="127">
        <v>57.506</v>
      </c>
      <c r="H130" s="127">
        <v>83.662000000000006</v>
      </c>
      <c r="I130" s="127">
        <v>57.261000000000003</v>
      </c>
      <c r="J130" s="127">
        <v>67.706000000000003</v>
      </c>
      <c r="K130" s="127">
        <v>73.869</v>
      </c>
      <c r="L130" s="127">
        <v>71.962999999999994</v>
      </c>
      <c r="M130" s="127">
        <v>78.373999999999995</v>
      </c>
      <c r="N130" s="127">
        <v>78.478999999999999</v>
      </c>
      <c r="O130" s="127">
        <v>69.304000000000002</v>
      </c>
      <c r="P130" s="127">
        <v>58.75</v>
      </c>
      <c r="Q130" s="127">
        <v>56.13</v>
      </c>
      <c r="R130" s="127">
        <v>58.485999999999997</v>
      </c>
      <c r="S130" s="127">
        <v>67.668999999999997</v>
      </c>
      <c r="T130" s="127">
        <v>69.534999999999997</v>
      </c>
      <c r="U130" s="127">
        <v>65.144999999999996</v>
      </c>
      <c r="V130" s="127">
        <v>46.661000000000001</v>
      </c>
      <c r="W130" s="127">
        <v>52.298000000000002</v>
      </c>
      <c r="X130" s="127">
        <v>71.682000000000002</v>
      </c>
      <c r="Y130" s="127">
        <v>71.289000000000001</v>
      </c>
      <c r="Z130" s="127">
        <v>71.116</v>
      </c>
      <c r="AA130" s="127">
        <v>64.147000000000006</v>
      </c>
      <c r="AB130" s="127">
        <v>91.67</v>
      </c>
      <c r="AC130" s="127">
        <v>55.923000000000002</v>
      </c>
      <c r="AD130" s="127">
        <v>63.012</v>
      </c>
      <c r="AE130" s="127">
        <v>69.725999999999999</v>
      </c>
      <c r="AF130" s="127">
        <v>71.39</v>
      </c>
      <c r="AG130" s="127">
        <v>59.936</v>
      </c>
      <c r="AH130" s="127">
        <v>62.654000000000003</v>
      </c>
      <c r="AI130" s="127">
        <v>65.712000000000003</v>
      </c>
    </row>
    <row r="131" spans="1:35" x14ac:dyDescent="0.3">
      <c r="A131" s="182"/>
      <c r="B131" s="33" t="s">
        <v>144</v>
      </c>
      <c r="C131" s="126">
        <v>237.16300000000001</v>
      </c>
      <c r="D131" s="126">
        <v>231.23099999999999</v>
      </c>
      <c r="E131" s="126">
        <v>222.398</v>
      </c>
      <c r="F131" s="126">
        <v>204.78299999999999</v>
      </c>
      <c r="G131" s="126">
        <v>217.96100000000001</v>
      </c>
      <c r="H131" s="126">
        <v>256.185</v>
      </c>
      <c r="I131" s="126">
        <v>271.10899999999998</v>
      </c>
      <c r="J131" s="126">
        <v>269.22300000000001</v>
      </c>
      <c r="K131" s="126">
        <v>266.76499999999999</v>
      </c>
      <c r="L131" s="126">
        <v>284.57299999999998</v>
      </c>
      <c r="M131" s="126">
        <v>316.43200000000002</v>
      </c>
      <c r="N131" s="126">
        <v>281.822</v>
      </c>
      <c r="O131" s="126">
        <v>247.011</v>
      </c>
      <c r="P131" s="126">
        <v>128.40299999999999</v>
      </c>
      <c r="Q131" s="126">
        <v>136.02099999999999</v>
      </c>
      <c r="R131" s="126">
        <v>150.94800000000001</v>
      </c>
      <c r="S131" s="126">
        <v>141.08799999999999</v>
      </c>
      <c r="T131" s="126">
        <v>137.274</v>
      </c>
      <c r="U131" s="126">
        <v>118.72799999999999</v>
      </c>
      <c r="V131" s="126">
        <v>19.673999999999999</v>
      </c>
      <c r="W131" s="126">
        <v>27.068999999999999</v>
      </c>
      <c r="X131" s="126">
        <v>65.105000000000004</v>
      </c>
      <c r="Y131" s="126">
        <v>65.08</v>
      </c>
      <c r="Z131" s="126">
        <v>57.095999999999997</v>
      </c>
      <c r="AA131" s="126">
        <v>63.621000000000002</v>
      </c>
      <c r="AB131" s="126">
        <v>59.52</v>
      </c>
      <c r="AC131" s="126">
        <v>57.951000000000001</v>
      </c>
      <c r="AD131" s="126">
        <v>71.557000000000002</v>
      </c>
      <c r="AE131" s="126">
        <v>66.834999999999994</v>
      </c>
      <c r="AF131" s="126">
        <v>66.078000000000003</v>
      </c>
      <c r="AG131" s="126">
        <v>53.981000000000002</v>
      </c>
      <c r="AH131" s="126">
        <v>61.133000000000003</v>
      </c>
      <c r="AI131" s="126">
        <v>66.358999999999995</v>
      </c>
    </row>
    <row r="132" spans="1:35" x14ac:dyDescent="0.3">
      <c r="A132" s="182"/>
      <c r="B132" s="33" t="s">
        <v>145</v>
      </c>
      <c r="C132" s="127">
        <v>727.75199999999995</v>
      </c>
      <c r="D132" s="127">
        <v>757.649</v>
      </c>
      <c r="E132" s="127">
        <v>772.83399999999995</v>
      </c>
      <c r="F132" s="127">
        <v>691.79300000000001</v>
      </c>
      <c r="G132" s="127">
        <v>826.61500000000001</v>
      </c>
      <c r="H132" s="127">
        <v>829.06</v>
      </c>
      <c r="I132" s="127">
        <v>800.06</v>
      </c>
      <c r="J132" s="127">
        <v>830.53800000000001</v>
      </c>
      <c r="K132" s="127">
        <v>770.36</v>
      </c>
      <c r="L132" s="127">
        <v>811.44500000000005</v>
      </c>
      <c r="M132" s="127">
        <v>862.84199999999998</v>
      </c>
      <c r="N132" s="127">
        <v>784.28399999999999</v>
      </c>
      <c r="O132" s="127">
        <v>733.78300000000002</v>
      </c>
      <c r="P132" s="127">
        <v>655.82100000000003</v>
      </c>
      <c r="Q132" s="127">
        <v>673.68499999999995</v>
      </c>
      <c r="R132" s="127">
        <v>689.03099999999995</v>
      </c>
      <c r="S132" s="127">
        <v>534.70000000000005</v>
      </c>
      <c r="T132" s="127">
        <v>532.024</v>
      </c>
      <c r="U132" s="127">
        <v>498.548</v>
      </c>
      <c r="V132" s="127">
        <v>422.22500000000002</v>
      </c>
      <c r="W132" s="127">
        <v>409.54300000000001</v>
      </c>
      <c r="X132" s="127">
        <v>472.58199999999999</v>
      </c>
      <c r="Y132" s="127">
        <v>535.88400000000001</v>
      </c>
      <c r="Z132" s="127">
        <v>624.21699999999998</v>
      </c>
      <c r="AA132" s="127">
        <v>634.48699999999997</v>
      </c>
      <c r="AB132" s="127">
        <v>642.798</v>
      </c>
      <c r="AC132" s="127">
        <v>628.62400000000002</v>
      </c>
      <c r="AD132" s="127">
        <v>641.15499999999997</v>
      </c>
      <c r="AE132" s="127">
        <v>646.13199999999995</v>
      </c>
      <c r="AF132" s="127">
        <v>659.12699999999995</v>
      </c>
      <c r="AG132" s="127">
        <v>621.32000000000005</v>
      </c>
      <c r="AH132" s="127">
        <v>662.58100000000002</v>
      </c>
      <c r="AI132" s="127">
        <v>530.39700000000005</v>
      </c>
    </row>
    <row r="133" spans="1:35" x14ac:dyDescent="0.3">
      <c r="A133" s="182"/>
      <c r="B133" s="33" t="s">
        <v>146</v>
      </c>
      <c r="C133" s="126">
        <v>10.215</v>
      </c>
      <c r="D133" s="126">
        <v>9.0950000000000006</v>
      </c>
      <c r="E133" s="126">
        <v>9.6649999999999991</v>
      </c>
      <c r="F133" s="126">
        <v>9.5299999999999994</v>
      </c>
      <c r="G133" s="126">
        <v>18.170999999999999</v>
      </c>
      <c r="H133" s="126">
        <v>11.63</v>
      </c>
      <c r="I133" s="126">
        <v>9.6460000000000008</v>
      </c>
      <c r="J133" s="126">
        <v>11.747999999999999</v>
      </c>
      <c r="K133" s="126">
        <v>11.648999999999999</v>
      </c>
      <c r="L133" s="126">
        <v>9.8450000000000006</v>
      </c>
      <c r="M133" s="126">
        <v>10.398</v>
      </c>
      <c r="N133" s="126">
        <v>10.491</v>
      </c>
      <c r="O133" s="126">
        <v>10.375999999999999</v>
      </c>
      <c r="P133" s="126">
        <v>11.475</v>
      </c>
      <c r="Q133" s="126">
        <v>11.173999999999999</v>
      </c>
      <c r="R133" s="126">
        <v>10.622</v>
      </c>
      <c r="S133" s="126">
        <v>11.422000000000001</v>
      </c>
      <c r="T133" s="126">
        <v>8.9269999999999996</v>
      </c>
      <c r="U133" s="126">
        <v>7.5650000000000004</v>
      </c>
      <c r="V133" s="126">
        <v>6.617</v>
      </c>
      <c r="W133" s="126">
        <v>6.8410000000000002</v>
      </c>
      <c r="X133" s="126">
        <v>6.1870000000000003</v>
      </c>
      <c r="Y133" s="126">
        <v>5.9269999999999996</v>
      </c>
      <c r="Z133" s="126">
        <v>6.0540000000000003</v>
      </c>
      <c r="AA133" s="126">
        <v>6.5759999999999996</v>
      </c>
      <c r="AB133" s="126">
        <v>5.2930000000000001</v>
      </c>
      <c r="AC133" s="126">
        <v>5.8289999999999997</v>
      </c>
      <c r="AD133" s="126">
        <v>6.63</v>
      </c>
      <c r="AE133" s="126">
        <v>7.8650000000000002</v>
      </c>
      <c r="AF133" s="126">
        <v>6.1879999999999997</v>
      </c>
      <c r="AG133" s="126">
        <v>6.3369999999999997</v>
      </c>
      <c r="AH133" s="126">
        <v>5.2779999999999996</v>
      </c>
      <c r="AI133" s="126">
        <v>5.5110000000000001</v>
      </c>
    </row>
    <row r="134" spans="1:35" x14ac:dyDescent="0.3">
      <c r="A134" s="182"/>
      <c r="B134" s="33" t="s">
        <v>147</v>
      </c>
      <c r="C134" s="127">
        <v>1.98</v>
      </c>
      <c r="D134" s="127">
        <v>5.62</v>
      </c>
      <c r="E134" s="127">
        <v>12.179</v>
      </c>
      <c r="F134" s="127">
        <v>7.8129999999999997</v>
      </c>
      <c r="G134" s="127">
        <v>16.45</v>
      </c>
      <c r="H134" s="127">
        <v>7.2949999999999999</v>
      </c>
      <c r="I134" s="127">
        <v>5.1340000000000003</v>
      </c>
      <c r="J134" s="127">
        <v>3.6669999999999998</v>
      </c>
      <c r="K134" s="127">
        <v>2.1619999999999999</v>
      </c>
      <c r="L134" s="127">
        <v>1.6459999999999999</v>
      </c>
      <c r="M134" s="127">
        <v>2.5830000000000002</v>
      </c>
      <c r="N134" s="127">
        <v>2.431</v>
      </c>
      <c r="O134" s="127">
        <v>2.4990000000000001</v>
      </c>
      <c r="P134" s="127">
        <v>2.919</v>
      </c>
      <c r="Q134" s="127">
        <v>2.4980000000000002</v>
      </c>
      <c r="R134" s="127">
        <v>1.3480000000000001</v>
      </c>
      <c r="S134" s="127">
        <v>4.3529999999999998</v>
      </c>
      <c r="T134" s="127">
        <v>2.0910000000000002</v>
      </c>
      <c r="U134" s="127">
        <v>1.9810000000000001</v>
      </c>
      <c r="V134" s="127">
        <v>1.546</v>
      </c>
      <c r="W134" s="127">
        <v>6.21</v>
      </c>
      <c r="X134" s="127">
        <v>2.8330000000000002</v>
      </c>
      <c r="Y134" s="127">
        <v>2.5510000000000002</v>
      </c>
      <c r="Z134" s="127">
        <v>3.0070000000000001</v>
      </c>
      <c r="AA134" s="127">
        <v>3.25</v>
      </c>
      <c r="AB134" s="127">
        <v>4.085</v>
      </c>
      <c r="AC134" s="127">
        <v>4.359</v>
      </c>
      <c r="AD134" s="127">
        <v>3.4329999999999998</v>
      </c>
      <c r="AE134" s="127">
        <v>4.9619999999999997</v>
      </c>
      <c r="AF134" s="127">
        <v>3.7549999999999999</v>
      </c>
      <c r="AG134" s="127">
        <v>5.4379999999999997</v>
      </c>
      <c r="AH134" s="127">
        <v>18.236000000000001</v>
      </c>
      <c r="AI134" s="127">
        <v>20.6</v>
      </c>
    </row>
    <row r="135" spans="1:35" x14ac:dyDescent="0.3">
      <c r="A135" s="182"/>
      <c r="B135" s="33" t="s">
        <v>149</v>
      </c>
      <c r="C135" s="126">
        <v>2679.114</v>
      </c>
      <c r="D135" s="126">
        <v>2520.7550000000001</v>
      </c>
      <c r="E135" s="126">
        <v>2831.1309999999999</v>
      </c>
      <c r="F135" s="126">
        <v>2334.1039999999998</v>
      </c>
      <c r="G135" s="126">
        <v>2634.34</v>
      </c>
      <c r="H135" s="126">
        <v>2891.1179999999999</v>
      </c>
      <c r="I135" s="126">
        <v>3157.038</v>
      </c>
      <c r="J135" s="126">
        <v>2839.3139999999999</v>
      </c>
      <c r="K135" s="126">
        <v>3070.752</v>
      </c>
      <c r="L135" s="126">
        <v>3041.6889999999999</v>
      </c>
      <c r="M135" s="126">
        <v>3167.7759999999998</v>
      </c>
      <c r="N135" s="126">
        <v>3556.1210000000001</v>
      </c>
      <c r="O135" s="126">
        <v>3091.3159999999998</v>
      </c>
      <c r="P135" s="126">
        <v>3568.893</v>
      </c>
      <c r="Q135" s="126">
        <v>3235.806</v>
      </c>
      <c r="R135" s="126">
        <v>3682.114</v>
      </c>
      <c r="S135" s="126">
        <v>3689.9850000000001</v>
      </c>
      <c r="T135" s="126">
        <v>4082.5729999999999</v>
      </c>
      <c r="U135" s="126">
        <v>3762.3040000000001</v>
      </c>
      <c r="V135" s="126">
        <v>2771.7669999999998</v>
      </c>
      <c r="W135" s="126">
        <v>3128.232</v>
      </c>
      <c r="X135" s="126">
        <v>4107.7719999999999</v>
      </c>
      <c r="Y135" s="126">
        <v>4131.3959999999997</v>
      </c>
      <c r="Z135" s="126">
        <v>3921.5050000000001</v>
      </c>
      <c r="AA135" s="126">
        <v>4190.6009999999997</v>
      </c>
      <c r="AB135" s="126">
        <v>4451.9170000000004</v>
      </c>
      <c r="AC135" s="126">
        <v>4302.08</v>
      </c>
      <c r="AD135" s="126">
        <v>4453.7060000000001</v>
      </c>
      <c r="AE135" s="126">
        <v>4428.46</v>
      </c>
      <c r="AF135" s="126">
        <v>4265.4930000000004</v>
      </c>
      <c r="AG135" s="126">
        <v>3969.346</v>
      </c>
      <c r="AH135" s="126">
        <v>3979.0169999999998</v>
      </c>
      <c r="AI135" s="126">
        <v>3176.9949999999999</v>
      </c>
    </row>
    <row r="136" spans="1:35" x14ac:dyDescent="0.3">
      <c r="A136" s="182"/>
      <c r="B136" s="33" t="s">
        <v>150</v>
      </c>
      <c r="C136" s="127">
        <v>30.655999999999999</v>
      </c>
      <c r="D136" s="127">
        <v>29.73</v>
      </c>
      <c r="E136" s="127">
        <v>28.751999999999999</v>
      </c>
      <c r="F136" s="127">
        <v>31.239000000000001</v>
      </c>
      <c r="G136" s="127">
        <v>27.8</v>
      </c>
      <c r="H136" s="127">
        <v>29.571999999999999</v>
      </c>
      <c r="I136" s="127">
        <v>36.203000000000003</v>
      </c>
      <c r="J136" s="127">
        <v>28.405000000000001</v>
      </c>
      <c r="K136" s="127">
        <v>37.960999999999999</v>
      </c>
      <c r="L136" s="127">
        <v>33.654000000000003</v>
      </c>
      <c r="M136" s="127">
        <v>33.719000000000001</v>
      </c>
      <c r="N136" s="127">
        <v>32.534999999999997</v>
      </c>
      <c r="O136" s="127">
        <v>32.023000000000003</v>
      </c>
      <c r="P136" s="127">
        <v>41.369</v>
      </c>
      <c r="Q136" s="127">
        <v>42.518999999999998</v>
      </c>
      <c r="R136" s="127">
        <v>37.756999999999998</v>
      </c>
      <c r="S136" s="127">
        <v>45.999000000000002</v>
      </c>
      <c r="T136" s="127">
        <v>43.661999999999999</v>
      </c>
      <c r="U136" s="127">
        <v>29.739000000000001</v>
      </c>
      <c r="V136" s="127">
        <v>27.606000000000002</v>
      </c>
      <c r="W136" s="127">
        <v>26.978000000000002</v>
      </c>
      <c r="X136" s="127">
        <v>28.956</v>
      </c>
      <c r="Y136" s="127">
        <v>32.356000000000002</v>
      </c>
      <c r="Z136" s="127">
        <v>31.55</v>
      </c>
      <c r="AA136" s="127">
        <v>26.315999999999999</v>
      </c>
      <c r="AB136" s="127">
        <v>33.088999999999999</v>
      </c>
      <c r="AC136" s="127">
        <v>27.209</v>
      </c>
      <c r="AD136" s="127">
        <v>25.751000000000001</v>
      </c>
      <c r="AE136" s="127">
        <v>8.2080000000000002</v>
      </c>
      <c r="AF136" s="127">
        <v>9.4979999999999993</v>
      </c>
      <c r="AG136" s="127">
        <v>11.611000000000001</v>
      </c>
      <c r="AH136" s="127">
        <v>17.178000000000001</v>
      </c>
      <c r="AI136" s="127">
        <v>19.728999999999999</v>
      </c>
    </row>
    <row r="137" spans="1:35" x14ac:dyDescent="0.3">
      <c r="A137" s="182"/>
      <c r="B137" s="33" t="s">
        <v>151</v>
      </c>
      <c r="C137" s="126">
        <v>1487.6210000000001</v>
      </c>
      <c r="D137" s="126">
        <v>1460.1379999999999</v>
      </c>
      <c r="E137" s="126">
        <v>1705.46</v>
      </c>
      <c r="F137" s="126">
        <v>1518.9359999999999</v>
      </c>
      <c r="G137" s="126">
        <v>1670.4369999999999</v>
      </c>
      <c r="H137" s="126">
        <v>2086.4169999999999</v>
      </c>
      <c r="I137" s="126">
        <v>1752.2570000000001</v>
      </c>
      <c r="J137" s="126">
        <v>1669.9259999999999</v>
      </c>
      <c r="K137" s="126">
        <v>2003.479</v>
      </c>
      <c r="L137" s="126">
        <v>1616.3309999999999</v>
      </c>
      <c r="M137" s="126">
        <v>2319.616</v>
      </c>
      <c r="N137" s="126">
        <v>2073.7460000000001</v>
      </c>
      <c r="O137" s="126">
        <v>1690.777</v>
      </c>
      <c r="P137" s="126">
        <v>1539.6289999999999</v>
      </c>
      <c r="Q137" s="126">
        <v>1244.981</v>
      </c>
      <c r="R137" s="126">
        <v>1231.7280000000001</v>
      </c>
      <c r="S137" s="126">
        <v>1309.174</v>
      </c>
      <c r="T137" s="126">
        <v>1317.0170000000001</v>
      </c>
      <c r="U137" s="126">
        <v>1467.769</v>
      </c>
      <c r="V137" s="126">
        <v>617.49</v>
      </c>
      <c r="W137" s="126">
        <v>906.274</v>
      </c>
      <c r="X137" s="126">
        <v>856.07</v>
      </c>
      <c r="Y137" s="126">
        <v>885.68299999999999</v>
      </c>
      <c r="Z137" s="126">
        <v>876.27</v>
      </c>
      <c r="AA137" s="126">
        <v>598.18799999999999</v>
      </c>
      <c r="AB137" s="126">
        <v>822.79</v>
      </c>
      <c r="AC137" s="126">
        <v>787.82899999999995</v>
      </c>
      <c r="AD137" s="126">
        <v>693.44200000000001</v>
      </c>
      <c r="AE137" s="126">
        <v>629.12599999999998</v>
      </c>
      <c r="AF137" s="126">
        <v>704.43499999999995</v>
      </c>
      <c r="AG137" s="126">
        <v>557.471</v>
      </c>
      <c r="AH137" s="126">
        <v>691.41200000000003</v>
      </c>
      <c r="AI137" s="126">
        <v>713.84299999999996</v>
      </c>
    </row>
    <row r="138" spans="1:35" x14ac:dyDescent="0.3">
      <c r="A138" s="182"/>
      <c r="B138" s="33" t="s">
        <v>152</v>
      </c>
      <c r="C138" s="127">
        <v>7690.7950000000001</v>
      </c>
      <c r="D138" s="127">
        <v>7431.1530000000002</v>
      </c>
      <c r="E138" s="127">
        <v>7568.01</v>
      </c>
      <c r="F138" s="127">
        <v>6732.4560000000001</v>
      </c>
      <c r="G138" s="127">
        <v>7491.7569999999996</v>
      </c>
      <c r="H138" s="127">
        <v>9297.1869999999999</v>
      </c>
      <c r="I138" s="127">
        <v>8880.723</v>
      </c>
      <c r="J138" s="127">
        <v>8966.9519999999993</v>
      </c>
      <c r="K138" s="127">
        <v>10258.499</v>
      </c>
      <c r="L138" s="127">
        <v>11536.053</v>
      </c>
      <c r="M138" s="127">
        <v>12834.406999999999</v>
      </c>
      <c r="N138" s="127">
        <v>13074.727999999999</v>
      </c>
      <c r="O138" s="127">
        <v>13043.839</v>
      </c>
      <c r="P138" s="127">
        <v>13262.842000000001</v>
      </c>
      <c r="Q138" s="127">
        <v>14615.263999999999</v>
      </c>
      <c r="R138" s="127">
        <v>15044.91</v>
      </c>
      <c r="S138" s="127">
        <v>16117.102000000001</v>
      </c>
      <c r="T138" s="127">
        <v>16890.705000000002</v>
      </c>
      <c r="U138" s="127">
        <v>15720.27</v>
      </c>
      <c r="V138" s="127">
        <v>10546.071</v>
      </c>
      <c r="W138" s="127">
        <v>12774.245000000001</v>
      </c>
      <c r="X138" s="127">
        <v>22075.18</v>
      </c>
      <c r="Y138" s="127">
        <v>20520.277999999998</v>
      </c>
      <c r="Z138" s="127">
        <v>20419.050999999999</v>
      </c>
      <c r="AA138" s="127">
        <v>21224.513999999999</v>
      </c>
      <c r="AB138" s="127">
        <v>21682.023000000001</v>
      </c>
      <c r="AC138" s="127">
        <v>23113.929</v>
      </c>
      <c r="AD138" s="127">
        <v>23880.201000000001</v>
      </c>
      <c r="AE138" s="127">
        <v>25865.082999999999</v>
      </c>
      <c r="AF138" s="127">
        <v>26379.545999999998</v>
      </c>
      <c r="AG138" s="127">
        <v>23025.143</v>
      </c>
      <c r="AH138" s="127">
        <v>25933.665000000001</v>
      </c>
      <c r="AI138" s="127">
        <v>26523.103999999999</v>
      </c>
    </row>
    <row r="139" spans="1:35" x14ac:dyDescent="0.3">
      <c r="A139" s="182"/>
      <c r="B139" s="32" t="s">
        <v>153</v>
      </c>
      <c r="C139" s="126">
        <v>38324.080000000002</v>
      </c>
      <c r="D139" s="126">
        <v>36939.824999999997</v>
      </c>
      <c r="E139" s="126">
        <v>34840.142</v>
      </c>
      <c r="F139" s="126">
        <v>27830.595000000001</v>
      </c>
      <c r="G139" s="126">
        <v>32780.025999999998</v>
      </c>
      <c r="H139" s="126">
        <v>32150.374</v>
      </c>
      <c r="I139" s="126">
        <v>31260.348999999998</v>
      </c>
      <c r="J139" s="126">
        <v>32518.909</v>
      </c>
      <c r="K139" s="126">
        <v>35301.544999999998</v>
      </c>
      <c r="L139" s="126">
        <v>36965.624000000003</v>
      </c>
      <c r="M139" s="126">
        <v>39532.175999999999</v>
      </c>
      <c r="N139" s="126">
        <v>37540.114000000001</v>
      </c>
      <c r="O139" s="126">
        <v>36751.889000000003</v>
      </c>
      <c r="P139" s="126">
        <v>35774.773000000001</v>
      </c>
      <c r="Q139" s="126">
        <v>37596.046000000002</v>
      </c>
      <c r="R139" s="126">
        <v>37730.472999999998</v>
      </c>
      <c r="S139" s="126">
        <v>37987.489000000001</v>
      </c>
      <c r="T139" s="126">
        <v>39725.381000000001</v>
      </c>
      <c r="U139" s="126">
        <v>38401.082999999999</v>
      </c>
      <c r="V139" s="126">
        <v>29585.917000000001</v>
      </c>
      <c r="W139" s="126">
        <v>35946.705999999998</v>
      </c>
      <c r="X139" s="126">
        <v>44691.902999999998</v>
      </c>
      <c r="Y139" s="126">
        <v>46043.358</v>
      </c>
      <c r="Z139" s="126">
        <v>45562.964999999997</v>
      </c>
      <c r="AA139" s="126">
        <v>46678.328999999998</v>
      </c>
      <c r="AB139" s="126">
        <v>44906.544999999998</v>
      </c>
      <c r="AC139" s="126">
        <v>46459.65</v>
      </c>
      <c r="AD139" s="126">
        <v>48487.872000000003</v>
      </c>
      <c r="AE139" s="126">
        <v>49337.94</v>
      </c>
      <c r="AF139" s="126">
        <v>50469.245999999999</v>
      </c>
      <c r="AG139" s="126">
        <v>49483.78</v>
      </c>
      <c r="AH139" s="126">
        <v>51969.565000000002</v>
      </c>
      <c r="AI139" s="126">
        <v>49570.016000000003</v>
      </c>
    </row>
    <row r="140" spans="1:35" x14ac:dyDescent="0.3">
      <c r="A140" s="182"/>
      <c r="B140" s="33" t="s">
        <v>154</v>
      </c>
      <c r="C140" s="127">
        <v>765.56700000000001</v>
      </c>
      <c r="D140" s="127">
        <v>772.90599999999995</v>
      </c>
      <c r="E140" s="127">
        <v>772.851</v>
      </c>
      <c r="F140" s="127">
        <v>596.43200000000002</v>
      </c>
      <c r="G140" s="127">
        <v>780.375</v>
      </c>
      <c r="H140" s="127">
        <v>757.59299999999996</v>
      </c>
      <c r="I140" s="127">
        <v>680.798</v>
      </c>
      <c r="J140" s="127">
        <v>746.20399999999995</v>
      </c>
      <c r="K140" s="127">
        <v>818.84500000000003</v>
      </c>
      <c r="L140" s="127">
        <v>963.53499999999997</v>
      </c>
      <c r="M140" s="127">
        <v>1163.2629999999999</v>
      </c>
      <c r="N140" s="127">
        <v>1052.557</v>
      </c>
      <c r="O140" s="127">
        <v>842.76199999999994</v>
      </c>
      <c r="P140" s="127">
        <v>906.50300000000004</v>
      </c>
      <c r="Q140" s="127">
        <v>970.56700000000001</v>
      </c>
      <c r="R140" s="127">
        <v>1082.2</v>
      </c>
      <c r="S140" s="127">
        <v>1213.067</v>
      </c>
      <c r="T140" s="127">
        <v>1434.597</v>
      </c>
      <c r="U140" s="127">
        <v>1299.692</v>
      </c>
      <c r="V140" s="127">
        <v>921.87699999999995</v>
      </c>
      <c r="W140" s="127">
        <v>999.74</v>
      </c>
      <c r="X140" s="127">
        <v>1407.4349999999999</v>
      </c>
      <c r="Y140" s="127">
        <v>2115.5349999999999</v>
      </c>
      <c r="Z140" s="127">
        <v>1749.5050000000001</v>
      </c>
      <c r="AA140" s="127">
        <v>1497.4490000000001</v>
      </c>
      <c r="AB140" s="127">
        <v>1487.345</v>
      </c>
      <c r="AC140" s="127">
        <v>1519.17</v>
      </c>
      <c r="AD140" s="127">
        <v>1612.5039999999999</v>
      </c>
      <c r="AE140" s="127">
        <v>1683.588</v>
      </c>
      <c r="AF140" s="127">
        <v>1915.57</v>
      </c>
      <c r="AG140" s="127">
        <v>1749.163</v>
      </c>
      <c r="AH140" s="127">
        <v>2064.9659999999999</v>
      </c>
      <c r="AI140" s="127">
        <v>1949.675</v>
      </c>
    </row>
    <row r="141" spans="1:35" x14ac:dyDescent="0.3">
      <c r="A141" s="182"/>
      <c r="B141" s="33" t="s">
        <v>155</v>
      </c>
      <c r="C141" s="126">
        <v>304.21600000000001</v>
      </c>
      <c r="D141" s="126">
        <v>299.411</v>
      </c>
      <c r="E141" s="126">
        <v>305.73</v>
      </c>
      <c r="F141" s="126">
        <v>817.18600000000004</v>
      </c>
      <c r="G141" s="126">
        <v>318.685</v>
      </c>
      <c r="H141" s="126">
        <v>325.08499999999998</v>
      </c>
      <c r="I141" s="126">
        <v>338.25200000000001</v>
      </c>
      <c r="J141" s="126">
        <v>378.30900000000003</v>
      </c>
      <c r="K141" s="126">
        <v>410.32799999999997</v>
      </c>
      <c r="L141" s="126">
        <v>463.94099999999997</v>
      </c>
      <c r="M141" s="126">
        <v>415.97399999999999</v>
      </c>
      <c r="N141" s="126">
        <v>611.822</v>
      </c>
      <c r="O141" s="126">
        <v>556.40800000000002</v>
      </c>
      <c r="P141" s="126">
        <v>502.399</v>
      </c>
      <c r="Q141" s="126">
        <v>617.63300000000004</v>
      </c>
      <c r="R141" s="126">
        <v>563.75</v>
      </c>
      <c r="S141" s="126">
        <v>546.16200000000003</v>
      </c>
      <c r="T141" s="126">
        <v>568.83699999999999</v>
      </c>
      <c r="U141" s="126">
        <v>569.09799999999996</v>
      </c>
      <c r="V141" s="126">
        <v>457.9</v>
      </c>
      <c r="W141" s="126">
        <v>797.44200000000001</v>
      </c>
      <c r="X141" s="126">
        <v>805.13300000000004</v>
      </c>
      <c r="Y141" s="126">
        <v>664.15</v>
      </c>
      <c r="Z141" s="126">
        <v>562.13800000000003</v>
      </c>
      <c r="AA141" s="126">
        <v>456.02699999999999</v>
      </c>
      <c r="AB141" s="126">
        <v>403.61399999999998</v>
      </c>
      <c r="AC141" s="126">
        <v>383.95400000000001</v>
      </c>
      <c r="AD141" s="126">
        <v>399.28199999999998</v>
      </c>
      <c r="AE141" s="126">
        <v>376.245</v>
      </c>
      <c r="AF141" s="126">
        <v>381.74200000000002</v>
      </c>
      <c r="AG141" s="126">
        <v>353.62200000000001</v>
      </c>
      <c r="AH141" s="126">
        <v>335.33699999999999</v>
      </c>
      <c r="AI141" s="126">
        <v>320.12200000000001</v>
      </c>
    </row>
    <row r="142" spans="1:35" x14ac:dyDescent="0.3">
      <c r="A142" s="182"/>
      <c r="B142" s="33" t="s">
        <v>156</v>
      </c>
      <c r="C142" s="127">
        <v>1.752</v>
      </c>
      <c r="D142" s="127">
        <v>1.905</v>
      </c>
      <c r="E142" s="127">
        <v>4.343</v>
      </c>
      <c r="F142" s="127">
        <v>15.224</v>
      </c>
      <c r="G142" s="127">
        <v>16.696999999999999</v>
      </c>
      <c r="H142" s="127">
        <v>21.254000000000001</v>
      </c>
      <c r="I142" s="127">
        <v>27.548999999999999</v>
      </c>
      <c r="J142" s="127">
        <v>27.501000000000001</v>
      </c>
      <c r="K142" s="127">
        <v>27.327999999999999</v>
      </c>
      <c r="L142" s="127">
        <v>33.134999999999998</v>
      </c>
      <c r="M142" s="127">
        <v>54.738999999999997</v>
      </c>
      <c r="N142" s="127">
        <v>44.851999999999997</v>
      </c>
      <c r="O142" s="127">
        <v>37.350999999999999</v>
      </c>
      <c r="P142" s="127">
        <v>36.512999999999998</v>
      </c>
      <c r="Q142" s="127">
        <v>40.976999999999997</v>
      </c>
      <c r="R142" s="127">
        <v>36.457000000000001</v>
      </c>
      <c r="S142" s="127">
        <v>42.823999999999998</v>
      </c>
      <c r="T142" s="127">
        <v>48.2</v>
      </c>
      <c r="U142" s="127">
        <v>43.637</v>
      </c>
      <c r="V142" s="127">
        <v>29.638000000000002</v>
      </c>
      <c r="W142" s="127">
        <v>33.743000000000002</v>
      </c>
      <c r="X142" s="127">
        <v>47.957999999999998</v>
      </c>
      <c r="Y142" s="127">
        <v>40.591999999999999</v>
      </c>
      <c r="Z142" s="127">
        <v>44.331000000000003</v>
      </c>
      <c r="AA142" s="127">
        <v>46.206000000000003</v>
      </c>
      <c r="AB142" s="127">
        <v>41.994</v>
      </c>
      <c r="AC142" s="127">
        <v>48.375999999999998</v>
      </c>
      <c r="AD142" s="127">
        <v>46.616999999999997</v>
      </c>
      <c r="AE142" s="127">
        <v>35.470999999999997</v>
      </c>
      <c r="AF142" s="127">
        <v>36.180999999999997</v>
      </c>
      <c r="AG142" s="127">
        <v>33.374000000000002</v>
      </c>
      <c r="AH142" s="127">
        <v>45.832000000000001</v>
      </c>
      <c r="AI142" s="127">
        <v>35.375</v>
      </c>
    </row>
    <row r="143" spans="1:35" x14ac:dyDescent="0.3">
      <c r="A143" s="182"/>
      <c r="B143" s="33" t="s">
        <v>157</v>
      </c>
      <c r="C143" s="126">
        <v>16052.218999999999</v>
      </c>
      <c r="D143" s="126">
        <v>13464.761</v>
      </c>
      <c r="E143" s="126">
        <v>11993.502</v>
      </c>
      <c r="F143" s="126">
        <v>9979.7160000000003</v>
      </c>
      <c r="G143" s="126">
        <v>13012.214</v>
      </c>
      <c r="H143" s="126">
        <v>13149.152</v>
      </c>
      <c r="I143" s="126">
        <v>12052.19</v>
      </c>
      <c r="J143" s="126">
        <v>11433.998</v>
      </c>
      <c r="K143" s="126">
        <v>12599.644</v>
      </c>
      <c r="L143" s="126">
        <v>12109.472</v>
      </c>
      <c r="M143" s="126">
        <v>12576.067999999999</v>
      </c>
      <c r="N143" s="126">
        <v>11247.291999999999</v>
      </c>
      <c r="O143" s="126">
        <v>10171.153</v>
      </c>
      <c r="P143" s="126">
        <v>10896.629000000001</v>
      </c>
      <c r="Q143" s="126">
        <v>10308.376</v>
      </c>
      <c r="R143" s="126">
        <v>9288.3459999999995</v>
      </c>
      <c r="S143" s="126">
        <v>7985.5060000000003</v>
      </c>
      <c r="T143" s="126">
        <v>8920.3719999999994</v>
      </c>
      <c r="U143" s="126">
        <v>8763.8250000000007</v>
      </c>
      <c r="V143" s="126">
        <v>5411.4430000000002</v>
      </c>
      <c r="W143" s="126">
        <v>8155.125</v>
      </c>
      <c r="X143" s="126">
        <v>10249.565000000001</v>
      </c>
      <c r="Y143" s="126">
        <v>11576.6</v>
      </c>
      <c r="Z143" s="126">
        <v>12089.485000000001</v>
      </c>
      <c r="AA143" s="126">
        <v>14126.368</v>
      </c>
      <c r="AB143" s="126">
        <v>14683.561</v>
      </c>
      <c r="AC143" s="126">
        <v>14563.804</v>
      </c>
      <c r="AD143" s="126">
        <v>15226.771000000001</v>
      </c>
      <c r="AE143" s="126">
        <v>15694.572</v>
      </c>
      <c r="AF143" s="126">
        <v>15075.449000000001</v>
      </c>
      <c r="AG143" s="126">
        <v>15381.97</v>
      </c>
      <c r="AH143" s="126">
        <v>14785.632</v>
      </c>
      <c r="AI143" s="126">
        <v>13350.339</v>
      </c>
    </row>
    <row r="144" spans="1:35" x14ac:dyDescent="0.3">
      <c r="A144" s="182"/>
      <c r="B144" s="33" t="s">
        <v>158</v>
      </c>
      <c r="C144" s="127">
        <v>188.16499999999999</v>
      </c>
      <c r="D144" s="127">
        <v>204.17400000000001</v>
      </c>
      <c r="E144" s="127">
        <v>232.44200000000001</v>
      </c>
      <c r="F144" s="127">
        <v>215.17599999999999</v>
      </c>
      <c r="G144" s="127">
        <v>320.60399999999998</v>
      </c>
      <c r="H144" s="127">
        <v>388.13900000000001</v>
      </c>
      <c r="I144" s="127">
        <v>469.92599999999999</v>
      </c>
      <c r="J144" s="127">
        <v>616.28899999999999</v>
      </c>
      <c r="K144" s="127">
        <v>566.59500000000003</v>
      </c>
      <c r="L144" s="127">
        <v>586.923</v>
      </c>
      <c r="M144" s="127">
        <v>545.04300000000001</v>
      </c>
      <c r="N144" s="127">
        <v>486.00799999999998</v>
      </c>
      <c r="O144" s="127">
        <v>602.37599999999998</v>
      </c>
      <c r="P144" s="127">
        <v>831.28</v>
      </c>
      <c r="Q144" s="127">
        <v>865.952</v>
      </c>
      <c r="R144" s="127">
        <v>1154.1179999999999</v>
      </c>
      <c r="S144" s="127">
        <v>1147.846</v>
      </c>
      <c r="T144" s="127">
        <v>593.15800000000002</v>
      </c>
      <c r="U144" s="127">
        <v>578.87900000000002</v>
      </c>
      <c r="V144" s="127">
        <v>520.11</v>
      </c>
      <c r="W144" s="127">
        <v>1026.8040000000001</v>
      </c>
      <c r="X144" s="127">
        <v>1597.316</v>
      </c>
      <c r="Y144" s="127">
        <v>705.53300000000002</v>
      </c>
      <c r="Z144" s="127">
        <v>1157.492</v>
      </c>
      <c r="AA144" s="127">
        <v>643.48800000000006</v>
      </c>
      <c r="AB144" s="127">
        <v>689.22900000000004</v>
      </c>
      <c r="AC144" s="127">
        <v>484.29399999999998</v>
      </c>
      <c r="AD144" s="127">
        <v>639.19799999999998</v>
      </c>
      <c r="AE144" s="127">
        <v>723.79100000000005</v>
      </c>
      <c r="AF144" s="127">
        <v>755.87900000000002</v>
      </c>
      <c r="AG144" s="127">
        <v>443.03500000000003</v>
      </c>
      <c r="AH144" s="127">
        <v>691.774</v>
      </c>
      <c r="AI144" s="127">
        <v>632.98099999999999</v>
      </c>
    </row>
    <row r="145" spans="1:35" x14ac:dyDescent="0.3">
      <c r="A145" s="182"/>
      <c r="B145" s="33" t="s">
        <v>159</v>
      </c>
      <c r="C145" s="126">
        <v>364.28899999999999</v>
      </c>
      <c r="D145" s="126">
        <v>428.04</v>
      </c>
      <c r="E145" s="126">
        <v>408.714</v>
      </c>
      <c r="F145" s="126">
        <v>476.76299999999998</v>
      </c>
      <c r="G145" s="126">
        <v>422.99099999999999</v>
      </c>
      <c r="H145" s="126">
        <v>382.37</v>
      </c>
      <c r="I145" s="126">
        <v>415.96800000000002</v>
      </c>
      <c r="J145" s="126">
        <v>373.39299999999997</v>
      </c>
      <c r="K145" s="126">
        <v>427.61</v>
      </c>
      <c r="L145" s="126">
        <v>411.43299999999999</v>
      </c>
      <c r="M145" s="126">
        <v>366.94</v>
      </c>
      <c r="N145" s="126">
        <v>428.512</v>
      </c>
      <c r="O145" s="126">
        <v>368.37200000000001</v>
      </c>
      <c r="P145" s="126">
        <v>430.17500000000001</v>
      </c>
      <c r="Q145" s="126">
        <v>544.072</v>
      </c>
      <c r="R145" s="126">
        <v>500.93700000000001</v>
      </c>
      <c r="S145" s="126">
        <v>786.05200000000002</v>
      </c>
      <c r="T145" s="126">
        <v>823.10500000000002</v>
      </c>
      <c r="U145" s="126">
        <v>706.31899999999996</v>
      </c>
      <c r="V145" s="126">
        <v>544.06299999999999</v>
      </c>
      <c r="W145" s="126">
        <v>496.99299999999999</v>
      </c>
      <c r="X145" s="126">
        <v>433.77600000000001</v>
      </c>
      <c r="Y145" s="126">
        <v>458.70499999999998</v>
      </c>
      <c r="Z145" s="126">
        <v>556.81600000000003</v>
      </c>
      <c r="AA145" s="126">
        <v>545.85900000000004</v>
      </c>
      <c r="AB145" s="126">
        <v>539.37800000000004</v>
      </c>
      <c r="AC145" s="126">
        <v>625.13800000000003</v>
      </c>
      <c r="AD145" s="126">
        <v>579.61500000000001</v>
      </c>
      <c r="AE145" s="126">
        <v>570.14400000000001</v>
      </c>
      <c r="AF145" s="126">
        <v>699.58100000000002</v>
      </c>
      <c r="AG145" s="126">
        <v>575.69899999999996</v>
      </c>
      <c r="AH145" s="126">
        <v>613.50099999999998</v>
      </c>
      <c r="AI145" s="126">
        <v>769.69399999999996</v>
      </c>
    </row>
    <row r="146" spans="1:35" x14ac:dyDescent="0.3">
      <c r="A146" s="182"/>
      <c r="B146" s="33" t="s">
        <v>160</v>
      </c>
      <c r="C146" s="127">
        <v>2423.846</v>
      </c>
      <c r="D146" s="127">
        <v>2269.8609999999999</v>
      </c>
      <c r="E146" s="127">
        <v>2213.748</v>
      </c>
      <c r="F146" s="127">
        <v>1974.279</v>
      </c>
      <c r="G146" s="127">
        <v>2193.3910000000001</v>
      </c>
      <c r="H146" s="127">
        <v>2229.9299999999998</v>
      </c>
      <c r="I146" s="127">
        <v>2253.2510000000002</v>
      </c>
      <c r="J146" s="127">
        <v>2447.7820000000002</v>
      </c>
      <c r="K146" s="127">
        <v>2596.8980000000001</v>
      </c>
      <c r="L146" s="127">
        <v>2703.279</v>
      </c>
      <c r="M146" s="127">
        <v>2804.5050000000001</v>
      </c>
      <c r="N146" s="127">
        <v>2884.7910000000002</v>
      </c>
      <c r="O146" s="127">
        <v>2935.6179999999999</v>
      </c>
      <c r="P146" s="127">
        <v>2940.16</v>
      </c>
      <c r="Q146" s="127">
        <v>3192.8939999999998</v>
      </c>
      <c r="R146" s="127">
        <v>3339.7379999999998</v>
      </c>
      <c r="S146" s="127">
        <v>2560.0540000000001</v>
      </c>
      <c r="T146" s="127">
        <v>2787.66</v>
      </c>
      <c r="U146" s="127">
        <v>2742.3919999999998</v>
      </c>
      <c r="V146" s="127">
        <v>1686.3050000000001</v>
      </c>
      <c r="W146" s="127">
        <v>3030.7979999999998</v>
      </c>
      <c r="X146" s="127">
        <v>3516.8</v>
      </c>
      <c r="Y146" s="127">
        <v>3311.9059999999999</v>
      </c>
      <c r="Z146" s="127">
        <v>3289.5569999999998</v>
      </c>
      <c r="AA146" s="127">
        <v>3201.9920000000002</v>
      </c>
      <c r="AB146" s="127">
        <v>2999.5459999999998</v>
      </c>
      <c r="AC146" s="127">
        <v>3004.9319999999998</v>
      </c>
      <c r="AD146" s="127">
        <v>3232.1289999999999</v>
      </c>
      <c r="AE146" s="127">
        <v>3356.8069999999998</v>
      </c>
      <c r="AF146" s="127">
        <v>3193.3069999999998</v>
      </c>
      <c r="AG146" s="127">
        <v>3094.509</v>
      </c>
      <c r="AH146" s="127">
        <v>3528.6219999999998</v>
      </c>
      <c r="AI146" s="127">
        <v>3510.5549999999998</v>
      </c>
    </row>
    <row r="147" spans="1:35" x14ac:dyDescent="0.3">
      <c r="A147" s="182"/>
      <c r="B147" s="33" t="s">
        <v>161</v>
      </c>
      <c r="C147" s="126">
        <v>9597.2129999999997</v>
      </c>
      <c r="D147" s="126">
        <v>11044.966</v>
      </c>
      <c r="E147" s="126">
        <v>10229.234</v>
      </c>
      <c r="F147" s="126">
        <v>6799.0029999999997</v>
      </c>
      <c r="G147" s="126">
        <v>7754.7529999999997</v>
      </c>
      <c r="H147" s="126">
        <v>7049.2380000000003</v>
      </c>
      <c r="I147" s="126">
        <v>7588.152</v>
      </c>
      <c r="J147" s="126">
        <v>7960.7939999999999</v>
      </c>
      <c r="K147" s="126">
        <v>8701.3029999999999</v>
      </c>
      <c r="L147" s="126">
        <v>10234.732</v>
      </c>
      <c r="M147" s="126">
        <v>11001.977000000001</v>
      </c>
      <c r="N147" s="126">
        <v>10103.871999999999</v>
      </c>
      <c r="O147" s="126">
        <v>10970.120999999999</v>
      </c>
      <c r="P147" s="126">
        <v>9313.2929999999997</v>
      </c>
      <c r="Q147" s="126">
        <v>10676.69</v>
      </c>
      <c r="R147" s="126">
        <v>11420.582</v>
      </c>
      <c r="S147" s="126">
        <v>13479.813</v>
      </c>
      <c r="T147" s="126">
        <v>12801.548000000001</v>
      </c>
      <c r="U147" s="126">
        <v>12213.008</v>
      </c>
      <c r="V147" s="126">
        <v>11122.396000000001</v>
      </c>
      <c r="W147" s="126">
        <v>10176.044</v>
      </c>
      <c r="X147" s="126">
        <v>12535.761</v>
      </c>
      <c r="Y147" s="126">
        <v>12017.606</v>
      </c>
      <c r="Z147" s="126">
        <v>11954.266</v>
      </c>
      <c r="AA147" s="126">
        <v>12015.1</v>
      </c>
      <c r="AB147" s="126">
        <v>10541.218000000001</v>
      </c>
      <c r="AC147" s="126">
        <v>11849.375</v>
      </c>
      <c r="AD147" s="126">
        <v>12219.766</v>
      </c>
      <c r="AE147" s="126">
        <v>11528.036</v>
      </c>
      <c r="AF147" s="126">
        <v>12124.499</v>
      </c>
      <c r="AG147" s="126">
        <v>11858.718000000001</v>
      </c>
      <c r="AH147" s="126">
        <v>11817.865</v>
      </c>
      <c r="AI147" s="126">
        <v>11555.477999999999</v>
      </c>
    </row>
    <row r="148" spans="1:35" x14ac:dyDescent="0.3">
      <c r="A148" s="182"/>
      <c r="B148" s="33" t="s">
        <v>162</v>
      </c>
      <c r="C148" s="127">
        <v>3849.2449999999999</v>
      </c>
      <c r="D148" s="127">
        <v>3751.6950000000002</v>
      </c>
      <c r="E148" s="127">
        <v>3132.933</v>
      </c>
      <c r="F148" s="127">
        <v>2406.8150000000001</v>
      </c>
      <c r="G148" s="127">
        <v>3046.9870000000001</v>
      </c>
      <c r="H148" s="127">
        <v>2610.373</v>
      </c>
      <c r="I148" s="127">
        <v>2366.33</v>
      </c>
      <c r="J148" s="127">
        <v>2557.462</v>
      </c>
      <c r="K148" s="127">
        <v>2578.2280000000001</v>
      </c>
      <c r="L148" s="127">
        <v>2304.6889999999999</v>
      </c>
      <c r="M148" s="127">
        <v>2798.2159999999999</v>
      </c>
      <c r="N148" s="127">
        <v>3056.7730000000001</v>
      </c>
      <c r="O148" s="127">
        <v>2712.2220000000002</v>
      </c>
      <c r="P148" s="127">
        <v>2490.1390000000001</v>
      </c>
      <c r="Q148" s="127">
        <v>2769.3449999999998</v>
      </c>
      <c r="R148" s="127">
        <v>2541.6010000000001</v>
      </c>
      <c r="S148" s="127">
        <v>2375.9430000000002</v>
      </c>
      <c r="T148" s="127">
        <v>2565.2629999999999</v>
      </c>
      <c r="U148" s="127">
        <v>2812.38</v>
      </c>
      <c r="V148" s="127">
        <v>2283.1950000000002</v>
      </c>
      <c r="W148" s="127">
        <v>2619.4830000000002</v>
      </c>
      <c r="X148" s="127">
        <v>2550.5659999999998</v>
      </c>
      <c r="Y148" s="127">
        <v>3830.5349999999999</v>
      </c>
      <c r="Z148" s="127">
        <v>2476.2109999999998</v>
      </c>
      <c r="AA148" s="127">
        <v>2570.2809999999999</v>
      </c>
      <c r="AB148" s="127">
        <v>2556.2139999999999</v>
      </c>
      <c r="AC148" s="127">
        <v>2772.308</v>
      </c>
      <c r="AD148" s="127">
        <v>2539.0129999999999</v>
      </c>
      <c r="AE148" s="127">
        <v>2695.5790000000002</v>
      </c>
      <c r="AF148" s="127">
        <v>3033.08</v>
      </c>
      <c r="AG148" s="127">
        <v>2967.027</v>
      </c>
      <c r="AH148" s="127">
        <v>3075.7310000000002</v>
      </c>
      <c r="AI148" s="127">
        <v>2833.0529999999999</v>
      </c>
    </row>
    <row r="149" spans="1:35" x14ac:dyDescent="0.3">
      <c r="A149" s="182"/>
      <c r="B149" s="33" t="s">
        <v>163</v>
      </c>
      <c r="C149" s="126">
        <v>4777.5690000000004</v>
      </c>
      <c r="D149" s="126">
        <v>4702.1059999999998</v>
      </c>
      <c r="E149" s="126">
        <v>5546.6440000000002</v>
      </c>
      <c r="F149" s="126">
        <v>4550.0029999999997</v>
      </c>
      <c r="G149" s="126">
        <v>4913.33</v>
      </c>
      <c r="H149" s="126">
        <v>5237.24</v>
      </c>
      <c r="I149" s="126">
        <v>5067.9340000000002</v>
      </c>
      <c r="J149" s="126">
        <v>5977.1769999999997</v>
      </c>
      <c r="K149" s="126">
        <v>6574.7669999999998</v>
      </c>
      <c r="L149" s="126">
        <v>7154.4840000000004</v>
      </c>
      <c r="M149" s="126">
        <v>7805.4530000000004</v>
      </c>
      <c r="N149" s="126">
        <v>7623.6350000000002</v>
      </c>
      <c r="O149" s="126">
        <v>7555.5050000000001</v>
      </c>
      <c r="P149" s="126">
        <v>7427.6819999999998</v>
      </c>
      <c r="Q149" s="126">
        <v>7609.54</v>
      </c>
      <c r="R149" s="126">
        <v>7802.7449999999999</v>
      </c>
      <c r="S149" s="126">
        <v>7850.2219999999998</v>
      </c>
      <c r="T149" s="126">
        <v>9182.6419999999998</v>
      </c>
      <c r="U149" s="126">
        <v>8671.8529999999992</v>
      </c>
      <c r="V149" s="126">
        <v>6608.9889999999996</v>
      </c>
      <c r="W149" s="126">
        <v>8610.5339999999997</v>
      </c>
      <c r="X149" s="126">
        <v>11547.593000000001</v>
      </c>
      <c r="Y149" s="126">
        <v>11322.196</v>
      </c>
      <c r="Z149" s="126">
        <v>11683.163</v>
      </c>
      <c r="AA149" s="126">
        <v>11575.558000000001</v>
      </c>
      <c r="AB149" s="126">
        <v>10964.447</v>
      </c>
      <c r="AC149" s="126">
        <v>11208.299000000001</v>
      </c>
      <c r="AD149" s="126">
        <v>11992.978999999999</v>
      </c>
      <c r="AE149" s="126">
        <v>12673.707</v>
      </c>
      <c r="AF149" s="126">
        <v>13253.959000000001</v>
      </c>
      <c r="AG149" s="126">
        <v>13026.663</v>
      </c>
      <c r="AH149" s="126">
        <v>15010.306</v>
      </c>
      <c r="AI149" s="126">
        <v>14612.744000000001</v>
      </c>
    </row>
    <row r="150" spans="1:35" x14ac:dyDescent="0.3">
      <c r="A150" s="182"/>
      <c r="B150" s="32" t="s">
        <v>164</v>
      </c>
      <c r="C150" s="127">
        <v>159643.965</v>
      </c>
      <c r="D150" s="127">
        <v>167561.77600000001</v>
      </c>
      <c r="E150" s="127">
        <v>170155.99</v>
      </c>
      <c r="F150" s="127">
        <v>159568.45800000001</v>
      </c>
      <c r="G150" s="127">
        <v>161700.94</v>
      </c>
      <c r="H150" s="127">
        <v>161181.802</v>
      </c>
      <c r="I150" s="127">
        <v>171253.69899999999</v>
      </c>
      <c r="J150" s="127">
        <v>171636.86900000001</v>
      </c>
      <c r="K150" s="127">
        <v>178561.94899999999</v>
      </c>
      <c r="L150" s="127">
        <v>179342.774</v>
      </c>
      <c r="M150" s="127">
        <v>183757.14300000001</v>
      </c>
      <c r="N150" s="127">
        <v>180813.402</v>
      </c>
      <c r="O150" s="127">
        <v>181402.52600000001</v>
      </c>
      <c r="P150" s="127">
        <v>183790.05</v>
      </c>
      <c r="Q150" s="127">
        <v>195506.40100000001</v>
      </c>
      <c r="R150" s="127">
        <v>198997.41899999999</v>
      </c>
      <c r="S150" s="127">
        <v>197928.18400000001</v>
      </c>
      <c r="T150" s="127">
        <v>193653.068</v>
      </c>
      <c r="U150" s="127">
        <v>196288.701</v>
      </c>
      <c r="V150" s="127">
        <v>175508.91800000001</v>
      </c>
      <c r="W150" s="127">
        <v>182579.75899999999</v>
      </c>
      <c r="X150" s="127">
        <v>189952.079</v>
      </c>
      <c r="Y150" s="127">
        <v>186747.25700000001</v>
      </c>
      <c r="Z150" s="127">
        <v>184677.19500000001</v>
      </c>
      <c r="AA150" s="127">
        <v>173958.908</v>
      </c>
      <c r="AB150" s="127">
        <v>178552.633</v>
      </c>
      <c r="AC150" s="127">
        <v>177652.872</v>
      </c>
      <c r="AD150" s="127">
        <v>184641.93599999999</v>
      </c>
      <c r="AE150" s="127">
        <v>182603.57699999999</v>
      </c>
      <c r="AF150" s="127">
        <v>181536.005</v>
      </c>
      <c r="AG150" s="127">
        <v>152282.12100000001</v>
      </c>
      <c r="AH150" s="127">
        <v>158538.33600000001</v>
      </c>
      <c r="AI150" s="127">
        <v>166816.916</v>
      </c>
    </row>
    <row r="151" spans="1:35" x14ac:dyDescent="0.3">
      <c r="A151" s="182"/>
      <c r="B151" s="33" t="s">
        <v>165</v>
      </c>
      <c r="C151" s="126">
        <v>19956.316999999999</v>
      </c>
      <c r="D151" s="126">
        <v>22363.15</v>
      </c>
      <c r="E151" s="126">
        <v>23224.866000000002</v>
      </c>
      <c r="F151" s="126">
        <v>14876.305</v>
      </c>
      <c r="G151" s="126">
        <v>13502.502</v>
      </c>
      <c r="H151" s="126">
        <v>14311.421</v>
      </c>
      <c r="I151" s="126">
        <v>16434.215</v>
      </c>
      <c r="J151" s="126">
        <v>14350.31</v>
      </c>
      <c r="K151" s="126">
        <v>14785.082</v>
      </c>
      <c r="L151" s="126">
        <v>19572.101999999999</v>
      </c>
      <c r="M151" s="126">
        <v>20949.330999999998</v>
      </c>
      <c r="N151" s="126">
        <v>17727.945</v>
      </c>
      <c r="O151" s="126">
        <v>18053.703000000001</v>
      </c>
      <c r="P151" s="126">
        <v>17613.594000000001</v>
      </c>
      <c r="Q151" s="126">
        <v>20553.762999999999</v>
      </c>
      <c r="R151" s="126">
        <v>20453.893</v>
      </c>
      <c r="S151" s="126">
        <v>20337.121999999999</v>
      </c>
      <c r="T151" s="126">
        <v>20956.365000000002</v>
      </c>
      <c r="U151" s="126">
        <v>22195.246999999999</v>
      </c>
      <c r="V151" s="126">
        <v>16566.898000000001</v>
      </c>
      <c r="W151" s="126">
        <v>20050.504000000001</v>
      </c>
      <c r="X151" s="126">
        <v>16274.248</v>
      </c>
      <c r="Y151" s="126">
        <v>18416.238000000001</v>
      </c>
      <c r="Z151" s="126">
        <v>19397.085999999999</v>
      </c>
      <c r="AA151" s="126">
        <v>15135.841</v>
      </c>
      <c r="AB151" s="126">
        <v>14466.807000000001</v>
      </c>
      <c r="AC151" s="126">
        <v>13627.028</v>
      </c>
      <c r="AD151" s="126">
        <v>15778.406000000001</v>
      </c>
      <c r="AE151" s="126">
        <v>14230.553</v>
      </c>
      <c r="AF151" s="126">
        <v>11066.281000000001</v>
      </c>
      <c r="AG151" s="126">
        <v>8141.6369999999997</v>
      </c>
      <c r="AH151" s="126">
        <v>8721.0930000000008</v>
      </c>
      <c r="AI151" s="126">
        <v>8871.0640000000003</v>
      </c>
    </row>
    <row r="152" spans="1:35" x14ac:dyDescent="0.3">
      <c r="A152" s="182"/>
      <c r="B152" s="33" t="s">
        <v>166</v>
      </c>
      <c r="C152" s="127">
        <v>138.25399999999999</v>
      </c>
      <c r="D152" s="127">
        <v>143.80600000000001</v>
      </c>
      <c r="E152" s="127">
        <v>131.07599999999999</v>
      </c>
      <c r="F152" s="127">
        <v>107.283</v>
      </c>
      <c r="G152" s="127">
        <v>94.301000000000002</v>
      </c>
      <c r="H152" s="127">
        <v>73.400000000000006</v>
      </c>
      <c r="I152" s="127">
        <v>70.606999999999999</v>
      </c>
      <c r="J152" s="127">
        <v>78.727000000000004</v>
      </c>
      <c r="K152" s="127">
        <v>49.204999999999998</v>
      </c>
      <c r="L152" s="127">
        <v>27.867000000000001</v>
      </c>
      <c r="M152" s="127">
        <v>44.249000000000002</v>
      </c>
      <c r="N152" s="127">
        <v>103.815</v>
      </c>
      <c r="O152" s="127">
        <v>39.472999999999999</v>
      </c>
      <c r="P152" s="127">
        <v>68.91</v>
      </c>
      <c r="Q152" s="127">
        <v>67.786000000000001</v>
      </c>
      <c r="R152" s="127">
        <v>108.502</v>
      </c>
      <c r="S152" s="127">
        <v>137.61099999999999</v>
      </c>
      <c r="T152" s="127">
        <v>193.66</v>
      </c>
      <c r="U152" s="127">
        <v>201.99199999999999</v>
      </c>
      <c r="V152" s="127">
        <v>165.685</v>
      </c>
      <c r="W152" s="127">
        <v>139.59800000000001</v>
      </c>
      <c r="X152" s="127">
        <v>140.55000000000001</v>
      </c>
      <c r="Y152" s="127">
        <v>148.364</v>
      </c>
      <c r="Z152" s="127">
        <v>209.864</v>
      </c>
      <c r="AA152" s="127">
        <v>217.29599999999999</v>
      </c>
      <c r="AB152" s="127">
        <v>172.35599999999999</v>
      </c>
      <c r="AC152" s="127">
        <v>143.535</v>
      </c>
      <c r="AD152" s="127">
        <v>118.625</v>
      </c>
      <c r="AE152" s="127">
        <v>112.108</v>
      </c>
      <c r="AF152" s="127">
        <v>106.152</v>
      </c>
      <c r="AG152" s="127">
        <v>62.741999999999997</v>
      </c>
      <c r="AH152" s="127">
        <v>69.462999999999994</v>
      </c>
      <c r="AI152" s="127">
        <v>47.430999999999997</v>
      </c>
    </row>
    <row r="153" spans="1:35" x14ac:dyDescent="0.3">
      <c r="A153" s="182"/>
      <c r="B153" s="33" t="s">
        <v>167</v>
      </c>
      <c r="C153" s="126">
        <v>19249.031999999999</v>
      </c>
      <c r="D153" s="126">
        <v>21661.274000000001</v>
      </c>
      <c r="E153" s="126">
        <v>22575.181</v>
      </c>
      <c r="F153" s="126">
        <v>14304.781999999999</v>
      </c>
      <c r="G153" s="126">
        <v>12882.564</v>
      </c>
      <c r="H153" s="126">
        <v>13701.982</v>
      </c>
      <c r="I153" s="126">
        <v>15862.977000000001</v>
      </c>
      <c r="J153" s="126">
        <v>13723.308000000001</v>
      </c>
      <c r="K153" s="126">
        <v>14123.876</v>
      </c>
      <c r="L153" s="126">
        <v>18959.571</v>
      </c>
      <c r="M153" s="126">
        <v>20223.883999999998</v>
      </c>
      <c r="N153" s="126">
        <v>16965.651999999998</v>
      </c>
      <c r="O153" s="126">
        <v>17348.395</v>
      </c>
      <c r="P153" s="126">
        <v>16815.662</v>
      </c>
      <c r="Q153" s="126">
        <v>19509.974999999999</v>
      </c>
      <c r="R153" s="126">
        <v>19590.620999999999</v>
      </c>
      <c r="S153" s="126">
        <v>19462.137999999999</v>
      </c>
      <c r="T153" s="126">
        <v>20061.098999999998</v>
      </c>
      <c r="U153" s="126">
        <v>21308.402999999998</v>
      </c>
      <c r="V153" s="126">
        <v>15682.628000000001</v>
      </c>
      <c r="W153" s="126">
        <v>18781.285</v>
      </c>
      <c r="X153" s="126">
        <v>15421.800999999999</v>
      </c>
      <c r="Y153" s="126">
        <v>17597.565999999999</v>
      </c>
      <c r="Z153" s="126">
        <v>18522.419000000002</v>
      </c>
      <c r="AA153" s="126">
        <v>14285.22</v>
      </c>
      <c r="AB153" s="126">
        <v>13664.09</v>
      </c>
      <c r="AC153" s="126">
        <v>12879.825999999999</v>
      </c>
      <c r="AD153" s="126">
        <v>15047.62</v>
      </c>
      <c r="AE153" s="126">
        <v>13469.447</v>
      </c>
      <c r="AF153" s="126">
        <v>10402.995000000001</v>
      </c>
      <c r="AG153" s="126">
        <v>7378.32</v>
      </c>
      <c r="AH153" s="126">
        <v>8020.0590000000002</v>
      </c>
      <c r="AI153" s="126">
        <v>8161.0860000000002</v>
      </c>
    </row>
    <row r="154" spans="1:35" x14ac:dyDescent="0.3">
      <c r="A154" s="182"/>
      <c r="B154" s="33" t="s">
        <v>168</v>
      </c>
      <c r="C154" s="127">
        <v>13.204000000000001</v>
      </c>
      <c r="D154" s="127">
        <v>18.920000000000002</v>
      </c>
      <c r="E154" s="127">
        <v>15.749000000000001</v>
      </c>
      <c r="F154" s="127">
        <v>75.738</v>
      </c>
      <c r="G154" s="127">
        <v>125.39700000000001</v>
      </c>
      <c r="H154" s="127">
        <v>107.71</v>
      </c>
      <c r="I154" s="127">
        <v>58.284999999999997</v>
      </c>
      <c r="J154" s="127">
        <v>22.649000000000001</v>
      </c>
      <c r="K154" s="127">
        <v>27.721</v>
      </c>
      <c r="L154" s="127">
        <v>9.36</v>
      </c>
      <c r="M154" s="127">
        <v>56.38</v>
      </c>
      <c r="N154" s="127">
        <v>29.609000000000002</v>
      </c>
      <c r="O154" s="127">
        <v>4.7649999999999997</v>
      </c>
      <c r="P154" s="127">
        <v>50.716000000000001</v>
      </c>
      <c r="Q154" s="127">
        <v>307.43099999999998</v>
      </c>
      <c r="R154" s="127">
        <v>74.394999999999996</v>
      </c>
      <c r="S154" s="127">
        <v>72.888999999999996</v>
      </c>
      <c r="T154" s="127">
        <v>47.234999999999999</v>
      </c>
      <c r="U154" s="127">
        <v>34.046999999999997</v>
      </c>
      <c r="V154" s="127">
        <v>47.488</v>
      </c>
      <c r="W154" s="127">
        <v>468.923</v>
      </c>
      <c r="X154" s="127">
        <v>40.875999999999998</v>
      </c>
      <c r="Y154" s="127">
        <v>51.107999999999997</v>
      </c>
      <c r="Z154" s="127">
        <v>49.070999999999998</v>
      </c>
      <c r="AA154" s="127">
        <v>40.881</v>
      </c>
      <c r="AB154" s="127">
        <v>45.59</v>
      </c>
      <c r="AC154" s="127">
        <v>16.454000000000001</v>
      </c>
      <c r="AD154" s="127">
        <v>0.28100000000000003</v>
      </c>
      <c r="AE154" s="127">
        <v>10.050000000000001</v>
      </c>
      <c r="AF154" s="127">
        <v>0.60599999999999998</v>
      </c>
      <c r="AG154" s="127">
        <v>0.86199999999999999</v>
      </c>
      <c r="AH154" s="127">
        <v>1.109</v>
      </c>
      <c r="AI154" s="127">
        <v>81.046000000000006</v>
      </c>
    </row>
    <row r="155" spans="1:35" x14ac:dyDescent="0.3">
      <c r="A155" s="182"/>
      <c r="B155" s="33" t="s">
        <v>169</v>
      </c>
      <c r="C155" s="126">
        <v>555.827</v>
      </c>
      <c r="D155" s="126">
        <v>539.15</v>
      </c>
      <c r="E155" s="126">
        <v>502.85899999999998</v>
      </c>
      <c r="F155" s="126">
        <v>388.50099999999998</v>
      </c>
      <c r="G155" s="126">
        <v>400.24</v>
      </c>
      <c r="H155" s="126">
        <v>428.32799999999997</v>
      </c>
      <c r="I155" s="126">
        <v>442.346</v>
      </c>
      <c r="J155" s="126">
        <v>525.625</v>
      </c>
      <c r="K155" s="126">
        <v>584.28</v>
      </c>
      <c r="L155" s="126">
        <v>575.30399999999997</v>
      </c>
      <c r="M155" s="126">
        <v>624.81799999999998</v>
      </c>
      <c r="N155" s="126">
        <v>628.86900000000003</v>
      </c>
      <c r="O155" s="126">
        <v>661.07100000000003</v>
      </c>
      <c r="P155" s="126">
        <v>678.30499999999995</v>
      </c>
      <c r="Q155" s="126">
        <v>668.572</v>
      </c>
      <c r="R155" s="126">
        <v>680.37400000000002</v>
      </c>
      <c r="S155" s="126">
        <v>664.48400000000004</v>
      </c>
      <c r="T155" s="126">
        <v>654.37199999999996</v>
      </c>
      <c r="U155" s="126">
        <v>650.80499999999995</v>
      </c>
      <c r="V155" s="126">
        <v>671.09699999999998</v>
      </c>
      <c r="W155" s="126">
        <v>660.697</v>
      </c>
      <c r="X155" s="126">
        <v>671.02099999999996</v>
      </c>
      <c r="Y155" s="126">
        <v>619.20000000000005</v>
      </c>
      <c r="Z155" s="126">
        <v>615.73299999999995</v>
      </c>
      <c r="AA155" s="126">
        <v>592.44399999999996</v>
      </c>
      <c r="AB155" s="126">
        <v>584.77099999999996</v>
      </c>
      <c r="AC155" s="126">
        <v>587.21299999999997</v>
      </c>
      <c r="AD155" s="126">
        <v>611.88</v>
      </c>
      <c r="AE155" s="126">
        <v>638.94799999999998</v>
      </c>
      <c r="AF155" s="126">
        <v>556.52800000000002</v>
      </c>
      <c r="AG155" s="126">
        <v>699.71299999999997</v>
      </c>
      <c r="AH155" s="126">
        <v>630.46299999999997</v>
      </c>
      <c r="AI155" s="126">
        <v>581.50099999999998</v>
      </c>
    </row>
    <row r="156" spans="1:35" x14ac:dyDescent="0.3">
      <c r="A156" s="182"/>
      <c r="B156" s="33" t="s">
        <v>170</v>
      </c>
      <c r="C156" s="127">
        <v>130710.66499999999</v>
      </c>
      <c r="D156" s="127">
        <v>136729.34599999999</v>
      </c>
      <c r="E156" s="127">
        <v>138552.935</v>
      </c>
      <c r="F156" s="127">
        <v>136676.25399999999</v>
      </c>
      <c r="G156" s="127">
        <v>138918.21599999999</v>
      </c>
      <c r="H156" s="127">
        <v>137448.541</v>
      </c>
      <c r="I156" s="127">
        <v>145319.79300000001</v>
      </c>
      <c r="J156" s="127">
        <v>146627.12700000001</v>
      </c>
      <c r="K156" s="127">
        <v>151828.10699999999</v>
      </c>
      <c r="L156" s="127">
        <v>148372.628</v>
      </c>
      <c r="M156" s="127">
        <v>150227.81099999999</v>
      </c>
      <c r="N156" s="127">
        <v>151033.41800000001</v>
      </c>
      <c r="O156" s="127">
        <v>151223.02100000001</v>
      </c>
      <c r="P156" s="127">
        <v>153514.128</v>
      </c>
      <c r="Q156" s="127">
        <v>161301.576</v>
      </c>
      <c r="R156" s="127">
        <v>165413.06400000001</v>
      </c>
      <c r="S156" s="127">
        <v>163432.65</v>
      </c>
      <c r="T156" s="127">
        <v>158209.573</v>
      </c>
      <c r="U156" s="127">
        <v>160229.78099999999</v>
      </c>
      <c r="V156" s="127">
        <v>148913.144</v>
      </c>
      <c r="W156" s="127">
        <v>149122.647</v>
      </c>
      <c r="X156" s="127">
        <v>157087.856</v>
      </c>
      <c r="Y156" s="127">
        <v>152481.18799999999</v>
      </c>
      <c r="Z156" s="127">
        <v>149309.019</v>
      </c>
      <c r="AA156" s="127">
        <v>142972.16</v>
      </c>
      <c r="AB156" s="127">
        <v>147376.68700000001</v>
      </c>
      <c r="AC156" s="127">
        <v>147142.82</v>
      </c>
      <c r="AD156" s="127">
        <v>151698.13800000001</v>
      </c>
      <c r="AE156" s="127">
        <v>150398.65400000001</v>
      </c>
      <c r="AF156" s="127">
        <v>152914.53899999999</v>
      </c>
      <c r="AG156" s="127">
        <v>128142.14599999999</v>
      </c>
      <c r="AH156" s="127">
        <v>131199.38099999999</v>
      </c>
      <c r="AI156" s="127">
        <v>139977.24900000001</v>
      </c>
    </row>
    <row r="157" spans="1:35" x14ac:dyDescent="0.3">
      <c r="A157" s="182"/>
      <c r="B157" s="33" t="s">
        <v>171</v>
      </c>
      <c r="C157" s="126">
        <v>98489.202000000005</v>
      </c>
      <c r="D157" s="126">
        <v>103360.745</v>
      </c>
      <c r="E157" s="126">
        <v>103960.15399999999</v>
      </c>
      <c r="F157" s="126">
        <v>103390.928</v>
      </c>
      <c r="G157" s="126">
        <v>104685.03200000001</v>
      </c>
      <c r="H157" s="126">
        <v>102201.13800000001</v>
      </c>
      <c r="I157" s="126">
        <v>108266.65700000001</v>
      </c>
      <c r="J157" s="126">
        <v>109284.698</v>
      </c>
      <c r="K157" s="126">
        <v>114192.413</v>
      </c>
      <c r="L157" s="126">
        <v>106974.425</v>
      </c>
      <c r="M157" s="126">
        <v>109099.77899999999</v>
      </c>
      <c r="N157" s="126">
        <v>110170.958</v>
      </c>
      <c r="O157" s="126">
        <v>109054.609</v>
      </c>
      <c r="P157" s="126">
        <v>110922.186</v>
      </c>
      <c r="Q157" s="126">
        <v>117003.749</v>
      </c>
      <c r="R157" s="126">
        <v>119858.857</v>
      </c>
      <c r="S157" s="126">
        <v>118723.57799999999</v>
      </c>
      <c r="T157" s="126">
        <v>114762.379</v>
      </c>
      <c r="U157" s="126">
        <v>115213.56600000001</v>
      </c>
      <c r="V157" s="126">
        <v>105762.208</v>
      </c>
      <c r="W157" s="126">
        <v>106428.463</v>
      </c>
      <c r="X157" s="126">
        <v>113462.058</v>
      </c>
      <c r="Y157" s="126">
        <v>106582.04</v>
      </c>
      <c r="Z157" s="126">
        <v>102561.586</v>
      </c>
      <c r="AA157" s="126">
        <v>97050.686000000002</v>
      </c>
      <c r="AB157" s="126">
        <v>102068.773</v>
      </c>
      <c r="AC157" s="126">
        <v>101543.32799999999</v>
      </c>
      <c r="AD157" s="126">
        <v>104687.118</v>
      </c>
      <c r="AE157" s="126">
        <v>102717.295</v>
      </c>
      <c r="AF157" s="126">
        <v>109279.851</v>
      </c>
      <c r="AG157" s="126">
        <v>90972.157999999996</v>
      </c>
      <c r="AH157" s="126">
        <v>92544.631999999998</v>
      </c>
      <c r="AI157" s="126">
        <v>106674.317</v>
      </c>
    </row>
    <row r="158" spans="1:35" x14ac:dyDescent="0.3">
      <c r="A158" s="182"/>
      <c r="B158" s="33" t="s">
        <v>172</v>
      </c>
      <c r="C158" s="127">
        <v>19097.84</v>
      </c>
      <c r="D158" s="127">
        <v>20274.736000000001</v>
      </c>
      <c r="E158" s="127">
        <v>21327.657999999999</v>
      </c>
      <c r="F158" s="127">
        <v>20018.654999999999</v>
      </c>
      <c r="G158" s="127">
        <v>20835.817999999999</v>
      </c>
      <c r="H158" s="127">
        <v>21814.103999999999</v>
      </c>
      <c r="I158" s="127">
        <v>23534.807000000001</v>
      </c>
      <c r="J158" s="127">
        <v>23681.797999999999</v>
      </c>
      <c r="K158" s="127">
        <v>23928.285</v>
      </c>
      <c r="L158" s="127">
        <v>27540.531999999999</v>
      </c>
      <c r="M158" s="127">
        <v>28291.243999999999</v>
      </c>
      <c r="N158" s="127">
        <v>27741.149000000001</v>
      </c>
      <c r="O158" s="127">
        <v>29112.003000000001</v>
      </c>
      <c r="P158" s="127">
        <v>29471.25</v>
      </c>
      <c r="Q158" s="127">
        <v>31027.078000000001</v>
      </c>
      <c r="R158" s="127">
        <v>32329.935000000001</v>
      </c>
      <c r="S158" s="127">
        <v>31191.126</v>
      </c>
      <c r="T158" s="127">
        <v>29447.621999999999</v>
      </c>
      <c r="U158" s="127">
        <v>31291.947</v>
      </c>
      <c r="V158" s="127">
        <v>31718.098000000002</v>
      </c>
      <c r="W158" s="127">
        <v>30746.591</v>
      </c>
      <c r="X158" s="127">
        <v>31657.546999999999</v>
      </c>
      <c r="Y158" s="127">
        <v>33855.629000000001</v>
      </c>
      <c r="Z158" s="127">
        <v>35394.205000000002</v>
      </c>
      <c r="AA158" s="127">
        <v>34884.54</v>
      </c>
      <c r="AB158" s="127">
        <v>34526.425999999999</v>
      </c>
      <c r="AC158" s="127">
        <v>35119.436000000002</v>
      </c>
      <c r="AD158" s="127">
        <v>34572.351999999999</v>
      </c>
      <c r="AE158" s="127">
        <v>34669.197</v>
      </c>
      <c r="AF158" s="127">
        <v>30995.25</v>
      </c>
      <c r="AG158" s="127">
        <v>26508.254000000001</v>
      </c>
      <c r="AH158" s="127">
        <v>26931.561000000002</v>
      </c>
      <c r="AI158" s="127">
        <v>21579.741999999998</v>
      </c>
    </row>
    <row r="159" spans="1:35" x14ac:dyDescent="0.3">
      <c r="A159" s="182"/>
      <c r="B159" s="33" t="s">
        <v>173</v>
      </c>
      <c r="C159" s="126">
        <v>13123.623</v>
      </c>
      <c r="D159" s="126">
        <v>13093.865</v>
      </c>
      <c r="E159" s="126">
        <v>13265.123</v>
      </c>
      <c r="F159" s="126">
        <v>13266.67</v>
      </c>
      <c r="G159" s="126">
        <v>13397.366</v>
      </c>
      <c r="H159" s="126">
        <v>13433.299000000001</v>
      </c>
      <c r="I159" s="126">
        <v>13518.329</v>
      </c>
      <c r="J159" s="126">
        <v>13660.63</v>
      </c>
      <c r="K159" s="126">
        <v>13707.407999999999</v>
      </c>
      <c r="L159" s="126">
        <v>13857.671</v>
      </c>
      <c r="M159" s="126">
        <v>12836.788</v>
      </c>
      <c r="N159" s="126">
        <v>13121.311</v>
      </c>
      <c r="O159" s="126">
        <v>13056.409</v>
      </c>
      <c r="P159" s="126">
        <v>13120.692999999999</v>
      </c>
      <c r="Q159" s="126">
        <v>13270.75</v>
      </c>
      <c r="R159" s="126">
        <v>13224.272000000001</v>
      </c>
      <c r="S159" s="126">
        <v>13517.946</v>
      </c>
      <c r="T159" s="126">
        <v>13999.572</v>
      </c>
      <c r="U159" s="126">
        <v>13724.268</v>
      </c>
      <c r="V159" s="126">
        <v>11432.839</v>
      </c>
      <c r="W159" s="126">
        <v>11947.593000000001</v>
      </c>
      <c r="X159" s="126">
        <v>11968.251</v>
      </c>
      <c r="Y159" s="126">
        <v>12043.519</v>
      </c>
      <c r="Z159" s="126">
        <v>11353.227999999999</v>
      </c>
      <c r="AA159" s="126">
        <v>11036.933000000001</v>
      </c>
      <c r="AB159" s="126">
        <v>10781.489</v>
      </c>
      <c r="AC159" s="126">
        <v>10480.056</v>
      </c>
      <c r="AD159" s="126">
        <v>12438.668</v>
      </c>
      <c r="AE159" s="126">
        <v>13012.162</v>
      </c>
      <c r="AF159" s="126">
        <v>12639.438</v>
      </c>
      <c r="AG159" s="126">
        <v>10661.734</v>
      </c>
      <c r="AH159" s="126">
        <v>11723.189</v>
      </c>
      <c r="AI159" s="126">
        <v>11723.189</v>
      </c>
    </row>
    <row r="160" spans="1:35" x14ac:dyDescent="0.3">
      <c r="A160" s="182"/>
      <c r="B160" s="33" t="s">
        <v>174</v>
      </c>
      <c r="C160" s="127">
        <v>2227.5700000000002</v>
      </c>
      <c r="D160" s="127">
        <v>2235.8969999999999</v>
      </c>
      <c r="E160" s="127">
        <v>2373.502</v>
      </c>
      <c r="F160" s="127">
        <v>2294.6</v>
      </c>
      <c r="G160" s="127">
        <v>2407.663</v>
      </c>
      <c r="H160" s="127">
        <v>2416.6280000000002</v>
      </c>
      <c r="I160" s="127">
        <v>2343.1590000000001</v>
      </c>
      <c r="J160" s="127">
        <v>2469.529</v>
      </c>
      <c r="K160" s="127">
        <v>2495.2570000000001</v>
      </c>
      <c r="L160" s="127">
        <v>2478.06</v>
      </c>
      <c r="M160" s="127">
        <v>2448.4180000000001</v>
      </c>
      <c r="N160" s="127">
        <v>2429.1999999999998</v>
      </c>
      <c r="O160" s="127">
        <v>2323.7600000000002</v>
      </c>
      <c r="P160" s="127">
        <v>2306.7139999999999</v>
      </c>
      <c r="Q160" s="127">
        <v>2231.5010000000002</v>
      </c>
      <c r="R160" s="127">
        <v>2235.2640000000001</v>
      </c>
      <c r="S160" s="127">
        <v>2333.873</v>
      </c>
      <c r="T160" s="127">
        <v>2052.797</v>
      </c>
      <c r="U160" s="127">
        <v>1884.7819999999999</v>
      </c>
      <c r="V160" s="127">
        <v>1769.404</v>
      </c>
      <c r="W160" s="127">
        <v>1926.0319999999999</v>
      </c>
      <c r="X160" s="127">
        <v>1979.171</v>
      </c>
      <c r="Y160" s="127">
        <v>1813.4380000000001</v>
      </c>
      <c r="Z160" s="127">
        <v>1790.1469999999999</v>
      </c>
      <c r="AA160" s="127">
        <v>1926.7080000000001</v>
      </c>
      <c r="AB160" s="127">
        <v>1873.885</v>
      </c>
      <c r="AC160" s="127">
        <v>1940.7370000000001</v>
      </c>
      <c r="AD160" s="127">
        <v>2038.56</v>
      </c>
      <c r="AE160" s="127">
        <v>2063.2359999999999</v>
      </c>
      <c r="AF160" s="127">
        <v>2118.08</v>
      </c>
      <c r="AG160" s="127">
        <v>1906.6780000000001</v>
      </c>
      <c r="AH160" s="127">
        <v>2235.7750000000001</v>
      </c>
      <c r="AI160" s="127">
        <v>2235.7750000000001</v>
      </c>
    </row>
    <row r="161" spans="1:35" x14ac:dyDescent="0.3">
      <c r="A161" s="182"/>
      <c r="B161" s="33" t="s">
        <v>175</v>
      </c>
      <c r="C161" s="126">
        <v>9645.4009999999998</v>
      </c>
      <c r="D161" s="126">
        <v>9674.6589999999997</v>
      </c>
      <c r="E161" s="126">
        <v>9554.1589999999997</v>
      </c>
      <c r="F161" s="126">
        <v>9622.9889999999996</v>
      </c>
      <c r="G161" s="126">
        <v>9548.8130000000001</v>
      </c>
      <c r="H161" s="126">
        <v>9547.5010000000002</v>
      </c>
      <c r="I161" s="126">
        <v>9533.06</v>
      </c>
      <c r="J161" s="126">
        <v>9512.5229999999992</v>
      </c>
      <c r="K161" s="126">
        <v>9449.9750000000004</v>
      </c>
      <c r="L161" s="145">
        <v>9424</v>
      </c>
      <c r="M161" s="126">
        <v>8376.0290000000005</v>
      </c>
      <c r="N161" s="126">
        <v>8688.2340000000004</v>
      </c>
      <c r="O161" s="126">
        <v>8670.1749999999993</v>
      </c>
      <c r="P161" s="126">
        <v>8721.36</v>
      </c>
      <c r="Q161" s="126">
        <v>8798.5490000000009</v>
      </c>
      <c r="R161" s="126">
        <v>8676.9969999999994</v>
      </c>
      <c r="S161" s="126">
        <v>8739.5830000000005</v>
      </c>
      <c r="T161" s="126">
        <v>9411.4040000000005</v>
      </c>
      <c r="U161" s="126">
        <v>9253.0419999999995</v>
      </c>
      <c r="V161" s="126">
        <v>7276.3869999999997</v>
      </c>
      <c r="W161" s="126">
        <v>7659.7219999999998</v>
      </c>
      <c r="X161" s="126">
        <v>7523.1329999999998</v>
      </c>
      <c r="Y161" s="126">
        <v>7843.1589999999997</v>
      </c>
      <c r="Z161" s="126">
        <v>7213.6779999999999</v>
      </c>
      <c r="AA161" s="126">
        <v>6820.8890000000001</v>
      </c>
      <c r="AB161" s="126">
        <v>6514.0439999999999</v>
      </c>
      <c r="AC161" s="126">
        <v>6215.33</v>
      </c>
      <c r="AD161" s="126">
        <v>8049.8429999999998</v>
      </c>
      <c r="AE161" s="126">
        <v>8559.5930000000008</v>
      </c>
      <c r="AF161" s="126">
        <v>8014.8670000000002</v>
      </c>
      <c r="AG161" s="126">
        <v>7632.0770000000002</v>
      </c>
      <c r="AH161" s="126">
        <v>8316.4210000000003</v>
      </c>
      <c r="AI161" s="126">
        <v>8316.4210000000003</v>
      </c>
    </row>
    <row r="162" spans="1:35" x14ac:dyDescent="0.3">
      <c r="A162" s="182"/>
      <c r="B162" s="33" t="s">
        <v>176</v>
      </c>
      <c r="C162" s="127">
        <v>1250.652</v>
      </c>
      <c r="D162" s="127">
        <v>1183.31</v>
      </c>
      <c r="E162" s="127">
        <v>1337.463</v>
      </c>
      <c r="F162" s="127">
        <v>1349.0809999999999</v>
      </c>
      <c r="G162" s="127">
        <v>1440.89</v>
      </c>
      <c r="H162" s="127">
        <v>1469.171</v>
      </c>
      <c r="I162" s="127">
        <v>1642.1110000000001</v>
      </c>
      <c r="J162" s="127">
        <v>1678.578</v>
      </c>
      <c r="K162" s="127">
        <v>1762.1759999999999</v>
      </c>
      <c r="L162" s="127">
        <v>1955.6110000000001</v>
      </c>
      <c r="M162" s="127">
        <v>2012.3409999999999</v>
      </c>
      <c r="N162" s="127">
        <v>2003.876</v>
      </c>
      <c r="O162" s="127">
        <v>2062.4740000000002</v>
      </c>
      <c r="P162" s="127">
        <v>2092.6179999999999</v>
      </c>
      <c r="Q162" s="127">
        <v>2240.6999999999998</v>
      </c>
      <c r="R162" s="127">
        <v>2312.011</v>
      </c>
      <c r="S162" s="127">
        <v>2444.4899999999998</v>
      </c>
      <c r="T162" s="127">
        <v>2535.3719999999998</v>
      </c>
      <c r="U162" s="127">
        <v>2586.444</v>
      </c>
      <c r="V162" s="127">
        <v>2387.047</v>
      </c>
      <c r="W162" s="127">
        <v>2361.84</v>
      </c>
      <c r="X162" s="127">
        <v>2465.9470000000001</v>
      </c>
      <c r="Y162" s="127">
        <v>2386.922</v>
      </c>
      <c r="Z162" s="127">
        <v>2349.404</v>
      </c>
      <c r="AA162" s="127">
        <v>2289.337</v>
      </c>
      <c r="AB162" s="127">
        <v>2393.5590000000002</v>
      </c>
      <c r="AC162" s="127">
        <v>2323.989</v>
      </c>
      <c r="AD162" s="127">
        <v>2350.2649999999999</v>
      </c>
      <c r="AE162" s="127">
        <v>2389.3330000000001</v>
      </c>
      <c r="AF162" s="127">
        <v>2506.4899999999998</v>
      </c>
      <c r="AG162" s="127">
        <v>1122.979</v>
      </c>
      <c r="AH162" s="127">
        <v>1170.9929999999999</v>
      </c>
      <c r="AI162" s="127">
        <v>1170.9929999999999</v>
      </c>
    </row>
    <row r="163" spans="1:35" x14ac:dyDescent="0.3">
      <c r="A163" s="182"/>
      <c r="B163" s="33" t="s">
        <v>177</v>
      </c>
      <c r="C163" s="126">
        <v>8976.9840000000004</v>
      </c>
      <c r="D163" s="126">
        <v>8469.2800000000007</v>
      </c>
      <c r="E163" s="126">
        <v>8378.1890000000003</v>
      </c>
      <c r="F163" s="126">
        <v>8015.8990000000003</v>
      </c>
      <c r="G163" s="126">
        <v>9280.2219999999998</v>
      </c>
      <c r="H163" s="126">
        <v>9421.8410000000003</v>
      </c>
      <c r="I163" s="126">
        <v>9499.69</v>
      </c>
      <c r="J163" s="126">
        <v>10659.433000000001</v>
      </c>
      <c r="K163" s="126">
        <v>11948.76</v>
      </c>
      <c r="L163" s="126">
        <v>11398.044</v>
      </c>
      <c r="M163" s="126">
        <v>12580.001</v>
      </c>
      <c r="N163" s="126">
        <v>12052.039000000001</v>
      </c>
      <c r="O163" s="126">
        <v>12125.803</v>
      </c>
      <c r="P163" s="126">
        <v>12662.328</v>
      </c>
      <c r="Q163" s="126">
        <v>13651.061</v>
      </c>
      <c r="R163" s="126">
        <v>13130.463</v>
      </c>
      <c r="S163" s="126">
        <v>14158.412</v>
      </c>
      <c r="T163" s="126">
        <v>14487.129000000001</v>
      </c>
      <c r="U163" s="126">
        <v>13863.672</v>
      </c>
      <c r="V163" s="126">
        <v>10028.875</v>
      </c>
      <c r="W163" s="126">
        <v>13406.608</v>
      </c>
      <c r="X163" s="126">
        <v>16589.974999999999</v>
      </c>
      <c r="Y163" s="126">
        <v>15849.831</v>
      </c>
      <c r="Z163" s="126">
        <v>15971.089</v>
      </c>
      <c r="AA163" s="126">
        <v>15850.906000000001</v>
      </c>
      <c r="AB163" s="126">
        <v>16709.138999999999</v>
      </c>
      <c r="AC163" s="126">
        <v>16883.024000000001</v>
      </c>
      <c r="AD163" s="126">
        <v>17165.393</v>
      </c>
      <c r="AE163" s="126">
        <v>17974.370999999999</v>
      </c>
      <c r="AF163" s="126">
        <v>17555.185000000001</v>
      </c>
      <c r="AG163" s="126">
        <v>15998.337</v>
      </c>
      <c r="AH163" s="126">
        <v>18617.862000000001</v>
      </c>
      <c r="AI163" s="126">
        <v>17968.602999999999</v>
      </c>
    </row>
    <row r="164" spans="1:35" s="143" customFormat="1" x14ac:dyDescent="0.3">
      <c r="A164" s="182"/>
      <c r="B164" s="32" t="s">
        <v>8</v>
      </c>
      <c r="C164" s="171">
        <v>13770.021000000001</v>
      </c>
      <c r="D164" s="171">
        <v>13411.799000000001</v>
      </c>
      <c r="E164" s="171">
        <v>13387.012000000001</v>
      </c>
      <c r="F164" s="171">
        <v>12332.409</v>
      </c>
      <c r="G164" s="171">
        <v>13442.99</v>
      </c>
      <c r="H164" s="171">
        <v>14018.17</v>
      </c>
      <c r="I164" s="171">
        <v>12456.564</v>
      </c>
      <c r="J164" s="171">
        <v>13364.691999999999</v>
      </c>
      <c r="K164" s="171">
        <v>14371.017</v>
      </c>
      <c r="L164" s="171">
        <v>14826.847</v>
      </c>
      <c r="M164" s="171">
        <v>15824.244000000001</v>
      </c>
      <c r="N164" s="171">
        <v>15583.213</v>
      </c>
      <c r="O164" s="171">
        <v>15707.49</v>
      </c>
      <c r="P164" s="171">
        <v>16488.741999999998</v>
      </c>
      <c r="Q164" s="171">
        <v>17406.624</v>
      </c>
      <c r="R164" s="171">
        <v>17790.321</v>
      </c>
      <c r="S164" s="171">
        <v>17775.07</v>
      </c>
      <c r="T164" s="171">
        <v>18846.144</v>
      </c>
      <c r="U164" s="171">
        <v>18047.837</v>
      </c>
      <c r="V164" s="171">
        <v>15026.324000000001</v>
      </c>
      <c r="W164" s="171">
        <v>18760.414000000001</v>
      </c>
      <c r="X164" s="171">
        <v>24928.763999999999</v>
      </c>
      <c r="Y164" s="171">
        <v>24209.491000000002</v>
      </c>
      <c r="Z164" s="171">
        <v>23706.329000000002</v>
      </c>
      <c r="AA164" s="171">
        <v>24350.991000000002</v>
      </c>
      <c r="AB164" s="171">
        <v>23690.491999999998</v>
      </c>
      <c r="AC164" s="171">
        <v>24615.017</v>
      </c>
      <c r="AD164" s="171">
        <v>25891.036</v>
      </c>
      <c r="AE164" s="171">
        <v>27393.322</v>
      </c>
      <c r="AF164" s="171">
        <v>26128.451000000001</v>
      </c>
      <c r="AG164" s="171">
        <v>24557.314999999999</v>
      </c>
      <c r="AH164" s="171">
        <v>27579.504000000001</v>
      </c>
      <c r="AI164" s="171">
        <v>27326.82</v>
      </c>
    </row>
    <row r="165" spans="1:35" x14ac:dyDescent="0.3">
      <c r="A165" s="182"/>
      <c r="B165" s="33" t="s">
        <v>178</v>
      </c>
      <c r="C165" s="145" t="s">
        <v>103</v>
      </c>
      <c r="D165" s="145" t="s">
        <v>103</v>
      </c>
      <c r="E165" s="145" t="s">
        <v>103</v>
      </c>
      <c r="F165" s="145" t="s">
        <v>103</v>
      </c>
      <c r="G165" s="145" t="s">
        <v>103</v>
      </c>
      <c r="H165" s="145" t="s">
        <v>103</v>
      </c>
      <c r="I165" s="145" t="s">
        <v>103</v>
      </c>
      <c r="J165" s="145" t="s">
        <v>103</v>
      </c>
      <c r="K165" s="145" t="s">
        <v>103</v>
      </c>
      <c r="L165" s="145" t="s">
        <v>103</v>
      </c>
      <c r="M165" s="126">
        <v>4.1000000000000002E-2</v>
      </c>
      <c r="N165" s="126">
        <v>2.726</v>
      </c>
      <c r="O165" s="126">
        <v>6.2649999999999997</v>
      </c>
      <c r="P165" s="126">
        <v>10.526</v>
      </c>
      <c r="Q165" s="126">
        <v>11.282</v>
      </c>
      <c r="R165" s="126">
        <v>29.192</v>
      </c>
      <c r="S165" s="126">
        <v>22.382999999999999</v>
      </c>
      <c r="T165" s="126">
        <v>21.074999999999999</v>
      </c>
      <c r="U165" s="126">
        <v>44.908000000000001</v>
      </c>
      <c r="V165" s="126">
        <v>285.226</v>
      </c>
      <c r="W165" s="126">
        <v>285.78899999999999</v>
      </c>
      <c r="X165" s="126">
        <v>129.578</v>
      </c>
      <c r="Y165" s="126">
        <v>33.436</v>
      </c>
      <c r="Z165" s="126">
        <v>41.381999999999998</v>
      </c>
      <c r="AA165" s="126">
        <v>61.401000000000003</v>
      </c>
      <c r="AB165" s="126">
        <v>50.49</v>
      </c>
      <c r="AC165" s="126">
        <v>39.386000000000003</v>
      </c>
      <c r="AD165" s="126">
        <v>43.101999999999997</v>
      </c>
      <c r="AE165" s="126">
        <v>53.363999999999997</v>
      </c>
      <c r="AF165" s="126">
        <v>83.572999999999993</v>
      </c>
      <c r="AG165" s="126">
        <v>118.31</v>
      </c>
      <c r="AH165" s="126">
        <v>120.83</v>
      </c>
      <c r="AI165" s="126">
        <v>117.93899999999999</v>
      </c>
    </row>
    <row r="166" spans="1:35" x14ac:dyDescent="0.3">
      <c r="A166" s="182"/>
      <c r="B166" s="32" t="s">
        <v>179</v>
      </c>
      <c r="C166" s="127">
        <v>63365.805</v>
      </c>
      <c r="D166" s="127">
        <v>63310.508000000002</v>
      </c>
      <c r="E166" s="127">
        <v>64702.288</v>
      </c>
      <c r="F166" s="127">
        <v>62972.692000000003</v>
      </c>
      <c r="G166" s="127">
        <v>70462.52</v>
      </c>
      <c r="H166" s="127">
        <v>74425.576000000001</v>
      </c>
      <c r="I166" s="127">
        <v>87160.072</v>
      </c>
      <c r="J166" s="127">
        <v>89002.373999999996</v>
      </c>
      <c r="K166" s="127">
        <v>95318.099000000002</v>
      </c>
      <c r="L166" s="127">
        <v>102783.296</v>
      </c>
      <c r="M166" s="127">
        <v>112710.448</v>
      </c>
      <c r="N166" s="127">
        <v>109326.804</v>
      </c>
      <c r="O166" s="127">
        <v>93433.308999999994</v>
      </c>
      <c r="P166" s="127">
        <v>93900.907000000007</v>
      </c>
      <c r="Q166" s="127">
        <v>102818.299</v>
      </c>
      <c r="R166" s="127">
        <v>104850.338</v>
      </c>
      <c r="S166" s="127">
        <v>107535.584</v>
      </c>
      <c r="T166" s="127">
        <v>101826.857</v>
      </c>
      <c r="U166" s="127">
        <v>106821.321</v>
      </c>
      <c r="V166" s="127">
        <v>73885.131999999998</v>
      </c>
      <c r="W166" s="127">
        <v>88125.947</v>
      </c>
      <c r="X166" s="127">
        <v>158717.28700000001</v>
      </c>
      <c r="Y166" s="127">
        <v>157952.80799999999</v>
      </c>
      <c r="Z166" s="127">
        <v>157065.826</v>
      </c>
      <c r="AA166" s="127">
        <v>157380.96799999999</v>
      </c>
      <c r="AB166" s="127">
        <v>160796.69</v>
      </c>
      <c r="AC166" s="127">
        <v>159313.152</v>
      </c>
      <c r="AD166" s="127">
        <v>161329.02799999999</v>
      </c>
      <c r="AE166" s="127">
        <v>167942.44200000001</v>
      </c>
      <c r="AF166" s="127">
        <v>169358.25399999999</v>
      </c>
      <c r="AG166" s="127">
        <v>157387.63500000001</v>
      </c>
      <c r="AH166" s="127">
        <v>170336.69</v>
      </c>
      <c r="AI166" s="127">
        <v>167273.274</v>
      </c>
    </row>
    <row r="167" spans="1:35" x14ac:dyDescent="0.3">
      <c r="A167" s="182"/>
      <c r="B167" s="32" t="s">
        <v>180</v>
      </c>
      <c r="C167" s="126">
        <v>63012.923999999999</v>
      </c>
      <c r="D167" s="126">
        <v>63805.351999999999</v>
      </c>
      <c r="E167" s="126">
        <v>66303.376999999993</v>
      </c>
      <c r="F167" s="126">
        <v>57575.767</v>
      </c>
      <c r="G167" s="126">
        <v>62848.072999999997</v>
      </c>
      <c r="H167" s="126">
        <v>60894.175000000003</v>
      </c>
      <c r="I167" s="126">
        <v>44045.981</v>
      </c>
      <c r="J167" s="126">
        <v>47612.578000000001</v>
      </c>
      <c r="K167" s="126">
        <v>52151.627999999997</v>
      </c>
      <c r="L167" s="126">
        <v>52579.436999999998</v>
      </c>
      <c r="M167" s="126">
        <v>57064.851999999999</v>
      </c>
      <c r="N167" s="126">
        <v>54759.13</v>
      </c>
      <c r="O167" s="126">
        <v>75049.016000000003</v>
      </c>
      <c r="P167" s="126">
        <v>74485.078999999998</v>
      </c>
      <c r="Q167" s="126">
        <v>82505.345000000001</v>
      </c>
      <c r="R167" s="126">
        <v>83309.937999999995</v>
      </c>
      <c r="S167" s="126">
        <v>82959.519</v>
      </c>
      <c r="T167" s="126">
        <v>75577.630999999994</v>
      </c>
      <c r="U167" s="145">
        <v>81310</v>
      </c>
      <c r="V167" s="145">
        <v>59669</v>
      </c>
      <c r="W167" s="145">
        <v>85075</v>
      </c>
      <c r="X167" s="126">
        <v>63587.38</v>
      </c>
      <c r="Y167" s="126">
        <v>61732.356</v>
      </c>
      <c r="Z167" s="126">
        <v>59318.046999999999</v>
      </c>
      <c r="AA167" s="126">
        <v>60340.923000000003</v>
      </c>
      <c r="AB167" s="126">
        <v>58775.201999999997</v>
      </c>
      <c r="AC167" s="126">
        <v>58844.553999999996</v>
      </c>
      <c r="AD167" s="126">
        <v>61962.576999999997</v>
      </c>
      <c r="AE167" s="126">
        <v>63026.644</v>
      </c>
      <c r="AF167" s="126">
        <v>63269.190999999999</v>
      </c>
      <c r="AG167" s="126">
        <v>60022.031000000003</v>
      </c>
      <c r="AH167" s="126">
        <v>64639.860999999997</v>
      </c>
      <c r="AI167" s="126">
        <v>59577.665000000001</v>
      </c>
    </row>
    <row r="168" spans="1:35" x14ac:dyDescent="0.3">
      <c r="A168" s="183"/>
      <c r="B168" s="32" t="s">
        <v>181</v>
      </c>
      <c r="C168" s="127">
        <v>159789.86199999999</v>
      </c>
      <c r="D168" s="127">
        <v>166429.356</v>
      </c>
      <c r="E168" s="127">
        <v>162665.00700000001</v>
      </c>
      <c r="F168" s="127">
        <v>151406.283</v>
      </c>
      <c r="G168" s="127">
        <v>159153.58199999999</v>
      </c>
      <c r="H168" s="127">
        <v>160839.32</v>
      </c>
      <c r="I168" s="127">
        <v>167321.34700000001</v>
      </c>
      <c r="J168" s="127">
        <v>171260.61600000001</v>
      </c>
      <c r="K168" s="127">
        <v>177314.58100000001</v>
      </c>
      <c r="L168" s="127">
        <v>176766.00899999999</v>
      </c>
      <c r="M168" s="127">
        <v>183291.78200000001</v>
      </c>
      <c r="N168" s="127">
        <v>177402.90100000001</v>
      </c>
      <c r="O168" s="127">
        <v>175505.28899999999</v>
      </c>
      <c r="P168" s="127">
        <v>177836.42499999999</v>
      </c>
      <c r="Q168" s="127">
        <v>186665.50399999999</v>
      </c>
      <c r="R168" s="127">
        <v>185436.264</v>
      </c>
      <c r="S168" s="127">
        <v>184725.00399999999</v>
      </c>
      <c r="T168" s="127">
        <v>196739.853</v>
      </c>
      <c r="U168" s="146">
        <v>187737</v>
      </c>
      <c r="V168" s="146">
        <v>172832</v>
      </c>
      <c r="W168" s="127">
        <v>163115.78</v>
      </c>
      <c r="X168" s="127">
        <v>166720.15</v>
      </c>
      <c r="Y168" s="127">
        <v>160440.94399999999</v>
      </c>
      <c r="Z168" s="127">
        <v>163241.23199999999</v>
      </c>
      <c r="AA168" s="127">
        <v>154809.253</v>
      </c>
      <c r="AB168" s="127">
        <v>157035.98300000001</v>
      </c>
      <c r="AC168" s="127">
        <v>158476.01199999999</v>
      </c>
      <c r="AD168" s="127">
        <v>166445.008</v>
      </c>
      <c r="AE168" s="127">
        <v>160616.44699999999</v>
      </c>
      <c r="AF168" s="127">
        <v>156569.92800000001</v>
      </c>
      <c r="AG168" s="127">
        <v>128485.329</v>
      </c>
      <c r="AH168" s="127">
        <v>132785.704</v>
      </c>
      <c r="AI168" s="127">
        <v>142973.70800000001</v>
      </c>
    </row>
    <row r="169" spans="1:35" x14ac:dyDescent="0.3">
      <c r="A169" s="181" t="s">
        <v>183</v>
      </c>
      <c r="B169" s="32" t="s">
        <v>41</v>
      </c>
      <c r="C169" s="145" t="s">
        <v>103</v>
      </c>
      <c r="D169" s="145" t="s">
        <v>103</v>
      </c>
      <c r="E169" s="145" t="s">
        <v>103</v>
      </c>
      <c r="F169" s="145" t="s">
        <v>103</v>
      </c>
      <c r="G169" s="145" t="s">
        <v>103</v>
      </c>
      <c r="H169" s="145" t="s">
        <v>103</v>
      </c>
      <c r="I169" s="145" t="s">
        <v>103</v>
      </c>
      <c r="J169" s="145" t="s">
        <v>103</v>
      </c>
      <c r="K169" s="145" t="s">
        <v>103</v>
      </c>
      <c r="L169" s="145" t="s">
        <v>103</v>
      </c>
      <c r="M169" s="126">
        <v>201561.114</v>
      </c>
      <c r="N169" s="126">
        <v>193117.02499999999</v>
      </c>
      <c r="O169" s="126">
        <v>191103.62100000001</v>
      </c>
      <c r="P169" s="126">
        <v>196017.23</v>
      </c>
      <c r="Q169" s="126">
        <v>198783.95300000001</v>
      </c>
      <c r="R169" s="126">
        <v>203923.94099999999</v>
      </c>
      <c r="S169" s="126">
        <v>201662.728</v>
      </c>
      <c r="T169" s="126">
        <v>197242.79300000001</v>
      </c>
      <c r="U169" s="126">
        <v>200539.38</v>
      </c>
      <c r="V169" s="126">
        <v>166344.323</v>
      </c>
      <c r="W169" s="126">
        <v>188609.88200000001</v>
      </c>
      <c r="X169" s="126">
        <v>238808.66699999999</v>
      </c>
      <c r="Y169" s="126">
        <v>227387.13699999999</v>
      </c>
      <c r="Z169" s="126">
        <v>227004.22500000001</v>
      </c>
      <c r="AA169" s="126">
        <v>231936.239</v>
      </c>
      <c r="AB169" s="126">
        <v>232934.592</v>
      </c>
      <c r="AC169" s="126">
        <v>227248.43900000001</v>
      </c>
      <c r="AD169" s="126">
        <v>231871.467</v>
      </c>
      <c r="AE169" s="126">
        <v>237808.70600000001</v>
      </c>
      <c r="AF169" s="126">
        <v>237088.326</v>
      </c>
      <c r="AG169" s="126">
        <v>213675.82699999999</v>
      </c>
      <c r="AH169" s="126">
        <v>220194.391</v>
      </c>
      <c r="AI169" s="126">
        <v>224445.95199999999</v>
      </c>
    </row>
    <row r="170" spans="1:35" x14ac:dyDescent="0.3">
      <c r="A170" s="182"/>
      <c r="B170" s="32" t="s">
        <v>13</v>
      </c>
      <c r="C170" s="127">
        <v>69318.342999999993</v>
      </c>
      <c r="D170" s="127">
        <v>68757.592999999993</v>
      </c>
      <c r="E170" s="127">
        <v>71487.752999999997</v>
      </c>
      <c r="F170" s="127">
        <v>70959.092000000004</v>
      </c>
      <c r="G170" s="127">
        <v>65390.396000000001</v>
      </c>
      <c r="H170" s="127">
        <v>68318.369000000006</v>
      </c>
      <c r="I170" s="127">
        <v>67161.760999999999</v>
      </c>
      <c r="J170" s="127">
        <v>72255.83</v>
      </c>
      <c r="K170" s="127">
        <v>74555.933999999994</v>
      </c>
      <c r="L170" s="127">
        <v>82204.11</v>
      </c>
      <c r="M170" s="127">
        <v>83365.705000000002</v>
      </c>
      <c r="N170" s="127">
        <v>76860.524000000005</v>
      </c>
      <c r="O170" s="127">
        <v>76882.27</v>
      </c>
      <c r="P170" s="127">
        <v>81073.39</v>
      </c>
      <c r="Q170" s="127">
        <v>77603.489000000001</v>
      </c>
      <c r="R170" s="127">
        <v>81987.702000000005</v>
      </c>
      <c r="S170" s="127">
        <v>78409.599000000002</v>
      </c>
      <c r="T170" s="127">
        <v>72620.468999999997</v>
      </c>
      <c r="U170" s="127">
        <v>75428.202999999994</v>
      </c>
      <c r="V170" s="127">
        <v>65153.163999999997</v>
      </c>
      <c r="W170" s="127">
        <v>78127.229000000007</v>
      </c>
      <c r="X170" s="127">
        <v>100046.16800000001</v>
      </c>
      <c r="Y170" s="127">
        <v>89596.002999999997</v>
      </c>
      <c r="Z170" s="127">
        <v>93409.978000000003</v>
      </c>
      <c r="AA170" s="127">
        <v>92794.811000000002</v>
      </c>
      <c r="AB170" s="127">
        <v>96734.376000000004</v>
      </c>
      <c r="AC170" s="127">
        <v>90737.84</v>
      </c>
      <c r="AD170" s="127">
        <v>88045.403000000006</v>
      </c>
      <c r="AE170" s="127">
        <v>93368.191999999995</v>
      </c>
      <c r="AF170" s="127">
        <v>91651.452999999994</v>
      </c>
      <c r="AG170" s="127">
        <v>89261.678</v>
      </c>
      <c r="AH170" s="127">
        <v>87636.404999999999</v>
      </c>
      <c r="AI170" s="127">
        <v>93536.872000000003</v>
      </c>
    </row>
    <row r="171" spans="1:35" x14ac:dyDescent="0.3">
      <c r="A171" s="182"/>
      <c r="B171" s="33" t="s">
        <v>102</v>
      </c>
      <c r="C171" s="126">
        <v>41493.279000000002</v>
      </c>
      <c r="D171" s="126">
        <v>40117.453000000001</v>
      </c>
      <c r="E171" s="126">
        <v>43253.360999999997</v>
      </c>
      <c r="F171" s="126">
        <v>45608.692999999999</v>
      </c>
      <c r="G171" s="126">
        <v>37510.133999999998</v>
      </c>
      <c r="H171" s="126">
        <v>40550.784</v>
      </c>
      <c r="I171" s="126">
        <v>39501.775999999998</v>
      </c>
      <c r="J171" s="126">
        <v>42683.892</v>
      </c>
      <c r="K171" s="126">
        <v>43801.982000000004</v>
      </c>
      <c r="L171" s="126">
        <v>49207.438999999998</v>
      </c>
      <c r="M171" s="126">
        <v>47038.608</v>
      </c>
      <c r="N171" s="126">
        <v>41601.998</v>
      </c>
      <c r="O171" s="126">
        <v>41932.455999999998</v>
      </c>
      <c r="P171" s="126">
        <v>44411.294000000002</v>
      </c>
      <c r="Q171" s="126">
        <v>40920.82</v>
      </c>
      <c r="R171" s="126">
        <v>44111.029000000002</v>
      </c>
      <c r="S171" s="126">
        <v>43219.974999999999</v>
      </c>
      <c r="T171" s="126">
        <v>40044.614999999998</v>
      </c>
      <c r="U171" s="126">
        <v>43157.430999999997</v>
      </c>
      <c r="V171" s="126">
        <v>37959.989000000001</v>
      </c>
      <c r="W171" s="126">
        <v>42067.356</v>
      </c>
      <c r="X171" s="126">
        <v>52408.752999999997</v>
      </c>
      <c r="Y171" s="126">
        <v>42823.824999999997</v>
      </c>
      <c r="Z171" s="126">
        <v>47106.748</v>
      </c>
      <c r="AA171" s="126">
        <v>46479.309000000001</v>
      </c>
      <c r="AB171" s="126">
        <v>50055.245000000003</v>
      </c>
      <c r="AC171" s="126">
        <v>44541.347000000002</v>
      </c>
      <c r="AD171" s="126">
        <v>40495.108</v>
      </c>
      <c r="AE171" s="126">
        <v>46198.631999999998</v>
      </c>
      <c r="AF171" s="126">
        <v>46381.302000000003</v>
      </c>
      <c r="AG171" s="126">
        <v>45671.667999999998</v>
      </c>
      <c r="AH171" s="126">
        <v>41279.129000000001</v>
      </c>
      <c r="AI171" s="126">
        <v>46878.264000000003</v>
      </c>
    </row>
    <row r="172" spans="1:35" x14ac:dyDescent="0.3">
      <c r="A172" s="182"/>
      <c r="B172" s="33" t="s">
        <v>104</v>
      </c>
      <c r="C172" s="127">
        <v>31976.868999999999</v>
      </c>
      <c r="D172" s="127">
        <v>30355.055</v>
      </c>
      <c r="E172" s="127">
        <v>33660.57</v>
      </c>
      <c r="F172" s="127">
        <v>35468.004999999997</v>
      </c>
      <c r="G172" s="127">
        <v>27962.096000000001</v>
      </c>
      <c r="H172" s="127">
        <v>29729.523000000001</v>
      </c>
      <c r="I172" s="127">
        <v>28607.83</v>
      </c>
      <c r="J172" s="127">
        <v>30250.074000000001</v>
      </c>
      <c r="K172" s="127">
        <v>30608.035</v>
      </c>
      <c r="L172" s="127">
        <v>36595.623</v>
      </c>
      <c r="M172" s="127">
        <v>34604.855000000003</v>
      </c>
      <c r="N172" s="127">
        <v>30426.87</v>
      </c>
      <c r="O172" s="127">
        <v>30098.456999999999</v>
      </c>
      <c r="P172" s="127">
        <v>32619.739000000001</v>
      </c>
      <c r="Q172" s="127">
        <v>29813.698</v>
      </c>
      <c r="R172" s="146">
        <v>32752</v>
      </c>
      <c r="S172" s="127">
        <v>30962.087</v>
      </c>
      <c r="T172" s="127">
        <v>27840.481</v>
      </c>
      <c r="U172" s="127">
        <v>31040.615000000002</v>
      </c>
      <c r="V172" s="127">
        <v>25663.315999999999</v>
      </c>
      <c r="W172" s="127">
        <v>30763.231</v>
      </c>
      <c r="X172" s="127">
        <v>40326.482000000004</v>
      </c>
      <c r="Y172" s="127">
        <v>31163.477999999999</v>
      </c>
      <c r="Z172" s="127">
        <v>36226.298999999999</v>
      </c>
      <c r="AA172" s="127">
        <v>35247.19</v>
      </c>
      <c r="AB172" s="127">
        <v>38351.716999999997</v>
      </c>
      <c r="AC172" s="127">
        <v>33231.955000000002</v>
      </c>
      <c r="AD172" s="127">
        <v>28564.752</v>
      </c>
      <c r="AE172" s="127">
        <v>33542.203999999998</v>
      </c>
      <c r="AF172" s="127">
        <v>34265.252</v>
      </c>
      <c r="AG172" s="127">
        <v>34425.372000000003</v>
      </c>
      <c r="AH172" s="127">
        <v>30439.898000000001</v>
      </c>
      <c r="AI172" s="127">
        <v>34738.968999999997</v>
      </c>
    </row>
    <row r="173" spans="1:35" x14ac:dyDescent="0.3">
      <c r="A173" s="182"/>
      <c r="B173" s="33" t="s">
        <v>106</v>
      </c>
      <c r="C173" s="126">
        <v>440.96100000000001</v>
      </c>
      <c r="D173" s="126">
        <v>628.447</v>
      </c>
      <c r="E173" s="126">
        <v>605.49300000000005</v>
      </c>
      <c r="F173" s="126">
        <v>724.57899999999995</v>
      </c>
      <c r="G173" s="126">
        <v>697.923</v>
      </c>
      <c r="H173" s="126">
        <v>648.39499999999998</v>
      </c>
      <c r="I173" s="126">
        <v>758.28599999999994</v>
      </c>
      <c r="J173" s="126">
        <v>930.33699999999999</v>
      </c>
      <c r="K173" s="126">
        <v>1312.4369999999999</v>
      </c>
      <c r="L173" s="126">
        <v>1164.2650000000001</v>
      </c>
      <c r="M173" s="126">
        <v>1150.3399999999999</v>
      </c>
      <c r="N173" s="126">
        <v>1169.528</v>
      </c>
      <c r="O173" s="126">
        <v>1123.8520000000001</v>
      </c>
      <c r="P173" s="126">
        <v>1535.2360000000001</v>
      </c>
      <c r="Q173" s="126">
        <v>1455.662</v>
      </c>
      <c r="R173" s="126">
        <v>1534.8440000000001</v>
      </c>
      <c r="S173" s="126">
        <v>1958.5419999999999</v>
      </c>
      <c r="T173" s="126">
        <v>1959.567</v>
      </c>
      <c r="U173" s="126">
        <v>1983.577</v>
      </c>
      <c r="V173" s="126">
        <v>2058.8139999999999</v>
      </c>
      <c r="W173" s="126">
        <v>2342.1909999999998</v>
      </c>
      <c r="X173" s="126">
        <v>2365.4870000000001</v>
      </c>
      <c r="Y173" s="126">
        <v>2337.7310000000002</v>
      </c>
      <c r="Z173" s="126">
        <v>2252.1559999999999</v>
      </c>
      <c r="AA173" s="126">
        <v>2248.4</v>
      </c>
      <c r="AB173" s="126">
        <v>2310.364</v>
      </c>
      <c r="AC173" s="126">
        <v>2207.415</v>
      </c>
      <c r="AD173" s="126">
        <v>2389.4290000000001</v>
      </c>
      <c r="AE173" s="126">
        <v>2703.0770000000002</v>
      </c>
      <c r="AF173" s="126">
        <v>2709.7370000000001</v>
      </c>
      <c r="AG173" s="126">
        <v>2651.79</v>
      </c>
      <c r="AH173" s="126">
        <v>2810.3040000000001</v>
      </c>
      <c r="AI173" s="126">
        <v>3373.0259999999998</v>
      </c>
    </row>
    <row r="174" spans="1:35" x14ac:dyDescent="0.3">
      <c r="A174" s="182"/>
      <c r="B174" s="33" t="s">
        <v>107</v>
      </c>
      <c r="C174" s="127">
        <v>3110.9940000000001</v>
      </c>
      <c r="D174" s="127">
        <v>3055.248</v>
      </c>
      <c r="E174" s="127">
        <v>3137.1709999999998</v>
      </c>
      <c r="F174" s="127">
        <v>3546.1190000000001</v>
      </c>
      <c r="G174" s="127">
        <v>3207.2779999999998</v>
      </c>
      <c r="H174" s="127">
        <v>3631.8710000000001</v>
      </c>
      <c r="I174" s="127">
        <v>2789.4140000000002</v>
      </c>
      <c r="J174" s="127">
        <v>3014.4459999999999</v>
      </c>
      <c r="K174" s="127">
        <v>3281.3760000000002</v>
      </c>
      <c r="L174" s="127">
        <v>2962.1860000000001</v>
      </c>
      <c r="M174" s="127">
        <v>3184.9769999999999</v>
      </c>
      <c r="N174" s="127">
        <v>3013.4789999999998</v>
      </c>
      <c r="O174" s="127">
        <v>2972.1970000000001</v>
      </c>
      <c r="P174" s="127">
        <v>2784.471</v>
      </c>
      <c r="Q174" s="127">
        <v>2375.9189999999999</v>
      </c>
      <c r="R174" s="127">
        <v>2582.1060000000002</v>
      </c>
      <c r="S174" s="127">
        <v>2611.4859999999999</v>
      </c>
      <c r="T174" s="127">
        <v>2174.018</v>
      </c>
      <c r="U174" s="127">
        <v>2148.62</v>
      </c>
      <c r="V174" s="127">
        <v>3705.194</v>
      </c>
      <c r="W174" s="127">
        <v>2335.9380000000001</v>
      </c>
      <c r="X174" s="127">
        <v>2348.12</v>
      </c>
      <c r="Y174" s="127">
        <v>2186.5929999999998</v>
      </c>
      <c r="Z174" s="127">
        <v>1849.077</v>
      </c>
      <c r="AA174" s="127">
        <v>2019.5889999999999</v>
      </c>
      <c r="AB174" s="127">
        <v>2339.7750000000001</v>
      </c>
      <c r="AC174" s="127">
        <v>2170.998</v>
      </c>
      <c r="AD174" s="127">
        <v>2693.7649999999999</v>
      </c>
      <c r="AE174" s="127">
        <v>3307.884</v>
      </c>
      <c r="AF174" s="127">
        <v>2592.9380000000001</v>
      </c>
      <c r="AG174" s="127">
        <v>2309.1280000000002</v>
      </c>
      <c r="AH174" s="127">
        <v>1691.33</v>
      </c>
      <c r="AI174" s="127">
        <v>2050.4360000000001</v>
      </c>
    </row>
    <row r="175" spans="1:35" x14ac:dyDescent="0.3">
      <c r="A175" s="182"/>
      <c r="B175" s="33" t="s">
        <v>108</v>
      </c>
      <c r="C175" s="126">
        <v>1407.7270000000001</v>
      </c>
      <c r="D175" s="126">
        <v>1348.9960000000001</v>
      </c>
      <c r="E175" s="126">
        <v>966.79700000000003</v>
      </c>
      <c r="F175" s="126">
        <v>1295.0309999999999</v>
      </c>
      <c r="G175" s="126">
        <v>899.47299999999996</v>
      </c>
      <c r="H175" s="126">
        <v>1096.442</v>
      </c>
      <c r="I175" s="126">
        <v>917.83399999999995</v>
      </c>
      <c r="J175" s="126">
        <v>848.20899999999995</v>
      </c>
      <c r="K175" s="126">
        <v>1133.307</v>
      </c>
      <c r="L175" s="126">
        <v>1236.115</v>
      </c>
      <c r="M175" s="126">
        <v>836.32299999999998</v>
      </c>
      <c r="N175" s="126">
        <v>637.20299999999997</v>
      </c>
      <c r="O175" s="126">
        <v>990.37</v>
      </c>
      <c r="P175" s="126">
        <v>752.27599999999995</v>
      </c>
      <c r="Q175" s="126">
        <v>780.76199999999994</v>
      </c>
      <c r="R175" s="126">
        <v>677.69299999999998</v>
      </c>
      <c r="S175" s="126">
        <v>703.83900000000006</v>
      </c>
      <c r="T175" s="126">
        <v>567.90499999999997</v>
      </c>
      <c r="U175" s="126">
        <v>499.08600000000001</v>
      </c>
      <c r="V175" s="126">
        <v>462.36399999999998</v>
      </c>
      <c r="W175" s="126">
        <v>572.87300000000005</v>
      </c>
      <c r="X175" s="126">
        <v>607.35900000000004</v>
      </c>
      <c r="Y175" s="126">
        <v>576.14800000000002</v>
      </c>
      <c r="Z175" s="126">
        <v>430.59800000000001</v>
      </c>
      <c r="AA175" s="126">
        <v>331.36399999999998</v>
      </c>
      <c r="AB175" s="126">
        <v>408.21300000000002</v>
      </c>
      <c r="AC175" s="126">
        <v>495.495</v>
      </c>
      <c r="AD175" s="126">
        <v>438.11500000000001</v>
      </c>
      <c r="AE175" s="126">
        <v>327.495</v>
      </c>
      <c r="AF175" s="126">
        <v>361.75799999999998</v>
      </c>
      <c r="AG175" s="126">
        <v>342.85399999999998</v>
      </c>
      <c r="AH175" s="126">
        <v>317.339</v>
      </c>
      <c r="AI175" s="126">
        <v>327.62700000000001</v>
      </c>
    </row>
    <row r="176" spans="1:35" x14ac:dyDescent="0.3">
      <c r="A176" s="182"/>
      <c r="B176" s="33" t="s">
        <v>109</v>
      </c>
      <c r="C176" s="127">
        <v>15.875999999999999</v>
      </c>
      <c r="D176" s="127">
        <v>13.677</v>
      </c>
      <c r="E176" s="127">
        <v>14.259</v>
      </c>
      <c r="F176" s="127">
        <v>14.363</v>
      </c>
      <c r="G176" s="127">
        <v>16.989000000000001</v>
      </c>
      <c r="H176" s="127">
        <v>14.699</v>
      </c>
      <c r="I176" s="127">
        <v>18.167000000000002</v>
      </c>
      <c r="J176" s="127">
        <v>21.169</v>
      </c>
      <c r="K176" s="127">
        <v>26.172999999999998</v>
      </c>
      <c r="L176" s="127">
        <v>26.524999999999999</v>
      </c>
      <c r="M176" s="127">
        <v>29.343</v>
      </c>
      <c r="N176" s="127">
        <v>31.48</v>
      </c>
      <c r="O176" s="127">
        <v>34.768000000000001</v>
      </c>
      <c r="P176" s="127">
        <v>32.195999999999998</v>
      </c>
      <c r="Q176" s="127">
        <v>35.061999999999998</v>
      </c>
      <c r="R176" s="127">
        <v>39.488999999999997</v>
      </c>
      <c r="S176" s="127">
        <v>43.573</v>
      </c>
      <c r="T176" s="127">
        <v>45.470999999999997</v>
      </c>
      <c r="U176" s="127">
        <v>38.741999999999997</v>
      </c>
      <c r="V176" s="127">
        <v>15.848000000000001</v>
      </c>
      <c r="W176" s="127">
        <v>43.978000000000002</v>
      </c>
      <c r="X176" s="127">
        <v>52.320999999999998</v>
      </c>
      <c r="Y176" s="127">
        <v>54.222000000000001</v>
      </c>
      <c r="Z176" s="127">
        <v>56.451000000000001</v>
      </c>
      <c r="AA176" s="127">
        <v>59.177999999999997</v>
      </c>
      <c r="AB176" s="127">
        <v>59.462000000000003</v>
      </c>
      <c r="AC176" s="127">
        <v>68.37</v>
      </c>
      <c r="AD176" s="127">
        <v>70.262</v>
      </c>
      <c r="AE176" s="127">
        <v>70.664000000000001</v>
      </c>
      <c r="AF176" s="127">
        <v>70.138999999999996</v>
      </c>
      <c r="AG176" s="127">
        <v>60.610999999999997</v>
      </c>
      <c r="AH176" s="127">
        <v>60.607999999999997</v>
      </c>
      <c r="AI176" s="127">
        <v>56.255000000000003</v>
      </c>
    </row>
    <row r="177" spans="1:35" x14ac:dyDescent="0.3">
      <c r="A177" s="182"/>
      <c r="B177" s="33" t="s">
        <v>110</v>
      </c>
      <c r="C177" s="126">
        <v>1932.808</v>
      </c>
      <c r="D177" s="126">
        <v>1935.681</v>
      </c>
      <c r="E177" s="126">
        <v>2099.6509999999998</v>
      </c>
      <c r="F177" s="126">
        <v>1631.0519999999999</v>
      </c>
      <c r="G177" s="126">
        <v>1341.1980000000001</v>
      </c>
      <c r="H177" s="126">
        <v>1814.403</v>
      </c>
      <c r="I177" s="126">
        <v>2458.297</v>
      </c>
      <c r="J177" s="126">
        <v>3384.97</v>
      </c>
      <c r="K177" s="126">
        <v>3234.2330000000002</v>
      </c>
      <c r="L177" s="126">
        <v>2896.37</v>
      </c>
      <c r="M177" s="126">
        <v>2837.855</v>
      </c>
      <c r="N177" s="126">
        <v>1969.721</v>
      </c>
      <c r="O177" s="126">
        <v>2115.0940000000001</v>
      </c>
      <c r="P177" s="126">
        <v>2056.614</v>
      </c>
      <c r="Q177" s="126">
        <v>2144.2370000000001</v>
      </c>
      <c r="R177" s="126">
        <v>2074.3989999999999</v>
      </c>
      <c r="S177" s="126">
        <v>2375.9969999999998</v>
      </c>
      <c r="T177" s="126">
        <v>2207.8319999999999</v>
      </c>
      <c r="U177" s="126">
        <v>2422.5549999999998</v>
      </c>
      <c r="V177" s="126">
        <v>1814.2529999999999</v>
      </c>
      <c r="W177" s="126">
        <v>1956.3009999999999</v>
      </c>
      <c r="X177" s="126">
        <v>2121.5189999999998</v>
      </c>
      <c r="Y177" s="126">
        <v>2016.0440000000001</v>
      </c>
      <c r="Z177" s="126">
        <v>1796.0029999999999</v>
      </c>
      <c r="AA177" s="126">
        <v>1873.2660000000001</v>
      </c>
      <c r="AB177" s="126">
        <v>1956.1030000000001</v>
      </c>
      <c r="AC177" s="126">
        <v>1923.971</v>
      </c>
      <c r="AD177" s="126">
        <v>1872.4179999999999</v>
      </c>
      <c r="AE177" s="126">
        <v>2097.7669999999998</v>
      </c>
      <c r="AF177" s="126">
        <v>2254.6750000000002</v>
      </c>
      <c r="AG177" s="126">
        <v>1711.758</v>
      </c>
      <c r="AH177" s="126">
        <v>1823.671</v>
      </c>
      <c r="AI177" s="126">
        <v>1819.09</v>
      </c>
    </row>
    <row r="178" spans="1:35" x14ac:dyDescent="0.3">
      <c r="A178" s="182"/>
      <c r="B178" s="33" t="s">
        <v>111</v>
      </c>
      <c r="C178" s="127">
        <v>978.41300000000001</v>
      </c>
      <c r="D178" s="127">
        <v>1128.55</v>
      </c>
      <c r="E178" s="127">
        <v>1169.6780000000001</v>
      </c>
      <c r="F178" s="127">
        <v>1121.2840000000001</v>
      </c>
      <c r="G178" s="127">
        <v>1254.1220000000001</v>
      </c>
      <c r="H178" s="127">
        <v>1246.2760000000001</v>
      </c>
      <c r="I178" s="127">
        <v>1404.4390000000001</v>
      </c>
      <c r="J178" s="127">
        <v>1516.9770000000001</v>
      </c>
      <c r="K178" s="127">
        <v>1624.096</v>
      </c>
      <c r="L178" s="127">
        <v>1645.1130000000001</v>
      </c>
      <c r="M178" s="127">
        <v>1644.547</v>
      </c>
      <c r="N178" s="127">
        <v>1694.798</v>
      </c>
      <c r="O178" s="127">
        <v>1785.171</v>
      </c>
      <c r="P178" s="127">
        <v>1811.548</v>
      </c>
      <c r="Q178" s="127">
        <v>1719.163</v>
      </c>
      <c r="R178" s="127">
        <v>1865.0039999999999</v>
      </c>
      <c r="S178" s="127">
        <v>1912.95</v>
      </c>
      <c r="T178" s="127">
        <v>1913.9780000000001</v>
      </c>
      <c r="U178" s="127">
        <v>1850.3810000000001</v>
      </c>
      <c r="V178" s="127">
        <v>1492.8789999999999</v>
      </c>
      <c r="W178" s="127">
        <v>1524.308</v>
      </c>
      <c r="X178" s="127">
        <v>1765.2159999999999</v>
      </c>
      <c r="Y178" s="127">
        <v>1690.3489999999999</v>
      </c>
      <c r="Z178" s="127">
        <v>1732.3019999999999</v>
      </c>
      <c r="AA178" s="127">
        <v>1708.585</v>
      </c>
      <c r="AB178" s="127">
        <v>1704.337</v>
      </c>
      <c r="AC178" s="127">
        <v>1680.375</v>
      </c>
      <c r="AD178" s="127">
        <v>1677.6569999999999</v>
      </c>
      <c r="AE178" s="127">
        <v>1611.3820000000001</v>
      </c>
      <c r="AF178" s="127">
        <v>1671.7360000000001</v>
      </c>
      <c r="AG178" s="127">
        <v>1718.45</v>
      </c>
      <c r="AH178" s="127">
        <v>1671.2270000000001</v>
      </c>
      <c r="AI178" s="127">
        <v>1927.394</v>
      </c>
    </row>
    <row r="179" spans="1:35" x14ac:dyDescent="0.3">
      <c r="A179" s="182"/>
      <c r="B179" s="33" t="s">
        <v>112</v>
      </c>
      <c r="C179" s="126">
        <v>1257.681</v>
      </c>
      <c r="D179" s="126">
        <v>1238.771</v>
      </c>
      <c r="E179" s="126">
        <v>1183.5740000000001</v>
      </c>
      <c r="F179" s="126">
        <v>1375.8779999999999</v>
      </c>
      <c r="G179" s="126">
        <v>1591.008</v>
      </c>
      <c r="H179" s="126">
        <v>1800.203</v>
      </c>
      <c r="I179" s="126">
        <v>1968.1379999999999</v>
      </c>
      <c r="J179" s="126">
        <v>2093.6709999999998</v>
      </c>
      <c r="K179" s="126">
        <v>1923.01</v>
      </c>
      <c r="L179" s="126">
        <v>1978.8130000000001</v>
      </c>
      <c r="M179" s="126">
        <v>2017.923</v>
      </c>
      <c r="N179" s="126">
        <v>1941.4649999999999</v>
      </c>
      <c r="O179" s="126">
        <v>2077.2820000000002</v>
      </c>
      <c r="P179" s="126">
        <v>1996.6849999999999</v>
      </c>
      <c r="Q179" s="126">
        <v>1757.4960000000001</v>
      </c>
      <c r="R179" s="126">
        <v>1779.2339999999999</v>
      </c>
      <c r="S179" s="126">
        <v>1789.1579999999999</v>
      </c>
      <c r="T179" s="126">
        <v>1712.116</v>
      </c>
      <c r="U179" s="126">
        <v>1666.14</v>
      </c>
      <c r="V179" s="126">
        <v>1516.96</v>
      </c>
      <c r="W179" s="126">
        <v>1708.6990000000001</v>
      </c>
      <c r="X179" s="126">
        <v>1895.4110000000001</v>
      </c>
      <c r="Y179" s="126">
        <v>1846.3119999999999</v>
      </c>
      <c r="Z179" s="126">
        <v>1756.3219999999999</v>
      </c>
      <c r="AA179" s="126">
        <v>1987.0650000000001</v>
      </c>
      <c r="AB179" s="126">
        <v>1893.02</v>
      </c>
      <c r="AC179" s="126">
        <v>1742.2560000000001</v>
      </c>
      <c r="AD179" s="126">
        <v>1730.492</v>
      </c>
      <c r="AE179" s="126">
        <v>1487.56</v>
      </c>
      <c r="AF179" s="126">
        <v>1413.1969999999999</v>
      </c>
      <c r="AG179" s="126">
        <v>1423.181</v>
      </c>
      <c r="AH179" s="126">
        <v>1347.239</v>
      </c>
      <c r="AI179" s="126">
        <v>1460.3420000000001</v>
      </c>
    </row>
    <row r="180" spans="1:35" x14ac:dyDescent="0.3">
      <c r="A180" s="182"/>
      <c r="B180" s="33" t="s">
        <v>113</v>
      </c>
      <c r="C180" s="127">
        <v>135.928</v>
      </c>
      <c r="D180" s="127">
        <v>157.43299999999999</v>
      </c>
      <c r="E180" s="127">
        <v>155.566</v>
      </c>
      <c r="F180" s="127">
        <v>138.10400000000001</v>
      </c>
      <c r="G180" s="127">
        <v>160.684</v>
      </c>
      <c r="H180" s="127">
        <v>148.24799999999999</v>
      </c>
      <c r="I180" s="127">
        <v>141.68799999999999</v>
      </c>
      <c r="J180" s="127">
        <v>162.417</v>
      </c>
      <c r="K180" s="127">
        <v>188.75800000000001</v>
      </c>
      <c r="L180" s="127">
        <v>211.34299999999999</v>
      </c>
      <c r="M180" s="127">
        <v>239.857</v>
      </c>
      <c r="N180" s="127">
        <v>211.18799999999999</v>
      </c>
      <c r="O180" s="127">
        <v>212.08099999999999</v>
      </c>
      <c r="P180" s="127">
        <v>282.298</v>
      </c>
      <c r="Q180" s="127">
        <v>269.96199999999999</v>
      </c>
      <c r="R180" s="127">
        <v>289.952</v>
      </c>
      <c r="S180" s="127">
        <v>298.89</v>
      </c>
      <c r="T180" s="127">
        <v>271.56299999999999</v>
      </c>
      <c r="U180" s="127">
        <v>222.95599999999999</v>
      </c>
      <c r="V180" s="127">
        <v>236.631</v>
      </c>
      <c r="W180" s="127">
        <v>211.44</v>
      </c>
      <c r="X180" s="127">
        <v>203.28299999999999</v>
      </c>
      <c r="Y180" s="127">
        <v>212.87799999999999</v>
      </c>
      <c r="Z180" s="127">
        <v>274.06299999999999</v>
      </c>
      <c r="AA180" s="127">
        <v>301.01299999999998</v>
      </c>
      <c r="AB180" s="127">
        <v>307.48200000000003</v>
      </c>
      <c r="AC180" s="127">
        <v>300.197</v>
      </c>
      <c r="AD180" s="127">
        <v>325.41899999999998</v>
      </c>
      <c r="AE180" s="127">
        <v>325.92599999999999</v>
      </c>
      <c r="AF180" s="127">
        <v>350.45699999999999</v>
      </c>
      <c r="AG180" s="127">
        <v>316.92500000000001</v>
      </c>
      <c r="AH180" s="127">
        <v>364.40199999999999</v>
      </c>
      <c r="AI180" s="127">
        <v>384.52199999999999</v>
      </c>
    </row>
    <row r="181" spans="1:35" x14ac:dyDescent="0.3">
      <c r="A181" s="182"/>
      <c r="B181" s="33" t="s">
        <v>114</v>
      </c>
      <c r="C181" s="126">
        <v>236.02199999999999</v>
      </c>
      <c r="D181" s="126">
        <v>255.595</v>
      </c>
      <c r="E181" s="126">
        <v>260.60199999999998</v>
      </c>
      <c r="F181" s="126">
        <v>294.27699999999999</v>
      </c>
      <c r="G181" s="126">
        <v>379.36500000000001</v>
      </c>
      <c r="H181" s="126">
        <v>420.72399999999999</v>
      </c>
      <c r="I181" s="126">
        <v>437.68099999999998</v>
      </c>
      <c r="J181" s="126">
        <v>461.62299999999999</v>
      </c>
      <c r="K181" s="126">
        <v>470.55700000000002</v>
      </c>
      <c r="L181" s="126">
        <v>491.08499999999998</v>
      </c>
      <c r="M181" s="126">
        <v>492.589</v>
      </c>
      <c r="N181" s="126">
        <v>506.26600000000002</v>
      </c>
      <c r="O181" s="126">
        <v>523.18399999999997</v>
      </c>
      <c r="P181" s="126">
        <v>540.23099999999999</v>
      </c>
      <c r="Q181" s="126">
        <v>568.85900000000004</v>
      </c>
      <c r="R181" s="126">
        <v>516.30700000000002</v>
      </c>
      <c r="S181" s="126">
        <v>563.45500000000004</v>
      </c>
      <c r="T181" s="126">
        <v>1351.6849999999999</v>
      </c>
      <c r="U181" s="126">
        <v>1284.758</v>
      </c>
      <c r="V181" s="126">
        <v>993.73099999999999</v>
      </c>
      <c r="W181" s="126">
        <v>608.39800000000002</v>
      </c>
      <c r="X181" s="126">
        <v>723.55499999999995</v>
      </c>
      <c r="Y181" s="126">
        <v>740.06899999999996</v>
      </c>
      <c r="Z181" s="126">
        <v>733.476</v>
      </c>
      <c r="AA181" s="126">
        <v>703.65899999999999</v>
      </c>
      <c r="AB181" s="126">
        <v>724.77099999999996</v>
      </c>
      <c r="AC181" s="126">
        <v>720.31500000000005</v>
      </c>
      <c r="AD181" s="126">
        <v>732.79899999999998</v>
      </c>
      <c r="AE181" s="126">
        <v>724.67399999999998</v>
      </c>
      <c r="AF181" s="126">
        <v>691.41300000000001</v>
      </c>
      <c r="AG181" s="126">
        <v>711.601</v>
      </c>
      <c r="AH181" s="126">
        <v>753.11</v>
      </c>
      <c r="AI181" s="126">
        <v>740.60199999999998</v>
      </c>
    </row>
    <row r="182" spans="1:35" x14ac:dyDescent="0.3">
      <c r="A182" s="182"/>
      <c r="B182" s="33" t="s">
        <v>116</v>
      </c>
      <c r="C182" s="127">
        <v>668.65899999999999</v>
      </c>
      <c r="D182" s="127">
        <v>754.78099999999995</v>
      </c>
      <c r="E182" s="127">
        <v>746.39800000000002</v>
      </c>
      <c r="F182" s="127">
        <v>827.49900000000002</v>
      </c>
      <c r="G182" s="127">
        <v>709.24099999999999</v>
      </c>
      <c r="H182" s="127">
        <v>665.15499999999997</v>
      </c>
      <c r="I182" s="127">
        <v>524.78300000000002</v>
      </c>
      <c r="J182" s="127">
        <v>443.62099999999998</v>
      </c>
      <c r="K182" s="127">
        <v>537.25599999999997</v>
      </c>
      <c r="L182" s="127">
        <v>751.22500000000002</v>
      </c>
      <c r="M182" s="127">
        <v>537.71400000000006</v>
      </c>
      <c r="N182" s="127">
        <v>387.71600000000001</v>
      </c>
      <c r="O182" s="127">
        <v>401.61399999999998</v>
      </c>
      <c r="P182" s="127">
        <v>405.00299999999999</v>
      </c>
      <c r="Q182" s="127">
        <v>324.55399999999997</v>
      </c>
      <c r="R182" s="127">
        <v>393.05399999999997</v>
      </c>
      <c r="S182" s="127">
        <v>460.721</v>
      </c>
      <c r="T182" s="127">
        <v>494.10700000000003</v>
      </c>
      <c r="U182" s="127">
        <v>401.65600000000001</v>
      </c>
      <c r="V182" s="127">
        <v>361.77199999999999</v>
      </c>
      <c r="W182" s="127">
        <v>393.80799999999999</v>
      </c>
      <c r="X182" s="127">
        <v>524.80399999999997</v>
      </c>
      <c r="Y182" s="127">
        <v>566.76700000000005</v>
      </c>
      <c r="Z182" s="127">
        <v>609.19799999999998</v>
      </c>
      <c r="AA182" s="127">
        <v>606.34400000000005</v>
      </c>
      <c r="AB182" s="127">
        <v>703.04499999999996</v>
      </c>
      <c r="AC182" s="127">
        <v>686.726</v>
      </c>
      <c r="AD182" s="127">
        <v>725.149</v>
      </c>
      <c r="AE182" s="127">
        <v>1098.575</v>
      </c>
      <c r="AF182" s="127">
        <v>958.49599999999998</v>
      </c>
      <c r="AG182" s="127">
        <v>916.14200000000005</v>
      </c>
      <c r="AH182" s="127">
        <v>925.66300000000001</v>
      </c>
      <c r="AI182" s="127">
        <v>1160.694</v>
      </c>
    </row>
    <row r="183" spans="1:35" x14ac:dyDescent="0.3">
      <c r="A183" s="182"/>
      <c r="B183" s="33" t="s">
        <v>117</v>
      </c>
      <c r="C183" s="126">
        <v>220.85</v>
      </c>
      <c r="D183" s="126">
        <v>228.57599999999999</v>
      </c>
      <c r="E183" s="126">
        <v>246.28100000000001</v>
      </c>
      <c r="F183" s="126">
        <v>152.215</v>
      </c>
      <c r="G183" s="126">
        <v>156.84299999999999</v>
      </c>
      <c r="H183" s="126">
        <v>125.66</v>
      </c>
      <c r="I183" s="126">
        <v>128.23500000000001</v>
      </c>
      <c r="J183" s="126">
        <v>169.21</v>
      </c>
      <c r="K183" s="126">
        <v>116.045</v>
      </c>
      <c r="L183" s="126">
        <v>184.904</v>
      </c>
      <c r="M183" s="126">
        <v>188.71600000000001</v>
      </c>
      <c r="N183" s="126">
        <v>177.328</v>
      </c>
      <c r="O183" s="126">
        <v>165.08099999999999</v>
      </c>
      <c r="P183" s="126">
        <v>162.858</v>
      </c>
      <c r="Q183" s="126">
        <v>140.62799999999999</v>
      </c>
      <c r="R183" s="126">
        <v>142.68299999999999</v>
      </c>
      <c r="S183" s="126">
        <v>171.72200000000001</v>
      </c>
      <c r="T183" s="126">
        <v>179.696</v>
      </c>
      <c r="U183" s="126">
        <v>179.16399999999999</v>
      </c>
      <c r="V183" s="126">
        <v>140.93299999999999</v>
      </c>
      <c r="W183" s="126">
        <v>155.67500000000001</v>
      </c>
      <c r="X183" s="126">
        <v>205.40899999999999</v>
      </c>
      <c r="Y183" s="126">
        <v>217.93700000000001</v>
      </c>
      <c r="Z183" s="126">
        <v>205.24799999999999</v>
      </c>
      <c r="AA183" s="126">
        <v>204.97499999999999</v>
      </c>
      <c r="AB183" s="126">
        <v>216.28399999999999</v>
      </c>
      <c r="AC183" s="126">
        <v>238.53399999999999</v>
      </c>
      <c r="AD183" s="126">
        <v>284.46899999999999</v>
      </c>
      <c r="AE183" s="126">
        <v>354.471</v>
      </c>
      <c r="AF183" s="126">
        <v>317.24599999999998</v>
      </c>
      <c r="AG183" s="126">
        <v>338.70499999999998</v>
      </c>
      <c r="AH183" s="126">
        <v>391.49700000000001</v>
      </c>
      <c r="AI183" s="126">
        <v>439.53300000000002</v>
      </c>
    </row>
    <row r="184" spans="1:35" x14ac:dyDescent="0.3">
      <c r="A184" s="182"/>
      <c r="B184" s="33" t="s">
        <v>118</v>
      </c>
      <c r="C184" s="127">
        <v>220.85</v>
      </c>
      <c r="D184" s="127">
        <v>228.57599999999999</v>
      </c>
      <c r="E184" s="127">
        <v>246.28100000000001</v>
      </c>
      <c r="F184" s="127">
        <v>152.215</v>
      </c>
      <c r="G184" s="127">
        <v>156.84299999999999</v>
      </c>
      <c r="H184" s="127">
        <v>125.66</v>
      </c>
      <c r="I184" s="127">
        <v>128.23500000000001</v>
      </c>
      <c r="J184" s="127">
        <v>169.21</v>
      </c>
      <c r="K184" s="127">
        <v>116.045</v>
      </c>
      <c r="L184" s="127">
        <v>184.904</v>
      </c>
      <c r="M184" s="127">
        <v>188.71600000000001</v>
      </c>
      <c r="N184" s="127">
        <v>177.328</v>
      </c>
      <c r="O184" s="127">
        <v>165.08099999999999</v>
      </c>
      <c r="P184" s="127">
        <v>162.858</v>
      </c>
      <c r="Q184" s="127">
        <v>140.62799999999999</v>
      </c>
      <c r="R184" s="127">
        <v>142.68299999999999</v>
      </c>
      <c r="S184" s="127">
        <v>171.72200000000001</v>
      </c>
      <c r="T184" s="127">
        <v>179.696</v>
      </c>
      <c r="U184" s="127">
        <v>179.16399999999999</v>
      </c>
      <c r="V184" s="127">
        <v>140.93299999999999</v>
      </c>
      <c r="W184" s="127">
        <v>155.67500000000001</v>
      </c>
      <c r="X184" s="127">
        <v>205.40899999999999</v>
      </c>
      <c r="Y184" s="127">
        <v>217.93700000000001</v>
      </c>
      <c r="Z184" s="127">
        <v>205.24799999999999</v>
      </c>
      <c r="AA184" s="127">
        <v>204.97499999999999</v>
      </c>
      <c r="AB184" s="127">
        <v>216.28399999999999</v>
      </c>
      <c r="AC184" s="127">
        <v>238.53399999999999</v>
      </c>
      <c r="AD184" s="127">
        <v>284.46899999999999</v>
      </c>
      <c r="AE184" s="127">
        <v>354.471</v>
      </c>
      <c r="AF184" s="127">
        <v>317.24599999999998</v>
      </c>
      <c r="AG184" s="127">
        <v>338.70499999999998</v>
      </c>
      <c r="AH184" s="127">
        <v>391.49700000000001</v>
      </c>
      <c r="AI184" s="127">
        <v>439.53300000000002</v>
      </c>
    </row>
    <row r="185" spans="1:35" x14ac:dyDescent="0.3">
      <c r="A185" s="182"/>
      <c r="B185" s="33" t="s">
        <v>119</v>
      </c>
      <c r="C185" s="145" t="s">
        <v>103</v>
      </c>
      <c r="D185" s="145" t="s">
        <v>103</v>
      </c>
      <c r="E185" s="145" t="s">
        <v>103</v>
      </c>
      <c r="F185" s="145" t="s">
        <v>103</v>
      </c>
      <c r="G185" s="145" t="s">
        <v>103</v>
      </c>
      <c r="H185" s="145" t="s">
        <v>103</v>
      </c>
      <c r="I185" s="145" t="s">
        <v>103</v>
      </c>
      <c r="J185" s="145" t="s">
        <v>103</v>
      </c>
      <c r="K185" s="145" t="s">
        <v>103</v>
      </c>
      <c r="L185" s="145" t="s">
        <v>103</v>
      </c>
      <c r="M185" s="145" t="s">
        <v>103</v>
      </c>
      <c r="N185" s="145" t="s">
        <v>103</v>
      </c>
      <c r="O185" s="145" t="s">
        <v>103</v>
      </c>
      <c r="P185" s="145" t="s">
        <v>103</v>
      </c>
      <c r="Q185" s="145" t="s">
        <v>103</v>
      </c>
      <c r="R185" s="145" t="s">
        <v>103</v>
      </c>
      <c r="S185" s="145" t="s">
        <v>103</v>
      </c>
      <c r="T185" s="145" t="s">
        <v>103</v>
      </c>
      <c r="U185" s="145" t="s">
        <v>103</v>
      </c>
      <c r="V185" s="145" t="s">
        <v>103</v>
      </c>
      <c r="W185" s="145" t="s">
        <v>103</v>
      </c>
      <c r="X185" s="145" t="s">
        <v>103</v>
      </c>
      <c r="Y185" s="145" t="s">
        <v>103</v>
      </c>
      <c r="Z185" s="145" t="s">
        <v>103</v>
      </c>
      <c r="AA185" s="145" t="s">
        <v>103</v>
      </c>
      <c r="AB185" s="145" t="s">
        <v>103</v>
      </c>
      <c r="AC185" s="145" t="s">
        <v>103</v>
      </c>
      <c r="AD185" s="145" t="s">
        <v>103</v>
      </c>
      <c r="AE185" s="145" t="s">
        <v>103</v>
      </c>
      <c r="AF185" s="145" t="s">
        <v>103</v>
      </c>
      <c r="AG185" s="145" t="s">
        <v>103</v>
      </c>
      <c r="AH185" s="145" t="s">
        <v>103</v>
      </c>
      <c r="AI185" s="145" t="s">
        <v>103</v>
      </c>
    </row>
    <row r="186" spans="1:35" x14ac:dyDescent="0.3">
      <c r="A186" s="182"/>
      <c r="B186" s="33" t="s">
        <v>120</v>
      </c>
      <c r="C186" s="127">
        <v>447.80799999999999</v>
      </c>
      <c r="D186" s="127">
        <v>526.20600000000002</v>
      </c>
      <c r="E186" s="127">
        <v>500.11799999999999</v>
      </c>
      <c r="F186" s="127">
        <v>675.28399999999999</v>
      </c>
      <c r="G186" s="127">
        <v>552.39800000000002</v>
      </c>
      <c r="H186" s="127">
        <v>539.495</v>
      </c>
      <c r="I186" s="127">
        <v>396.54700000000003</v>
      </c>
      <c r="J186" s="127">
        <v>274.41199999999998</v>
      </c>
      <c r="K186" s="127">
        <v>421.21</v>
      </c>
      <c r="L186" s="127">
        <v>566.32100000000003</v>
      </c>
      <c r="M186" s="127">
        <v>348.99799999999999</v>
      </c>
      <c r="N186" s="127">
        <v>210.38800000000001</v>
      </c>
      <c r="O186" s="127">
        <v>236.53299999999999</v>
      </c>
      <c r="P186" s="127">
        <v>242.14500000000001</v>
      </c>
      <c r="Q186" s="127">
        <v>183.92599999999999</v>
      </c>
      <c r="R186" s="127">
        <v>250.37100000000001</v>
      </c>
      <c r="S186" s="146">
        <v>289</v>
      </c>
      <c r="T186" s="127">
        <v>314.41199999999998</v>
      </c>
      <c r="U186" s="127">
        <v>222.49199999999999</v>
      </c>
      <c r="V186" s="127">
        <v>220.839</v>
      </c>
      <c r="W186" s="127">
        <v>238.13300000000001</v>
      </c>
      <c r="X186" s="127">
        <v>319.39499999999998</v>
      </c>
      <c r="Y186" s="127">
        <v>348.83</v>
      </c>
      <c r="Z186" s="127">
        <v>403.94900000000001</v>
      </c>
      <c r="AA186" s="127">
        <v>401.37</v>
      </c>
      <c r="AB186" s="127">
        <v>486.76100000000002</v>
      </c>
      <c r="AC186" s="127">
        <v>448.19200000000001</v>
      </c>
      <c r="AD186" s="127">
        <v>440.68</v>
      </c>
      <c r="AE186" s="127">
        <v>744.10400000000004</v>
      </c>
      <c r="AF186" s="127">
        <v>641.25</v>
      </c>
      <c r="AG186" s="127">
        <v>577.43799999999999</v>
      </c>
      <c r="AH186" s="127">
        <v>534.16600000000005</v>
      </c>
      <c r="AI186" s="127">
        <v>721.16099999999994</v>
      </c>
    </row>
    <row r="187" spans="1:35" x14ac:dyDescent="0.3">
      <c r="A187" s="182"/>
      <c r="B187" s="33" t="s">
        <v>121</v>
      </c>
      <c r="C187" s="126">
        <v>447.80799999999999</v>
      </c>
      <c r="D187" s="126">
        <v>526.20600000000002</v>
      </c>
      <c r="E187" s="126">
        <v>500.11799999999999</v>
      </c>
      <c r="F187" s="126">
        <v>675.28399999999999</v>
      </c>
      <c r="G187" s="126">
        <v>552.39800000000002</v>
      </c>
      <c r="H187" s="126">
        <v>539.495</v>
      </c>
      <c r="I187" s="126">
        <v>396.54700000000003</v>
      </c>
      <c r="J187" s="126">
        <v>274.41199999999998</v>
      </c>
      <c r="K187" s="126">
        <v>421.21</v>
      </c>
      <c r="L187" s="126">
        <v>566.32100000000003</v>
      </c>
      <c r="M187" s="126">
        <v>348.99799999999999</v>
      </c>
      <c r="N187" s="126">
        <v>210.38800000000001</v>
      </c>
      <c r="O187" s="126">
        <v>236.53299999999999</v>
      </c>
      <c r="P187" s="126">
        <v>242.14500000000001</v>
      </c>
      <c r="Q187" s="126">
        <v>183.92599999999999</v>
      </c>
      <c r="R187" s="126">
        <v>250.37100000000001</v>
      </c>
      <c r="S187" s="145">
        <v>289</v>
      </c>
      <c r="T187" s="126">
        <v>314.41199999999998</v>
      </c>
      <c r="U187" s="126">
        <v>222.49199999999999</v>
      </c>
      <c r="V187" s="126">
        <v>220.839</v>
      </c>
      <c r="W187" s="126">
        <v>238.13300000000001</v>
      </c>
      <c r="X187" s="126">
        <v>319.39499999999998</v>
      </c>
      <c r="Y187" s="126">
        <v>348.83</v>
      </c>
      <c r="Z187" s="126">
        <v>403.94900000000001</v>
      </c>
      <c r="AA187" s="126">
        <v>401.37</v>
      </c>
      <c r="AB187" s="126">
        <v>486.76100000000002</v>
      </c>
      <c r="AC187" s="126">
        <v>448.19200000000001</v>
      </c>
      <c r="AD187" s="126">
        <v>440.68</v>
      </c>
      <c r="AE187" s="126">
        <v>744.10400000000004</v>
      </c>
      <c r="AF187" s="126">
        <v>641.25</v>
      </c>
      <c r="AG187" s="126">
        <v>577.43799999999999</v>
      </c>
      <c r="AH187" s="126">
        <v>534.16600000000005</v>
      </c>
      <c r="AI187" s="126">
        <v>721.16099999999994</v>
      </c>
    </row>
    <row r="188" spans="1:35" x14ac:dyDescent="0.3">
      <c r="A188" s="182"/>
      <c r="B188" s="33" t="s">
        <v>122</v>
      </c>
      <c r="C188" s="146" t="s">
        <v>103</v>
      </c>
      <c r="D188" s="146" t="s">
        <v>103</v>
      </c>
      <c r="E188" s="146" t="s">
        <v>103</v>
      </c>
      <c r="F188" s="146" t="s">
        <v>103</v>
      </c>
      <c r="G188" s="146" t="s">
        <v>103</v>
      </c>
      <c r="H188" s="146" t="s">
        <v>103</v>
      </c>
      <c r="I188" s="146" t="s">
        <v>103</v>
      </c>
      <c r="J188" s="146" t="s">
        <v>103</v>
      </c>
      <c r="K188" s="146" t="s">
        <v>103</v>
      </c>
      <c r="L188" s="146" t="s">
        <v>103</v>
      </c>
      <c r="M188" s="146" t="s">
        <v>103</v>
      </c>
      <c r="N188" s="146" t="s">
        <v>103</v>
      </c>
      <c r="O188" s="146" t="s">
        <v>103</v>
      </c>
      <c r="P188" s="146" t="s">
        <v>103</v>
      </c>
      <c r="Q188" s="146" t="s">
        <v>103</v>
      </c>
      <c r="R188" s="146" t="s">
        <v>103</v>
      </c>
      <c r="S188" s="146" t="s">
        <v>103</v>
      </c>
      <c r="T188" s="146" t="s">
        <v>103</v>
      </c>
      <c r="U188" s="146" t="s">
        <v>103</v>
      </c>
      <c r="V188" s="146" t="s">
        <v>103</v>
      </c>
      <c r="W188" s="146" t="s">
        <v>103</v>
      </c>
      <c r="X188" s="146" t="s">
        <v>103</v>
      </c>
      <c r="Y188" s="146" t="s">
        <v>103</v>
      </c>
      <c r="Z188" s="146" t="s">
        <v>103</v>
      </c>
      <c r="AA188" s="146" t="s">
        <v>103</v>
      </c>
      <c r="AB188" s="146" t="s">
        <v>103</v>
      </c>
      <c r="AC188" s="146" t="s">
        <v>103</v>
      </c>
      <c r="AD188" s="146" t="s">
        <v>103</v>
      </c>
      <c r="AE188" s="146" t="s">
        <v>103</v>
      </c>
      <c r="AF188" s="146" t="s">
        <v>103</v>
      </c>
      <c r="AG188" s="146" t="s">
        <v>103</v>
      </c>
      <c r="AH188" s="146" t="s">
        <v>103</v>
      </c>
      <c r="AI188" s="146" t="s">
        <v>103</v>
      </c>
    </row>
    <row r="189" spans="1:35" x14ac:dyDescent="0.3">
      <c r="A189" s="182"/>
      <c r="B189" s="32" t="s">
        <v>123</v>
      </c>
      <c r="C189" s="126">
        <v>7056.6589999999997</v>
      </c>
      <c r="D189" s="126">
        <v>7155.2719999999999</v>
      </c>
      <c r="E189" s="126">
        <v>6756.5060000000003</v>
      </c>
      <c r="F189" s="126">
        <v>4609.6559999999999</v>
      </c>
      <c r="G189" s="126">
        <v>5342.3429999999998</v>
      </c>
      <c r="H189" s="126">
        <v>5413.1030000000001</v>
      </c>
      <c r="I189" s="126">
        <v>5643.9750000000004</v>
      </c>
      <c r="J189" s="126">
        <v>6454.0129999999999</v>
      </c>
      <c r="K189" s="126">
        <v>6942.4539999999997</v>
      </c>
      <c r="L189" s="126">
        <v>7167.0889999999999</v>
      </c>
      <c r="M189" s="126">
        <v>9826.4539999999997</v>
      </c>
      <c r="N189" s="126">
        <v>9471.9599999999991</v>
      </c>
      <c r="O189" s="126">
        <v>8821.0669999999991</v>
      </c>
      <c r="P189" s="126">
        <v>8993.3279999999995</v>
      </c>
      <c r="Q189" s="126">
        <v>8709.9030000000002</v>
      </c>
      <c r="R189" s="126">
        <v>9017.3559999999998</v>
      </c>
      <c r="S189" s="126">
        <v>6836.9750000000004</v>
      </c>
      <c r="T189" s="126">
        <v>5332.1130000000003</v>
      </c>
      <c r="U189" s="126">
        <v>5240.5889999999999</v>
      </c>
      <c r="V189" s="126">
        <v>4671.9960000000001</v>
      </c>
      <c r="W189" s="126">
        <v>7925.652</v>
      </c>
      <c r="X189" s="126">
        <v>9093.0969999999998</v>
      </c>
      <c r="Y189" s="126">
        <v>8208.8770000000004</v>
      </c>
      <c r="Z189" s="126">
        <v>8283.7000000000007</v>
      </c>
      <c r="AA189" s="126">
        <v>8124.6469999999999</v>
      </c>
      <c r="AB189" s="126">
        <v>8172.1940000000004</v>
      </c>
      <c r="AC189" s="126">
        <v>7777.67</v>
      </c>
      <c r="AD189" s="126">
        <v>9002.2129999999997</v>
      </c>
      <c r="AE189" s="126">
        <v>9110.9609999999993</v>
      </c>
      <c r="AF189" s="126">
        <v>8911.9570000000003</v>
      </c>
      <c r="AG189" s="126">
        <v>8201.009</v>
      </c>
      <c r="AH189" s="126">
        <v>9256.84</v>
      </c>
      <c r="AI189" s="126">
        <v>9752.4889999999996</v>
      </c>
    </row>
    <row r="190" spans="1:35" x14ac:dyDescent="0.3">
      <c r="A190" s="182"/>
      <c r="B190" s="33" t="s">
        <v>124</v>
      </c>
      <c r="C190" s="127">
        <v>6375.442</v>
      </c>
      <c r="D190" s="127">
        <v>6405.33</v>
      </c>
      <c r="E190" s="127">
        <v>5963.3609999999999</v>
      </c>
      <c r="F190" s="127">
        <v>3877.8890000000001</v>
      </c>
      <c r="G190" s="127">
        <v>4430.6130000000003</v>
      </c>
      <c r="H190" s="127">
        <v>4395.4589999999998</v>
      </c>
      <c r="I190" s="127">
        <v>4646.49</v>
      </c>
      <c r="J190" s="127">
        <v>5262.799</v>
      </c>
      <c r="K190" s="127">
        <v>5656.6549999999997</v>
      </c>
      <c r="L190" s="127">
        <v>5923.6350000000002</v>
      </c>
      <c r="M190" s="127">
        <v>8541.2829999999994</v>
      </c>
      <c r="N190" s="127">
        <v>8254.3449999999993</v>
      </c>
      <c r="O190" s="127">
        <v>7530.6059999999998</v>
      </c>
      <c r="P190" s="127">
        <v>7635.2520000000004</v>
      </c>
      <c r="Q190" s="127">
        <v>7244.3130000000001</v>
      </c>
      <c r="R190" s="127">
        <v>7543.5230000000001</v>
      </c>
      <c r="S190" s="127">
        <v>5310.3710000000001</v>
      </c>
      <c r="T190" s="127">
        <v>3730.2930000000001</v>
      </c>
      <c r="U190" s="127">
        <v>3745.9989999999998</v>
      </c>
      <c r="V190" s="127">
        <v>3574.6930000000002</v>
      </c>
      <c r="W190" s="127">
        <v>7353.7120000000004</v>
      </c>
      <c r="X190" s="127">
        <v>8359.2720000000008</v>
      </c>
      <c r="Y190" s="127">
        <v>7642.3729999999996</v>
      </c>
      <c r="Z190" s="127">
        <v>7699.8530000000001</v>
      </c>
      <c r="AA190" s="127">
        <v>7612.8</v>
      </c>
      <c r="AB190" s="127">
        <v>7623.4920000000002</v>
      </c>
      <c r="AC190" s="127">
        <v>7246.4470000000001</v>
      </c>
      <c r="AD190" s="127">
        <v>8543.4369999999999</v>
      </c>
      <c r="AE190" s="127">
        <v>8623.0370000000003</v>
      </c>
      <c r="AF190" s="127">
        <v>8489.1779999999999</v>
      </c>
      <c r="AG190" s="127">
        <v>7808.884</v>
      </c>
      <c r="AH190" s="127">
        <v>8853.1110000000008</v>
      </c>
      <c r="AI190" s="127">
        <v>9227.4230000000007</v>
      </c>
    </row>
    <row r="191" spans="1:35" x14ac:dyDescent="0.3">
      <c r="A191" s="182"/>
      <c r="B191" s="33" t="s">
        <v>125</v>
      </c>
      <c r="C191" s="126">
        <v>681.21699999999998</v>
      </c>
      <c r="D191" s="126">
        <v>749.94200000000001</v>
      </c>
      <c r="E191" s="126">
        <v>793.14499999999998</v>
      </c>
      <c r="F191" s="126">
        <v>731.76800000000003</v>
      </c>
      <c r="G191" s="126">
        <v>911.73099999999999</v>
      </c>
      <c r="H191" s="126">
        <v>1017.644</v>
      </c>
      <c r="I191" s="126">
        <v>997.48500000000001</v>
      </c>
      <c r="J191" s="126">
        <v>1191.2139999999999</v>
      </c>
      <c r="K191" s="126">
        <v>1285.799</v>
      </c>
      <c r="L191" s="126">
        <v>1243.454</v>
      </c>
      <c r="M191" s="126">
        <v>1285.171</v>
      </c>
      <c r="N191" s="126">
        <v>1217.615</v>
      </c>
      <c r="O191" s="126">
        <v>1290.461</v>
      </c>
      <c r="P191" s="126">
        <v>1358.076</v>
      </c>
      <c r="Q191" s="126">
        <v>1465.59</v>
      </c>
      <c r="R191" s="126">
        <v>1473.8320000000001</v>
      </c>
      <c r="S191" s="126">
        <v>1526.604</v>
      </c>
      <c r="T191" s="126">
        <v>1601.82</v>
      </c>
      <c r="U191" s="126">
        <v>1494.59</v>
      </c>
      <c r="V191" s="126">
        <v>1097.3030000000001</v>
      </c>
      <c r="W191" s="126">
        <v>571.94000000000005</v>
      </c>
      <c r="X191" s="126">
        <v>733.82600000000002</v>
      </c>
      <c r="Y191" s="126">
        <v>566.50400000000002</v>
      </c>
      <c r="Z191" s="126">
        <v>583.84699999999998</v>
      </c>
      <c r="AA191" s="126">
        <v>511.84699999999998</v>
      </c>
      <c r="AB191" s="126">
        <v>548.70100000000002</v>
      </c>
      <c r="AC191" s="126">
        <v>531.22299999999996</v>
      </c>
      <c r="AD191" s="126">
        <v>458.77600000000001</v>
      </c>
      <c r="AE191" s="126">
        <v>487.923</v>
      </c>
      <c r="AF191" s="126">
        <v>422.779</v>
      </c>
      <c r="AG191" s="126">
        <v>392.125</v>
      </c>
      <c r="AH191" s="126">
        <v>403.72899999999998</v>
      </c>
      <c r="AI191" s="126">
        <v>525.06700000000001</v>
      </c>
    </row>
    <row r="192" spans="1:35" x14ac:dyDescent="0.3">
      <c r="A192" s="182"/>
      <c r="B192" s="33" t="s">
        <v>126</v>
      </c>
      <c r="C192" s="127">
        <v>320.28300000000002</v>
      </c>
      <c r="D192" s="127">
        <v>316.15300000000002</v>
      </c>
      <c r="E192" s="127">
        <v>335.42099999999999</v>
      </c>
      <c r="F192" s="127">
        <v>346.70499999999998</v>
      </c>
      <c r="G192" s="127">
        <v>365.69799999999998</v>
      </c>
      <c r="H192" s="127">
        <v>355.233</v>
      </c>
      <c r="I192" s="127">
        <v>378.142</v>
      </c>
      <c r="J192" s="127">
        <v>389.90800000000002</v>
      </c>
      <c r="K192" s="127">
        <v>367.71100000000001</v>
      </c>
      <c r="L192" s="127">
        <v>379.71199999999999</v>
      </c>
      <c r="M192" s="127">
        <v>404.27199999999999</v>
      </c>
      <c r="N192" s="127">
        <v>372.15499999999997</v>
      </c>
      <c r="O192" s="127">
        <v>347.726</v>
      </c>
      <c r="P192" s="127">
        <v>415.51799999999997</v>
      </c>
      <c r="Q192" s="127">
        <v>400.84800000000001</v>
      </c>
      <c r="R192" s="127">
        <v>358.11</v>
      </c>
      <c r="S192" s="127">
        <v>355.03300000000002</v>
      </c>
      <c r="T192" s="127">
        <v>342.04300000000001</v>
      </c>
      <c r="U192" s="127">
        <v>368.80200000000002</v>
      </c>
      <c r="V192" s="127">
        <v>283.197</v>
      </c>
      <c r="W192" s="127">
        <v>266.93900000000002</v>
      </c>
      <c r="X192" s="127">
        <v>307.10899999999998</v>
      </c>
      <c r="Y192" s="127">
        <v>346.06799999999998</v>
      </c>
      <c r="Z192" s="127">
        <v>335.42500000000001</v>
      </c>
      <c r="AA192" s="127">
        <v>292.08</v>
      </c>
      <c r="AB192" s="127">
        <v>319.55399999999997</v>
      </c>
      <c r="AC192" s="127">
        <v>329.76799999999997</v>
      </c>
      <c r="AD192" s="127">
        <v>327.09399999999999</v>
      </c>
      <c r="AE192" s="127">
        <v>335.553</v>
      </c>
      <c r="AF192" s="127">
        <v>338.98899999999998</v>
      </c>
      <c r="AG192" s="127">
        <v>312.69499999999999</v>
      </c>
      <c r="AH192" s="127">
        <v>353.64299999999997</v>
      </c>
      <c r="AI192" s="127">
        <v>352.55399999999997</v>
      </c>
    </row>
    <row r="193" spans="1:35" x14ac:dyDescent="0.3">
      <c r="A193" s="182"/>
      <c r="B193" s="33" t="s">
        <v>127</v>
      </c>
      <c r="C193" s="126">
        <v>260.86500000000001</v>
      </c>
      <c r="D193" s="126">
        <v>258.96199999999999</v>
      </c>
      <c r="E193" s="126">
        <v>282.93900000000002</v>
      </c>
      <c r="F193" s="126">
        <v>294.834</v>
      </c>
      <c r="G193" s="126">
        <v>317.92200000000003</v>
      </c>
      <c r="H193" s="126">
        <v>304.37299999999999</v>
      </c>
      <c r="I193" s="126">
        <v>321.858</v>
      </c>
      <c r="J193" s="126">
        <v>328.529</v>
      </c>
      <c r="K193" s="126">
        <v>300.68599999999998</v>
      </c>
      <c r="L193" s="126">
        <v>310.40800000000002</v>
      </c>
      <c r="M193" s="126">
        <v>335.15499999999997</v>
      </c>
      <c r="N193" s="126">
        <v>304.93599999999998</v>
      </c>
      <c r="O193" s="126">
        <v>280.44299999999998</v>
      </c>
      <c r="P193" s="126">
        <v>344.43799999999999</v>
      </c>
      <c r="Q193" s="126">
        <v>326.27699999999999</v>
      </c>
      <c r="R193" s="126">
        <v>285.67200000000003</v>
      </c>
      <c r="S193" s="126">
        <v>283.43700000000001</v>
      </c>
      <c r="T193" s="126">
        <v>258.11799999999999</v>
      </c>
      <c r="U193" s="126">
        <v>297.767</v>
      </c>
      <c r="V193" s="126">
        <v>224.24100000000001</v>
      </c>
      <c r="W193" s="126">
        <v>198.821</v>
      </c>
      <c r="X193" s="126">
        <v>232.12100000000001</v>
      </c>
      <c r="Y193" s="126">
        <v>266.517</v>
      </c>
      <c r="Z193" s="126">
        <v>251.67400000000001</v>
      </c>
      <c r="AA193" s="126">
        <v>219.43799999999999</v>
      </c>
      <c r="AB193" s="126">
        <v>238.17699999999999</v>
      </c>
      <c r="AC193" s="126">
        <v>246.227</v>
      </c>
      <c r="AD193" s="126">
        <v>236.20500000000001</v>
      </c>
      <c r="AE193" s="126">
        <v>238.233</v>
      </c>
      <c r="AF193" s="126">
        <v>234.72300000000001</v>
      </c>
      <c r="AG193" s="126">
        <v>217.381</v>
      </c>
      <c r="AH193" s="126">
        <v>231.34299999999999</v>
      </c>
      <c r="AI193" s="126">
        <v>212.94800000000001</v>
      </c>
    </row>
    <row r="194" spans="1:35" x14ac:dyDescent="0.3">
      <c r="A194" s="182"/>
      <c r="B194" s="33" t="s">
        <v>128</v>
      </c>
      <c r="C194" s="127">
        <v>59.417999999999999</v>
      </c>
      <c r="D194" s="127">
        <v>57.191000000000003</v>
      </c>
      <c r="E194" s="127">
        <v>52.481999999999999</v>
      </c>
      <c r="F194" s="127">
        <v>51.871000000000002</v>
      </c>
      <c r="G194" s="127">
        <v>47.776000000000003</v>
      </c>
      <c r="H194" s="127">
        <v>50.86</v>
      </c>
      <c r="I194" s="127">
        <v>56.283999999999999</v>
      </c>
      <c r="J194" s="127">
        <v>61.378999999999998</v>
      </c>
      <c r="K194" s="127">
        <v>67.025000000000006</v>
      </c>
      <c r="L194" s="127">
        <v>69.304000000000002</v>
      </c>
      <c r="M194" s="127">
        <v>69.117000000000004</v>
      </c>
      <c r="N194" s="127">
        <v>67.218999999999994</v>
      </c>
      <c r="O194" s="127">
        <v>67.283000000000001</v>
      </c>
      <c r="P194" s="127">
        <v>71.081000000000003</v>
      </c>
      <c r="Q194" s="127">
        <v>74.570999999999998</v>
      </c>
      <c r="R194" s="127">
        <v>72.438000000000002</v>
      </c>
      <c r="S194" s="127">
        <v>71.596000000000004</v>
      </c>
      <c r="T194" s="127">
        <v>83.924999999999997</v>
      </c>
      <c r="U194" s="127">
        <v>71.034999999999997</v>
      </c>
      <c r="V194" s="127">
        <v>58.954999999999998</v>
      </c>
      <c r="W194" s="127">
        <v>68.117999999999995</v>
      </c>
      <c r="X194" s="127">
        <v>74.988</v>
      </c>
      <c r="Y194" s="127">
        <v>79.551000000000002</v>
      </c>
      <c r="Z194" s="127">
        <v>83.751000000000005</v>
      </c>
      <c r="AA194" s="127">
        <v>72.641999999999996</v>
      </c>
      <c r="AB194" s="127">
        <v>81.376999999999995</v>
      </c>
      <c r="AC194" s="127">
        <v>83.540999999999997</v>
      </c>
      <c r="AD194" s="127">
        <v>90.888999999999996</v>
      </c>
      <c r="AE194" s="127">
        <v>97.319000000000003</v>
      </c>
      <c r="AF194" s="127">
        <v>104.26600000000001</v>
      </c>
      <c r="AG194" s="127">
        <v>95.313999999999993</v>
      </c>
      <c r="AH194" s="127">
        <v>122.3</v>
      </c>
      <c r="AI194" s="127">
        <v>139.607</v>
      </c>
    </row>
    <row r="195" spans="1:35" x14ac:dyDescent="0.3">
      <c r="A195" s="182"/>
      <c r="B195" s="33" t="s">
        <v>129</v>
      </c>
      <c r="C195" s="145" t="s">
        <v>103</v>
      </c>
      <c r="D195" s="145" t="s">
        <v>103</v>
      </c>
      <c r="E195" s="145" t="s">
        <v>103</v>
      </c>
      <c r="F195" s="145" t="s">
        <v>103</v>
      </c>
      <c r="G195" s="145" t="s">
        <v>103</v>
      </c>
      <c r="H195" s="145" t="s">
        <v>103</v>
      </c>
      <c r="I195" s="145" t="s">
        <v>103</v>
      </c>
      <c r="J195" s="145" t="s">
        <v>103</v>
      </c>
      <c r="K195" s="145" t="s">
        <v>103</v>
      </c>
      <c r="L195" s="145" t="s">
        <v>103</v>
      </c>
      <c r="M195" s="145" t="s">
        <v>103</v>
      </c>
      <c r="N195" s="145" t="s">
        <v>103</v>
      </c>
      <c r="O195" s="145" t="s">
        <v>103</v>
      </c>
      <c r="P195" s="145" t="s">
        <v>103</v>
      </c>
      <c r="Q195" s="145" t="s">
        <v>103</v>
      </c>
      <c r="R195" s="145" t="s">
        <v>103</v>
      </c>
      <c r="S195" s="145" t="s">
        <v>103</v>
      </c>
      <c r="T195" s="145" t="s">
        <v>103</v>
      </c>
      <c r="U195" s="145" t="s">
        <v>103</v>
      </c>
      <c r="V195" s="145" t="s">
        <v>103</v>
      </c>
      <c r="W195" s="145" t="s">
        <v>103</v>
      </c>
      <c r="X195" s="145" t="s">
        <v>103</v>
      </c>
      <c r="Y195" s="145" t="s">
        <v>103</v>
      </c>
      <c r="Z195" s="145" t="s">
        <v>103</v>
      </c>
      <c r="AA195" s="145" t="s">
        <v>103</v>
      </c>
      <c r="AB195" s="145" t="s">
        <v>103</v>
      </c>
      <c r="AC195" s="145" t="s">
        <v>103</v>
      </c>
      <c r="AD195" s="145" t="s">
        <v>103</v>
      </c>
      <c r="AE195" s="145" t="s">
        <v>103</v>
      </c>
      <c r="AF195" s="145" t="s">
        <v>103</v>
      </c>
      <c r="AG195" s="145" t="s">
        <v>103</v>
      </c>
      <c r="AH195" s="145" t="s">
        <v>103</v>
      </c>
      <c r="AI195" s="145" t="s">
        <v>103</v>
      </c>
    </row>
    <row r="196" spans="1:35" x14ac:dyDescent="0.3">
      <c r="A196" s="182"/>
      <c r="B196" s="33" t="s">
        <v>132</v>
      </c>
      <c r="C196" s="127">
        <v>3703.6570000000002</v>
      </c>
      <c r="D196" s="127">
        <v>3987.9259999999999</v>
      </c>
      <c r="E196" s="127">
        <v>4381.7359999999999</v>
      </c>
      <c r="F196" s="127">
        <v>4805.7790000000005</v>
      </c>
      <c r="G196" s="127">
        <v>5203.7550000000001</v>
      </c>
      <c r="H196" s="127">
        <v>5239.174</v>
      </c>
      <c r="I196" s="127">
        <v>5148.7780000000002</v>
      </c>
      <c r="J196" s="127">
        <v>5512.2569999999996</v>
      </c>
      <c r="K196" s="127">
        <v>5438.3630000000003</v>
      </c>
      <c r="L196" s="127">
        <v>5563.2439999999997</v>
      </c>
      <c r="M196" s="127">
        <v>5607.8959999999997</v>
      </c>
      <c r="N196" s="127">
        <v>5342.3519999999999</v>
      </c>
      <c r="O196" s="127">
        <v>5507.5540000000001</v>
      </c>
      <c r="P196" s="127">
        <v>5639.6459999999997</v>
      </c>
      <c r="Q196" s="127">
        <v>5669.5479999999998</v>
      </c>
      <c r="R196" s="127">
        <v>5654.2150000000001</v>
      </c>
      <c r="S196" s="127">
        <v>5265.5420000000004</v>
      </c>
      <c r="T196" s="127">
        <v>5519.607</v>
      </c>
      <c r="U196" s="127">
        <v>5724.8</v>
      </c>
      <c r="V196" s="127">
        <v>4912.1490000000003</v>
      </c>
      <c r="W196" s="127">
        <v>5622.567</v>
      </c>
      <c r="X196" s="127">
        <v>6935.634</v>
      </c>
      <c r="Y196" s="127">
        <v>6870.0810000000001</v>
      </c>
      <c r="Z196" s="127">
        <v>6635.7860000000001</v>
      </c>
      <c r="AA196" s="127">
        <v>6662.9870000000001</v>
      </c>
      <c r="AB196" s="127">
        <v>6831.9650000000001</v>
      </c>
      <c r="AC196" s="127">
        <v>6609.57</v>
      </c>
      <c r="AD196" s="127">
        <v>6361.69</v>
      </c>
      <c r="AE196" s="127">
        <v>6407.058</v>
      </c>
      <c r="AF196" s="127">
        <v>6221.9620000000004</v>
      </c>
      <c r="AG196" s="127">
        <v>6190.1080000000002</v>
      </c>
      <c r="AH196" s="127">
        <v>6223.0879999999997</v>
      </c>
      <c r="AI196" s="127">
        <v>5879.826</v>
      </c>
    </row>
    <row r="197" spans="1:35" x14ac:dyDescent="0.3">
      <c r="A197" s="182"/>
      <c r="B197" s="33" t="s">
        <v>134</v>
      </c>
      <c r="C197" s="126">
        <v>444.21199999999999</v>
      </c>
      <c r="D197" s="126">
        <v>500.42099999999999</v>
      </c>
      <c r="E197" s="126">
        <v>556.48400000000004</v>
      </c>
      <c r="F197" s="126">
        <v>593.101</v>
      </c>
      <c r="G197" s="126">
        <v>577.26800000000003</v>
      </c>
      <c r="H197" s="126">
        <v>605.26700000000005</v>
      </c>
      <c r="I197" s="126">
        <v>642.12599999999998</v>
      </c>
      <c r="J197" s="126">
        <v>671.85799999999995</v>
      </c>
      <c r="K197" s="126">
        <v>667.654</v>
      </c>
      <c r="L197" s="126">
        <v>642.13300000000004</v>
      </c>
      <c r="M197" s="126">
        <v>650.43799999999999</v>
      </c>
      <c r="N197" s="126">
        <v>586.98599999999999</v>
      </c>
      <c r="O197" s="126">
        <v>695.76900000000001</v>
      </c>
      <c r="P197" s="126">
        <v>687.83699999999999</v>
      </c>
      <c r="Q197" s="126">
        <v>651.71299999999997</v>
      </c>
      <c r="R197" s="126">
        <v>662.03099999999995</v>
      </c>
      <c r="S197" s="126">
        <v>435.42</v>
      </c>
      <c r="T197" s="126">
        <v>399.85899999999998</v>
      </c>
      <c r="U197" s="126">
        <v>483.154</v>
      </c>
      <c r="V197" s="126">
        <v>205.03700000000001</v>
      </c>
      <c r="W197" s="126">
        <v>439.91</v>
      </c>
      <c r="X197" s="126">
        <v>716.25</v>
      </c>
      <c r="Y197" s="126">
        <v>688.47500000000002</v>
      </c>
      <c r="Z197" s="126">
        <v>648.61400000000003</v>
      </c>
      <c r="AA197" s="126">
        <v>629.66700000000003</v>
      </c>
      <c r="AB197" s="126">
        <v>677.16800000000001</v>
      </c>
      <c r="AC197" s="126">
        <v>703.23400000000004</v>
      </c>
      <c r="AD197" s="126">
        <v>726.93299999999999</v>
      </c>
      <c r="AE197" s="126">
        <v>761.82899999999995</v>
      </c>
      <c r="AF197" s="126">
        <v>766.17899999999997</v>
      </c>
      <c r="AG197" s="126">
        <v>774.41700000000003</v>
      </c>
      <c r="AH197" s="126">
        <v>728.73800000000006</v>
      </c>
      <c r="AI197" s="126">
        <v>687.71699999999998</v>
      </c>
    </row>
    <row r="198" spans="1:35" x14ac:dyDescent="0.3">
      <c r="A198" s="182"/>
      <c r="B198" s="33" t="s">
        <v>135</v>
      </c>
      <c r="C198" s="127">
        <v>1007.88</v>
      </c>
      <c r="D198" s="127">
        <v>1175.57</v>
      </c>
      <c r="E198" s="127">
        <v>1346.605</v>
      </c>
      <c r="F198" s="127">
        <v>1520.9580000000001</v>
      </c>
      <c r="G198" s="127">
        <v>1643.3</v>
      </c>
      <c r="H198" s="127">
        <v>1662.546</v>
      </c>
      <c r="I198" s="127">
        <v>1662.579</v>
      </c>
      <c r="J198" s="127">
        <v>1792.6510000000001</v>
      </c>
      <c r="K198" s="127">
        <v>1740.636</v>
      </c>
      <c r="L198" s="127">
        <v>1790.5940000000001</v>
      </c>
      <c r="M198" s="127">
        <v>1721.2729999999999</v>
      </c>
      <c r="N198" s="127">
        <v>1466.837</v>
      </c>
      <c r="O198" s="127">
        <v>1543.261</v>
      </c>
      <c r="P198" s="127">
        <v>1575.105</v>
      </c>
      <c r="Q198" s="127">
        <v>1565.386</v>
      </c>
      <c r="R198" s="127">
        <v>1529.3820000000001</v>
      </c>
      <c r="S198" s="127">
        <v>1440.414</v>
      </c>
      <c r="T198" s="127">
        <v>1482.0219999999999</v>
      </c>
      <c r="U198" s="127">
        <v>1583.768</v>
      </c>
      <c r="V198" s="127">
        <v>1422.729</v>
      </c>
      <c r="W198" s="127">
        <v>1461.0070000000001</v>
      </c>
      <c r="X198" s="127">
        <v>1786.604</v>
      </c>
      <c r="Y198" s="127">
        <v>1709.788</v>
      </c>
      <c r="Z198" s="127">
        <v>1676.1020000000001</v>
      </c>
      <c r="AA198" s="127">
        <v>1633.1220000000001</v>
      </c>
      <c r="AB198" s="127">
        <v>1613.4590000000001</v>
      </c>
      <c r="AC198" s="127">
        <v>1530.1959999999999</v>
      </c>
      <c r="AD198" s="127">
        <v>1529.0709999999999</v>
      </c>
      <c r="AE198" s="127">
        <v>1528.365</v>
      </c>
      <c r="AF198" s="127">
        <v>1513.748</v>
      </c>
      <c r="AG198" s="127">
        <v>1439.069</v>
      </c>
      <c r="AH198" s="127">
        <v>1586.0229999999999</v>
      </c>
      <c r="AI198" s="127">
        <v>1517.546</v>
      </c>
    </row>
    <row r="199" spans="1:35" x14ac:dyDescent="0.3">
      <c r="A199" s="182"/>
      <c r="B199" s="33" t="s">
        <v>136</v>
      </c>
      <c r="C199" s="126">
        <v>1734.5119999999999</v>
      </c>
      <c r="D199" s="126">
        <v>1778.943</v>
      </c>
      <c r="E199" s="126">
        <v>1939.73</v>
      </c>
      <c r="F199" s="126">
        <v>2106.5459999999998</v>
      </c>
      <c r="G199" s="126">
        <v>2406.819</v>
      </c>
      <c r="H199" s="126">
        <v>2336.6640000000002</v>
      </c>
      <c r="I199" s="126">
        <v>2304.2339999999999</v>
      </c>
      <c r="J199" s="126">
        <v>2500.42</v>
      </c>
      <c r="K199" s="126">
        <v>2504.7049999999999</v>
      </c>
      <c r="L199" s="126">
        <v>2606.596</v>
      </c>
      <c r="M199" s="126">
        <v>2701.6770000000001</v>
      </c>
      <c r="N199" s="126">
        <v>2795.636</v>
      </c>
      <c r="O199" s="126">
        <v>2702.8879999999999</v>
      </c>
      <c r="P199" s="126">
        <v>2694.1779999999999</v>
      </c>
      <c r="Q199" s="126">
        <v>2756.5050000000001</v>
      </c>
      <c r="R199" s="126">
        <v>2802.6819999999998</v>
      </c>
      <c r="S199" s="126">
        <v>2799.4870000000001</v>
      </c>
      <c r="T199" s="126">
        <v>3018.0050000000001</v>
      </c>
      <c r="U199" s="126">
        <v>3067.9110000000001</v>
      </c>
      <c r="V199" s="126">
        <v>2730.8270000000002</v>
      </c>
      <c r="W199" s="126">
        <v>2922.9180000000001</v>
      </c>
      <c r="X199" s="126">
        <v>3606.5059999999999</v>
      </c>
      <c r="Y199" s="126">
        <v>3650.1170000000002</v>
      </c>
      <c r="Z199" s="126">
        <v>3505.3850000000002</v>
      </c>
      <c r="AA199" s="126">
        <v>3606.8470000000002</v>
      </c>
      <c r="AB199" s="126">
        <v>3689.06</v>
      </c>
      <c r="AC199" s="126">
        <v>3564.68</v>
      </c>
      <c r="AD199" s="126">
        <v>3325.0920000000001</v>
      </c>
      <c r="AE199" s="126">
        <v>3303.6489999999999</v>
      </c>
      <c r="AF199" s="126">
        <v>3172.0390000000002</v>
      </c>
      <c r="AG199" s="126">
        <v>3201.8820000000001</v>
      </c>
      <c r="AH199" s="126">
        <v>3112.605</v>
      </c>
      <c r="AI199" s="126">
        <v>2914.8119999999999</v>
      </c>
    </row>
    <row r="200" spans="1:35" x14ac:dyDescent="0.3">
      <c r="A200" s="182"/>
      <c r="B200" s="33" t="s">
        <v>137</v>
      </c>
      <c r="C200" s="127">
        <v>517.053</v>
      </c>
      <c r="D200" s="127">
        <v>532.99199999999996</v>
      </c>
      <c r="E200" s="127">
        <v>538.91700000000003</v>
      </c>
      <c r="F200" s="127">
        <v>585.173</v>
      </c>
      <c r="G200" s="127">
        <v>576.36699999999996</v>
      </c>
      <c r="H200" s="127">
        <v>634.697</v>
      </c>
      <c r="I200" s="127">
        <v>539.83799999999997</v>
      </c>
      <c r="J200" s="127">
        <v>547.32899999999995</v>
      </c>
      <c r="K200" s="127">
        <v>525.36800000000005</v>
      </c>
      <c r="L200" s="127">
        <v>523.92100000000005</v>
      </c>
      <c r="M200" s="127">
        <v>534.50800000000004</v>
      </c>
      <c r="N200" s="127">
        <v>492.89299999999997</v>
      </c>
      <c r="O200" s="127">
        <v>565.63499999999999</v>
      </c>
      <c r="P200" s="127">
        <v>682.52599999999995</v>
      </c>
      <c r="Q200" s="127">
        <v>695.94299999999998</v>
      </c>
      <c r="R200" s="127">
        <v>660.12</v>
      </c>
      <c r="S200" s="127">
        <v>590.22199999999998</v>
      </c>
      <c r="T200" s="127">
        <v>619.72</v>
      </c>
      <c r="U200" s="127">
        <v>589.96699999999998</v>
      </c>
      <c r="V200" s="127">
        <v>553.55600000000004</v>
      </c>
      <c r="W200" s="127">
        <v>798.73099999999999</v>
      </c>
      <c r="X200" s="127">
        <v>826.27499999999998</v>
      </c>
      <c r="Y200" s="127">
        <v>821.702</v>
      </c>
      <c r="Z200" s="127">
        <v>805.68499999999995</v>
      </c>
      <c r="AA200" s="127">
        <v>793.35199999999998</v>
      </c>
      <c r="AB200" s="127">
        <v>852.279</v>
      </c>
      <c r="AC200" s="127">
        <v>811.46100000000001</v>
      </c>
      <c r="AD200" s="127">
        <v>780.59500000000003</v>
      </c>
      <c r="AE200" s="127">
        <v>813.21400000000006</v>
      </c>
      <c r="AF200" s="127">
        <v>769.99599999999998</v>
      </c>
      <c r="AG200" s="127">
        <v>774.73900000000003</v>
      </c>
      <c r="AH200" s="127">
        <v>795.72199999999998</v>
      </c>
      <c r="AI200" s="127">
        <v>759.75099999999998</v>
      </c>
    </row>
    <row r="201" spans="1:35" x14ac:dyDescent="0.3">
      <c r="A201" s="182"/>
      <c r="B201" s="33" t="s">
        <v>138</v>
      </c>
      <c r="C201" s="126">
        <v>16075.806</v>
      </c>
      <c r="D201" s="126">
        <v>16426.007000000001</v>
      </c>
      <c r="E201" s="126">
        <v>16014.33</v>
      </c>
      <c r="F201" s="126">
        <v>14760.76</v>
      </c>
      <c r="G201" s="126">
        <v>16259.226000000001</v>
      </c>
      <c r="H201" s="126">
        <v>16094.919</v>
      </c>
      <c r="I201" s="126">
        <v>15964.307000000001</v>
      </c>
      <c r="J201" s="126">
        <v>16772.138999999999</v>
      </c>
      <c r="K201" s="126">
        <v>17468.167000000001</v>
      </c>
      <c r="L201" s="126">
        <v>19135.400000000001</v>
      </c>
      <c r="M201" s="126">
        <v>19950.760999999999</v>
      </c>
      <c r="N201" s="126">
        <v>19684.344000000001</v>
      </c>
      <c r="O201" s="126">
        <v>19871.852999999999</v>
      </c>
      <c r="P201" s="126">
        <v>21208.600999999999</v>
      </c>
      <c r="Q201" s="126">
        <v>21577.816999999999</v>
      </c>
      <c r="R201" s="126">
        <v>22453.937999999998</v>
      </c>
      <c r="S201" s="126">
        <v>22271.351999999999</v>
      </c>
      <c r="T201" s="126">
        <v>20887.984</v>
      </c>
      <c r="U201" s="126">
        <v>20534.923999999999</v>
      </c>
      <c r="V201" s="126">
        <v>16964.061000000002</v>
      </c>
      <c r="W201" s="126">
        <v>21850.905999999999</v>
      </c>
      <c r="X201" s="126">
        <v>30776.77</v>
      </c>
      <c r="Y201" s="126">
        <v>30780.384999999998</v>
      </c>
      <c r="Z201" s="126">
        <v>30439.121999999999</v>
      </c>
      <c r="AA201" s="126">
        <v>30629.442999999999</v>
      </c>
      <c r="AB201" s="126">
        <v>30652.373</v>
      </c>
      <c r="AC201" s="126">
        <v>30792.758000000002</v>
      </c>
      <c r="AD201" s="126">
        <v>31134.15</v>
      </c>
      <c r="AE201" s="126">
        <v>30217.414000000001</v>
      </c>
      <c r="AF201" s="126">
        <v>28838.746999999999</v>
      </c>
      <c r="AG201" s="126">
        <v>27970.056</v>
      </c>
      <c r="AH201" s="126">
        <v>29598.043000000001</v>
      </c>
      <c r="AI201" s="126">
        <v>29513.044000000002</v>
      </c>
    </row>
    <row r="202" spans="1:35" x14ac:dyDescent="0.3">
      <c r="A202" s="182"/>
      <c r="B202" s="32" t="s">
        <v>139</v>
      </c>
      <c r="C202" s="127">
        <v>28515.26</v>
      </c>
      <c r="D202" s="127">
        <v>28980.947</v>
      </c>
      <c r="E202" s="127">
        <v>28900.510999999999</v>
      </c>
      <c r="F202" s="127">
        <v>29295.924999999999</v>
      </c>
      <c r="G202" s="127">
        <v>30308.597000000002</v>
      </c>
      <c r="H202" s="127">
        <v>30763.598000000002</v>
      </c>
      <c r="I202" s="127">
        <v>31468.721000000001</v>
      </c>
      <c r="J202" s="127">
        <v>33835.409</v>
      </c>
      <c r="K202" s="127">
        <v>34619.245000000003</v>
      </c>
      <c r="L202" s="127">
        <v>36360.368000000002</v>
      </c>
      <c r="M202" s="127">
        <v>39120.019999999997</v>
      </c>
      <c r="N202" s="127">
        <v>39470.118000000002</v>
      </c>
      <c r="O202" s="127">
        <v>40479.529000000002</v>
      </c>
      <c r="P202" s="127">
        <v>40700.868000000002</v>
      </c>
      <c r="Q202" s="127">
        <v>42782.932000000001</v>
      </c>
      <c r="R202" s="127">
        <v>41206.565999999999</v>
      </c>
      <c r="S202" s="127">
        <v>43233.199000000001</v>
      </c>
      <c r="T202" s="127">
        <v>44794.940999999999</v>
      </c>
      <c r="U202" s="127">
        <v>43841.114999999998</v>
      </c>
      <c r="V202" s="127">
        <v>31605.537</v>
      </c>
      <c r="W202" s="127">
        <v>34658.470999999998</v>
      </c>
      <c r="X202" s="127">
        <v>44782.830999999998</v>
      </c>
      <c r="Y202" s="127">
        <v>44760.567000000003</v>
      </c>
      <c r="Z202" s="127">
        <v>43185.891000000003</v>
      </c>
      <c r="AA202" s="127">
        <v>45262.067000000003</v>
      </c>
      <c r="AB202" s="127">
        <v>42880.351000000002</v>
      </c>
      <c r="AC202" s="127">
        <v>43455.188999999998</v>
      </c>
      <c r="AD202" s="127">
        <v>47148.889000000003</v>
      </c>
      <c r="AE202" s="127">
        <v>47771.758000000002</v>
      </c>
      <c r="AF202" s="127">
        <v>46786.334999999999</v>
      </c>
      <c r="AG202" s="127">
        <v>39144.777999999998</v>
      </c>
      <c r="AH202" s="127">
        <v>45864.389000000003</v>
      </c>
      <c r="AI202" s="127">
        <v>42591.472999999998</v>
      </c>
    </row>
    <row r="203" spans="1:35" x14ac:dyDescent="0.3">
      <c r="A203" s="182"/>
      <c r="B203" s="33" t="s">
        <v>140</v>
      </c>
      <c r="C203" s="126">
        <v>19312.379000000001</v>
      </c>
      <c r="D203" s="126">
        <v>19414.27</v>
      </c>
      <c r="E203" s="126">
        <v>18923.146000000001</v>
      </c>
      <c r="F203" s="126">
        <v>19791.377</v>
      </c>
      <c r="G203" s="126">
        <v>19926.226999999999</v>
      </c>
      <c r="H203" s="126">
        <v>19209.327000000001</v>
      </c>
      <c r="I203" s="126">
        <v>19449.428</v>
      </c>
      <c r="J203" s="126">
        <v>20616.528999999999</v>
      </c>
      <c r="K203" s="126">
        <v>20016.719000000001</v>
      </c>
      <c r="L203" s="126">
        <v>20937.216</v>
      </c>
      <c r="M203" s="126">
        <v>22504.096000000001</v>
      </c>
      <c r="N203" s="126">
        <v>22424.638999999999</v>
      </c>
      <c r="O203" s="126">
        <v>23531.800999999999</v>
      </c>
      <c r="P203" s="126">
        <v>23514.492999999999</v>
      </c>
      <c r="Q203" s="126">
        <v>25238.935000000001</v>
      </c>
      <c r="R203" s="126">
        <v>23479.371999999999</v>
      </c>
      <c r="S203" s="126">
        <v>25558.084999999999</v>
      </c>
      <c r="T203" s="126">
        <v>26244.225999999999</v>
      </c>
      <c r="U203" s="126">
        <v>25604.199000000001</v>
      </c>
      <c r="V203" s="126">
        <v>19668.598999999998</v>
      </c>
      <c r="W203" s="126">
        <v>21660.963</v>
      </c>
      <c r="X203" s="126">
        <v>24330.929</v>
      </c>
      <c r="Y203" s="126">
        <v>24293.944</v>
      </c>
      <c r="Z203" s="126">
        <v>23394.682000000001</v>
      </c>
      <c r="AA203" s="126">
        <v>25081.069</v>
      </c>
      <c r="AB203" s="126">
        <v>22811.764999999999</v>
      </c>
      <c r="AC203" s="126">
        <v>22720.442999999999</v>
      </c>
      <c r="AD203" s="126">
        <v>24959.040000000001</v>
      </c>
      <c r="AE203" s="126">
        <v>24962.434000000001</v>
      </c>
      <c r="AF203" s="126">
        <v>23968.276999999998</v>
      </c>
      <c r="AG203" s="126">
        <v>20015.013999999999</v>
      </c>
      <c r="AH203" s="126">
        <v>24093.087</v>
      </c>
      <c r="AI203" s="126">
        <v>20736.287</v>
      </c>
    </row>
    <row r="204" spans="1:35" x14ac:dyDescent="0.3">
      <c r="A204" s="182"/>
      <c r="B204" s="33" t="s">
        <v>141</v>
      </c>
      <c r="C204" s="127">
        <v>1798.7460000000001</v>
      </c>
      <c r="D204" s="127">
        <v>1856.23</v>
      </c>
      <c r="E204" s="127">
        <v>2079.3910000000001</v>
      </c>
      <c r="F204" s="127">
        <v>2025.8779999999999</v>
      </c>
      <c r="G204" s="127">
        <v>2243.252</v>
      </c>
      <c r="H204" s="127">
        <v>2352.1759999999999</v>
      </c>
      <c r="I204" s="127">
        <v>2309.6190000000001</v>
      </c>
      <c r="J204" s="127">
        <v>2253.5450000000001</v>
      </c>
      <c r="K204" s="127">
        <v>2281.16</v>
      </c>
      <c r="L204" s="127">
        <v>2396.0030000000002</v>
      </c>
      <c r="M204" s="127">
        <v>2760.971</v>
      </c>
      <c r="N204" s="127">
        <v>2775.2849999999999</v>
      </c>
      <c r="O204" s="127">
        <v>2939.116</v>
      </c>
      <c r="P204" s="127">
        <v>2797.43</v>
      </c>
      <c r="Q204" s="127">
        <v>2958.3249999999998</v>
      </c>
      <c r="R204" s="127">
        <v>2911.0169999999998</v>
      </c>
      <c r="S204" s="127">
        <v>3131.3209999999999</v>
      </c>
      <c r="T204" s="127">
        <v>4297.96</v>
      </c>
      <c r="U204" s="127">
        <v>4066.5909999999999</v>
      </c>
      <c r="V204" s="127">
        <v>3436.357</v>
      </c>
      <c r="W204" s="127">
        <v>2670.06</v>
      </c>
      <c r="X204" s="127">
        <v>4120.9889999999996</v>
      </c>
      <c r="Y204" s="127">
        <v>4114.41</v>
      </c>
      <c r="Z204" s="127">
        <v>4338.1090000000004</v>
      </c>
      <c r="AA204" s="127">
        <v>4345.9560000000001</v>
      </c>
      <c r="AB204" s="127">
        <v>3971.4250000000002</v>
      </c>
      <c r="AC204" s="127">
        <v>4265.8890000000001</v>
      </c>
      <c r="AD204" s="127">
        <v>4360.71</v>
      </c>
      <c r="AE204" s="127">
        <v>4320.2610000000004</v>
      </c>
      <c r="AF204" s="127">
        <v>3882.268</v>
      </c>
      <c r="AG204" s="127">
        <v>3698.06</v>
      </c>
      <c r="AH204" s="127">
        <v>4245.8320000000003</v>
      </c>
      <c r="AI204" s="127">
        <v>3877.0790000000002</v>
      </c>
    </row>
    <row r="205" spans="1:35" x14ac:dyDescent="0.3">
      <c r="A205" s="182"/>
      <c r="B205" s="33" t="s">
        <v>142</v>
      </c>
      <c r="C205" s="126">
        <v>374.88900000000001</v>
      </c>
      <c r="D205" s="126">
        <v>389.71899999999999</v>
      </c>
      <c r="E205" s="126">
        <v>381.95800000000003</v>
      </c>
      <c r="F205" s="126">
        <v>367.85899999999998</v>
      </c>
      <c r="G205" s="126">
        <v>489.74599999999998</v>
      </c>
      <c r="H205" s="126">
        <v>480.01799999999997</v>
      </c>
      <c r="I205" s="126">
        <v>462.35599999999999</v>
      </c>
      <c r="J205" s="126">
        <v>517.28399999999999</v>
      </c>
      <c r="K205" s="126">
        <v>538.28</v>
      </c>
      <c r="L205" s="126">
        <v>512.92600000000004</v>
      </c>
      <c r="M205" s="126">
        <v>557.88199999999995</v>
      </c>
      <c r="N205" s="126">
        <v>545.12699999999995</v>
      </c>
      <c r="O205" s="126">
        <v>543.11099999999999</v>
      </c>
      <c r="P205" s="126">
        <v>537.16999999999996</v>
      </c>
      <c r="Q205" s="126">
        <v>576.13400000000001</v>
      </c>
      <c r="R205" s="126">
        <v>502.76299999999998</v>
      </c>
      <c r="S205" s="126">
        <v>519.63499999999999</v>
      </c>
      <c r="T205" s="126">
        <v>482.75</v>
      </c>
      <c r="U205" s="126">
        <v>445.37200000000001</v>
      </c>
      <c r="V205" s="126">
        <v>321.767</v>
      </c>
      <c r="W205" s="126">
        <v>575.52800000000002</v>
      </c>
      <c r="X205" s="126">
        <v>906.89300000000003</v>
      </c>
      <c r="Y205" s="126">
        <v>908.68799999999999</v>
      </c>
      <c r="Z205" s="126">
        <v>864.28800000000001</v>
      </c>
      <c r="AA205" s="126">
        <v>894.21400000000006</v>
      </c>
      <c r="AB205" s="126">
        <v>801.96500000000003</v>
      </c>
      <c r="AC205" s="126">
        <v>831.16700000000003</v>
      </c>
      <c r="AD205" s="126">
        <v>837.57299999999998</v>
      </c>
      <c r="AE205" s="126">
        <v>809.23199999999997</v>
      </c>
      <c r="AF205" s="126">
        <v>784.62400000000002</v>
      </c>
      <c r="AG205" s="126">
        <v>753.58799999999997</v>
      </c>
      <c r="AH205" s="126">
        <v>930.87800000000004</v>
      </c>
      <c r="AI205" s="126">
        <v>841.93700000000001</v>
      </c>
    </row>
    <row r="206" spans="1:35" x14ac:dyDescent="0.3">
      <c r="A206" s="182"/>
      <c r="B206" s="33" t="s">
        <v>143</v>
      </c>
      <c r="C206" s="127">
        <v>15.146000000000001</v>
      </c>
      <c r="D206" s="127">
        <v>11.935</v>
      </c>
      <c r="E206" s="127">
        <v>12.393000000000001</v>
      </c>
      <c r="F206" s="127">
        <v>14.618</v>
      </c>
      <c r="G206" s="127">
        <v>14.393000000000001</v>
      </c>
      <c r="H206" s="127">
        <v>13.997</v>
      </c>
      <c r="I206" s="127">
        <v>15.087</v>
      </c>
      <c r="J206" s="127">
        <v>16.344000000000001</v>
      </c>
      <c r="K206" s="127">
        <v>17.48</v>
      </c>
      <c r="L206" s="127">
        <v>16.992999999999999</v>
      </c>
      <c r="M206" s="127">
        <v>19.483000000000001</v>
      </c>
      <c r="N206" s="127">
        <v>18.817</v>
      </c>
      <c r="O206" s="127">
        <v>17.082999999999998</v>
      </c>
      <c r="P206" s="127">
        <v>18.411000000000001</v>
      </c>
      <c r="Q206" s="127">
        <v>23.48</v>
      </c>
      <c r="R206" s="127">
        <v>23.815000000000001</v>
      </c>
      <c r="S206" s="127">
        <v>30.861999999999998</v>
      </c>
      <c r="T206" s="127">
        <v>363.524</v>
      </c>
      <c r="U206" s="127">
        <v>353.74099999999999</v>
      </c>
      <c r="V206" s="127">
        <v>160.75700000000001</v>
      </c>
      <c r="W206" s="127">
        <v>55.006999999999998</v>
      </c>
      <c r="X206" s="127">
        <v>43.161999999999999</v>
      </c>
      <c r="Y206" s="127">
        <v>45.825000000000003</v>
      </c>
      <c r="Z206" s="127">
        <v>40.737000000000002</v>
      </c>
      <c r="AA206" s="127">
        <v>37.274999999999999</v>
      </c>
      <c r="AB206" s="127">
        <v>37.051000000000002</v>
      </c>
      <c r="AC206" s="127">
        <v>27.852</v>
      </c>
      <c r="AD206" s="127">
        <v>31.515000000000001</v>
      </c>
      <c r="AE206" s="127">
        <v>32.984999999999999</v>
      </c>
      <c r="AF206" s="127">
        <v>37.292999999999999</v>
      </c>
      <c r="AG206" s="127">
        <v>35.970999999999997</v>
      </c>
      <c r="AH206" s="127">
        <v>36.51</v>
      </c>
      <c r="AI206" s="127">
        <v>34.298000000000002</v>
      </c>
    </row>
    <row r="207" spans="1:35" x14ac:dyDescent="0.3">
      <c r="A207" s="182"/>
      <c r="B207" s="33" t="s">
        <v>144</v>
      </c>
      <c r="C207" s="126">
        <v>65.203000000000003</v>
      </c>
      <c r="D207" s="126">
        <v>75.948999999999998</v>
      </c>
      <c r="E207" s="126">
        <v>86.153999999999996</v>
      </c>
      <c r="F207" s="126">
        <v>73.063999999999993</v>
      </c>
      <c r="G207" s="126">
        <v>88.608000000000004</v>
      </c>
      <c r="H207" s="126">
        <v>93.248000000000005</v>
      </c>
      <c r="I207" s="126">
        <v>113.40600000000001</v>
      </c>
      <c r="J207" s="126">
        <v>95.927000000000007</v>
      </c>
      <c r="K207" s="126">
        <v>98.876000000000005</v>
      </c>
      <c r="L207" s="126">
        <v>84.382000000000005</v>
      </c>
      <c r="M207" s="126">
        <v>84.947000000000003</v>
      </c>
      <c r="N207" s="126">
        <v>70.748000000000005</v>
      </c>
      <c r="O207" s="126">
        <v>66.778999999999996</v>
      </c>
      <c r="P207" s="126">
        <v>28.923999999999999</v>
      </c>
      <c r="Q207" s="126">
        <v>15.228999999999999</v>
      </c>
      <c r="R207" s="126">
        <v>15.449</v>
      </c>
      <c r="S207" s="126">
        <v>34.991999999999997</v>
      </c>
      <c r="T207" s="126">
        <v>22.018999999999998</v>
      </c>
      <c r="U207" s="126">
        <v>24.369</v>
      </c>
      <c r="V207" s="126">
        <v>10.339</v>
      </c>
      <c r="W207" s="126">
        <v>64.301000000000002</v>
      </c>
      <c r="X207" s="126">
        <v>81.146000000000001</v>
      </c>
      <c r="Y207" s="126">
        <v>76.191000000000003</v>
      </c>
      <c r="Z207" s="126">
        <v>74.754999999999995</v>
      </c>
      <c r="AA207" s="126">
        <v>74.602999999999994</v>
      </c>
      <c r="AB207" s="126">
        <v>100.881</v>
      </c>
      <c r="AC207" s="126">
        <v>89.673000000000002</v>
      </c>
      <c r="AD207" s="126">
        <v>95.302000000000007</v>
      </c>
      <c r="AE207" s="126">
        <v>102.8</v>
      </c>
      <c r="AF207" s="126">
        <v>106.12</v>
      </c>
      <c r="AG207" s="126">
        <v>93.414000000000001</v>
      </c>
      <c r="AH207" s="126">
        <v>132.13499999999999</v>
      </c>
      <c r="AI207" s="126">
        <v>135.381</v>
      </c>
    </row>
    <row r="208" spans="1:35" x14ac:dyDescent="0.3">
      <c r="A208" s="182"/>
      <c r="B208" s="33" t="s">
        <v>145</v>
      </c>
      <c r="C208" s="127">
        <v>150.839</v>
      </c>
      <c r="D208" s="127">
        <v>142.56299999999999</v>
      </c>
      <c r="E208" s="127">
        <v>202.41499999999999</v>
      </c>
      <c r="F208" s="127">
        <v>242.214</v>
      </c>
      <c r="G208" s="127">
        <v>190.297</v>
      </c>
      <c r="H208" s="127">
        <v>306.66399999999999</v>
      </c>
      <c r="I208" s="127">
        <v>249.44200000000001</v>
      </c>
      <c r="J208" s="127">
        <v>206.74100000000001</v>
      </c>
      <c r="K208" s="127">
        <v>183.10499999999999</v>
      </c>
      <c r="L208" s="127">
        <v>179.13499999999999</v>
      </c>
      <c r="M208" s="127">
        <v>189.024</v>
      </c>
      <c r="N208" s="127">
        <v>179.71199999999999</v>
      </c>
      <c r="O208" s="127">
        <v>196.453</v>
      </c>
      <c r="P208" s="127">
        <v>182.369</v>
      </c>
      <c r="Q208" s="127">
        <v>193.86199999999999</v>
      </c>
      <c r="R208" s="127">
        <v>157.321</v>
      </c>
      <c r="S208" s="127">
        <v>95.724000000000004</v>
      </c>
      <c r="T208" s="127">
        <v>66.48</v>
      </c>
      <c r="U208" s="127">
        <v>52.387999999999998</v>
      </c>
      <c r="V208" s="127">
        <v>137.93799999999999</v>
      </c>
      <c r="W208" s="127">
        <v>201.45500000000001</v>
      </c>
      <c r="X208" s="127">
        <v>302.798</v>
      </c>
      <c r="Y208" s="127">
        <v>280.798</v>
      </c>
      <c r="Z208" s="127">
        <v>421.166</v>
      </c>
      <c r="AA208" s="127">
        <v>491.89499999999998</v>
      </c>
      <c r="AB208" s="127">
        <v>394.43799999999999</v>
      </c>
      <c r="AC208" s="127">
        <v>409.625</v>
      </c>
      <c r="AD208" s="127">
        <v>403.221</v>
      </c>
      <c r="AE208" s="127">
        <v>409.56900000000002</v>
      </c>
      <c r="AF208" s="127">
        <v>382.75700000000001</v>
      </c>
      <c r="AG208" s="127">
        <v>407.36099999999999</v>
      </c>
      <c r="AH208" s="127">
        <v>413.31099999999998</v>
      </c>
      <c r="AI208" s="127">
        <v>357.92</v>
      </c>
    </row>
    <row r="209" spans="1:35" x14ac:dyDescent="0.3">
      <c r="A209" s="182"/>
      <c r="B209" s="33" t="s">
        <v>146</v>
      </c>
      <c r="C209" s="126">
        <v>0.56299999999999994</v>
      </c>
      <c r="D209" s="126">
        <v>0.39900000000000002</v>
      </c>
      <c r="E209" s="126">
        <v>0.57799999999999996</v>
      </c>
      <c r="F209" s="126">
        <v>0.54300000000000004</v>
      </c>
      <c r="G209" s="126">
        <v>1.2250000000000001</v>
      </c>
      <c r="H209" s="126">
        <v>1.8360000000000001</v>
      </c>
      <c r="I209" s="126">
        <v>2.004</v>
      </c>
      <c r="J209" s="126">
        <v>5.7069999999999999</v>
      </c>
      <c r="K209" s="126">
        <v>3.0009999999999999</v>
      </c>
      <c r="L209" s="126">
        <v>2.2069999999999999</v>
      </c>
      <c r="M209" s="126">
        <v>2.262</v>
      </c>
      <c r="N209" s="126">
        <v>2.5449999999999999</v>
      </c>
      <c r="O209" s="126">
        <v>2.5379999999999998</v>
      </c>
      <c r="P209" s="126">
        <v>3.08</v>
      </c>
      <c r="Q209" s="126">
        <v>2.7919999999999998</v>
      </c>
      <c r="R209" s="126">
        <v>2.9529999999999998</v>
      </c>
      <c r="S209" s="126">
        <v>3.181</v>
      </c>
      <c r="T209" s="126">
        <v>1.67</v>
      </c>
      <c r="U209" s="126">
        <v>0.96199999999999997</v>
      </c>
      <c r="V209" s="126">
        <v>0.70699999999999996</v>
      </c>
      <c r="W209" s="126">
        <v>1.8360000000000001</v>
      </c>
      <c r="X209" s="126">
        <v>2.1389999999999998</v>
      </c>
      <c r="Y209" s="126">
        <v>1.9950000000000001</v>
      </c>
      <c r="Z209" s="126">
        <v>2.198</v>
      </c>
      <c r="AA209" s="126">
        <v>2.38</v>
      </c>
      <c r="AB209" s="126">
        <v>1.69</v>
      </c>
      <c r="AC209" s="126">
        <v>1.899</v>
      </c>
      <c r="AD209" s="126">
        <v>1.9239999999999999</v>
      </c>
      <c r="AE209" s="126">
        <v>1.4410000000000001</v>
      </c>
      <c r="AF209" s="126">
        <v>1.405</v>
      </c>
      <c r="AG209" s="126">
        <v>2.2949999999999999</v>
      </c>
      <c r="AH209" s="126">
        <v>1.877</v>
      </c>
      <c r="AI209" s="126">
        <v>1.468</v>
      </c>
    </row>
    <row r="210" spans="1:35" x14ac:dyDescent="0.3">
      <c r="A210" s="182"/>
      <c r="B210" s="33" t="s">
        <v>147</v>
      </c>
      <c r="C210" s="127">
        <v>1.613</v>
      </c>
      <c r="D210" s="127">
        <v>1.841</v>
      </c>
      <c r="E210" s="127">
        <v>2.0649999999999999</v>
      </c>
      <c r="F210" s="127">
        <v>1.2430000000000001</v>
      </c>
      <c r="G210" s="127">
        <v>1.7410000000000001</v>
      </c>
      <c r="H210" s="127">
        <v>5.306</v>
      </c>
      <c r="I210" s="127">
        <v>1.986</v>
      </c>
      <c r="J210" s="127">
        <v>2.1629999999999998</v>
      </c>
      <c r="K210" s="127">
        <v>1.534</v>
      </c>
      <c r="L210" s="127">
        <v>3.1219999999999999</v>
      </c>
      <c r="M210" s="127">
        <v>4.2690000000000001</v>
      </c>
      <c r="N210" s="127">
        <v>2.4300000000000002</v>
      </c>
      <c r="O210" s="127">
        <v>13.192</v>
      </c>
      <c r="P210" s="127">
        <v>1.5880000000000001</v>
      </c>
      <c r="Q210" s="127">
        <v>1.52</v>
      </c>
      <c r="R210" s="127">
        <v>1.409</v>
      </c>
      <c r="S210" s="127">
        <v>1.2749999999999999</v>
      </c>
      <c r="T210" s="127">
        <v>1.413</v>
      </c>
      <c r="U210" s="127">
        <v>1.6639999999999999</v>
      </c>
      <c r="V210" s="127">
        <v>1.0109999999999999</v>
      </c>
      <c r="W210" s="127">
        <v>1.1240000000000001</v>
      </c>
      <c r="X210" s="127">
        <v>2.0680000000000001</v>
      </c>
      <c r="Y210" s="127">
        <v>2.0230000000000001</v>
      </c>
      <c r="Z210" s="127">
        <v>3.03</v>
      </c>
      <c r="AA210" s="127">
        <v>2.044</v>
      </c>
      <c r="AB210" s="127">
        <v>2.6349999999999998</v>
      </c>
      <c r="AC210" s="127">
        <v>4.9409999999999998</v>
      </c>
      <c r="AD210" s="127">
        <v>6.6760000000000002</v>
      </c>
      <c r="AE210" s="127">
        <v>5.657</v>
      </c>
      <c r="AF210" s="127">
        <v>4.6269999999999998</v>
      </c>
      <c r="AG210" s="127">
        <v>4.9779999999999998</v>
      </c>
      <c r="AH210" s="127">
        <v>6.5449999999999999</v>
      </c>
      <c r="AI210" s="127">
        <v>9.9309999999999992</v>
      </c>
    </row>
    <row r="211" spans="1:35" x14ac:dyDescent="0.3">
      <c r="A211" s="182"/>
      <c r="B211" s="33" t="s">
        <v>149</v>
      </c>
      <c r="C211" s="126">
        <v>644.08399999999995</v>
      </c>
      <c r="D211" s="126">
        <v>651.26499999999999</v>
      </c>
      <c r="E211" s="126">
        <v>753.68299999999999</v>
      </c>
      <c r="F211" s="126">
        <v>776.005</v>
      </c>
      <c r="G211" s="126">
        <v>813.66099999999994</v>
      </c>
      <c r="H211" s="126">
        <v>851.91300000000001</v>
      </c>
      <c r="I211" s="126">
        <v>832.83600000000001</v>
      </c>
      <c r="J211" s="126">
        <v>792.70500000000004</v>
      </c>
      <c r="K211" s="126">
        <v>805.18600000000004</v>
      </c>
      <c r="L211" s="126">
        <v>798.904</v>
      </c>
      <c r="M211" s="126">
        <v>842.322</v>
      </c>
      <c r="N211" s="126">
        <v>854.23800000000006</v>
      </c>
      <c r="O211" s="126">
        <v>893.76300000000003</v>
      </c>
      <c r="P211" s="126">
        <v>906.75199999999995</v>
      </c>
      <c r="Q211" s="126">
        <v>981.827</v>
      </c>
      <c r="R211" s="126">
        <v>1051.153</v>
      </c>
      <c r="S211" s="126">
        <v>1140.4580000000001</v>
      </c>
      <c r="T211" s="126">
        <v>861.88900000000001</v>
      </c>
      <c r="U211" s="126">
        <v>832.38300000000004</v>
      </c>
      <c r="V211" s="126">
        <v>800.31</v>
      </c>
      <c r="W211" s="126">
        <v>1385.3630000000001</v>
      </c>
      <c r="X211" s="126">
        <v>2342.9720000000002</v>
      </c>
      <c r="Y211" s="126">
        <v>2249.0700000000002</v>
      </c>
      <c r="Z211" s="126">
        <v>2246.502</v>
      </c>
      <c r="AA211" s="126">
        <v>2374.4259999999999</v>
      </c>
      <c r="AB211" s="126">
        <v>2303.2550000000001</v>
      </c>
      <c r="AC211" s="126">
        <v>2497.944</v>
      </c>
      <c r="AD211" s="126">
        <v>2596.9490000000001</v>
      </c>
      <c r="AE211" s="126">
        <v>2615.7379999999998</v>
      </c>
      <c r="AF211" s="126">
        <v>2258.9059999999999</v>
      </c>
      <c r="AG211" s="126">
        <v>2014.3340000000001</v>
      </c>
      <c r="AH211" s="126">
        <v>2290.8310000000001</v>
      </c>
      <c r="AI211" s="126">
        <v>2168.6860000000001</v>
      </c>
    </row>
    <row r="212" spans="1:35" x14ac:dyDescent="0.3">
      <c r="A212" s="182"/>
      <c r="B212" s="33" t="s">
        <v>150</v>
      </c>
      <c r="C212" s="127">
        <v>24.56</v>
      </c>
      <c r="D212" s="127">
        <v>21.798999999999999</v>
      </c>
      <c r="E212" s="127">
        <v>22.382999999999999</v>
      </c>
      <c r="F212" s="127">
        <v>27.777000000000001</v>
      </c>
      <c r="G212" s="127">
        <v>24.643999999999998</v>
      </c>
      <c r="H212" s="127">
        <v>19.744</v>
      </c>
      <c r="I212" s="127">
        <v>10.613</v>
      </c>
      <c r="J212" s="127">
        <v>11.391999999999999</v>
      </c>
      <c r="K212" s="127">
        <v>17.599</v>
      </c>
      <c r="L212" s="127">
        <v>7.4</v>
      </c>
      <c r="M212" s="127">
        <v>10.37</v>
      </c>
      <c r="N212" s="127">
        <v>11.199</v>
      </c>
      <c r="O212" s="127">
        <v>10.534000000000001</v>
      </c>
      <c r="P212" s="127">
        <v>12.599</v>
      </c>
      <c r="Q212" s="127">
        <v>19.309999999999999</v>
      </c>
      <c r="R212" s="127">
        <v>15.792999999999999</v>
      </c>
      <c r="S212" s="127">
        <v>18.204000000000001</v>
      </c>
      <c r="T212" s="127">
        <v>21.323</v>
      </c>
      <c r="U212" s="127">
        <v>24.36</v>
      </c>
      <c r="V212" s="127">
        <v>19.832999999999998</v>
      </c>
      <c r="W212" s="127">
        <v>26.196999999999999</v>
      </c>
      <c r="X212" s="127">
        <v>22.135999999999999</v>
      </c>
      <c r="Y212" s="127">
        <v>17.47</v>
      </c>
      <c r="Z212" s="127">
        <v>18.085000000000001</v>
      </c>
      <c r="AA212" s="127">
        <v>12.824</v>
      </c>
      <c r="AB212" s="127">
        <v>15.554</v>
      </c>
      <c r="AC212" s="127">
        <v>11.555999999999999</v>
      </c>
      <c r="AD212" s="127">
        <v>13.576000000000001</v>
      </c>
      <c r="AE212" s="127">
        <v>11.407999999999999</v>
      </c>
      <c r="AF212" s="127">
        <v>11.138</v>
      </c>
      <c r="AG212" s="127">
        <v>9.5530000000000008</v>
      </c>
      <c r="AH212" s="127">
        <v>13.875999999999999</v>
      </c>
      <c r="AI212" s="127">
        <v>30.28</v>
      </c>
    </row>
    <row r="213" spans="1:35" x14ac:dyDescent="0.3">
      <c r="A213" s="182"/>
      <c r="B213" s="33" t="s">
        <v>151</v>
      </c>
      <c r="C213" s="126">
        <v>521.84799999999996</v>
      </c>
      <c r="D213" s="126">
        <v>560.76</v>
      </c>
      <c r="E213" s="126">
        <v>617.76099999999997</v>
      </c>
      <c r="F213" s="126">
        <v>522.55600000000004</v>
      </c>
      <c r="G213" s="126">
        <v>618.93600000000004</v>
      </c>
      <c r="H213" s="126">
        <v>579.44899999999996</v>
      </c>
      <c r="I213" s="126">
        <v>621.89</v>
      </c>
      <c r="J213" s="126">
        <v>605.28399999999999</v>
      </c>
      <c r="K213" s="126">
        <v>616.09799999999996</v>
      </c>
      <c r="L213" s="126">
        <v>790.93399999999997</v>
      </c>
      <c r="M213" s="126">
        <v>1050.412</v>
      </c>
      <c r="N213" s="126">
        <v>1090.4690000000001</v>
      </c>
      <c r="O213" s="126">
        <v>1195.663</v>
      </c>
      <c r="P213" s="126">
        <v>1106.538</v>
      </c>
      <c r="Q213" s="126">
        <v>1144.171</v>
      </c>
      <c r="R213" s="126">
        <v>1140.3630000000001</v>
      </c>
      <c r="S213" s="126">
        <v>1286.989</v>
      </c>
      <c r="T213" s="126">
        <v>2476.893</v>
      </c>
      <c r="U213" s="126">
        <v>2331.3519999999999</v>
      </c>
      <c r="V213" s="126">
        <v>1983.6959999999999</v>
      </c>
      <c r="W213" s="126">
        <v>359.24900000000002</v>
      </c>
      <c r="X213" s="126">
        <v>417.67500000000001</v>
      </c>
      <c r="Y213" s="126">
        <v>532.34900000000005</v>
      </c>
      <c r="Z213" s="126">
        <v>667.34900000000005</v>
      </c>
      <c r="AA213" s="126">
        <v>456.29399999999998</v>
      </c>
      <c r="AB213" s="126">
        <v>313.95499999999998</v>
      </c>
      <c r="AC213" s="126">
        <v>391.23200000000003</v>
      </c>
      <c r="AD213" s="126">
        <v>373.97500000000002</v>
      </c>
      <c r="AE213" s="126">
        <v>331.43099999999998</v>
      </c>
      <c r="AF213" s="126">
        <v>295.39800000000002</v>
      </c>
      <c r="AG213" s="126">
        <v>376.565</v>
      </c>
      <c r="AH213" s="126">
        <v>419.86799999999999</v>
      </c>
      <c r="AI213" s="126">
        <v>297.178</v>
      </c>
    </row>
    <row r="214" spans="1:35" x14ac:dyDescent="0.3">
      <c r="A214" s="182"/>
      <c r="B214" s="33" t="s">
        <v>152</v>
      </c>
      <c r="C214" s="127">
        <v>7404.134</v>
      </c>
      <c r="D214" s="127">
        <v>7710.4470000000001</v>
      </c>
      <c r="E214" s="127">
        <v>7897.9740000000002</v>
      </c>
      <c r="F214" s="127">
        <v>7478.67</v>
      </c>
      <c r="G214" s="127">
        <v>8139.1180000000004</v>
      </c>
      <c r="H214" s="127">
        <v>9202.0959999999995</v>
      </c>
      <c r="I214" s="127">
        <v>9709.6740000000009</v>
      </c>
      <c r="J214" s="127">
        <v>10965.334999999999</v>
      </c>
      <c r="K214" s="127">
        <v>12321.366</v>
      </c>
      <c r="L214" s="127">
        <v>13027.15</v>
      </c>
      <c r="M214" s="127">
        <v>13854.953</v>
      </c>
      <c r="N214" s="127">
        <v>14270.194</v>
      </c>
      <c r="O214" s="127">
        <v>14008.611999999999</v>
      </c>
      <c r="P214" s="127">
        <v>14388.945</v>
      </c>
      <c r="Q214" s="127">
        <v>14585.672</v>
      </c>
      <c r="R214" s="127">
        <v>14816.175999999999</v>
      </c>
      <c r="S214" s="127">
        <v>14543.793</v>
      </c>
      <c r="T214" s="127">
        <v>14252.755999999999</v>
      </c>
      <c r="U214" s="127">
        <v>14170.324000000001</v>
      </c>
      <c r="V214" s="127">
        <v>8500.5810000000001</v>
      </c>
      <c r="W214" s="127">
        <v>10327.448</v>
      </c>
      <c r="X214" s="127">
        <v>16330.913</v>
      </c>
      <c r="Y214" s="127">
        <v>16352.213</v>
      </c>
      <c r="Z214" s="127">
        <v>15453.1</v>
      </c>
      <c r="AA214" s="127">
        <v>15835.041999999999</v>
      </c>
      <c r="AB214" s="127">
        <v>16097.162</v>
      </c>
      <c r="AC214" s="127">
        <v>16468.857</v>
      </c>
      <c r="AD214" s="127">
        <v>17829.138999999999</v>
      </c>
      <c r="AE214" s="127">
        <v>18489.062000000002</v>
      </c>
      <c r="AF214" s="127">
        <v>18935.791000000001</v>
      </c>
      <c r="AG214" s="127">
        <v>15431.704</v>
      </c>
      <c r="AH214" s="127">
        <v>17525.47</v>
      </c>
      <c r="AI214" s="127">
        <v>17978.107</v>
      </c>
    </row>
    <row r="215" spans="1:35" x14ac:dyDescent="0.3">
      <c r="A215" s="182"/>
      <c r="B215" s="32" t="s">
        <v>153</v>
      </c>
      <c r="C215" s="126">
        <v>32230.690999999999</v>
      </c>
      <c r="D215" s="126">
        <v>31985.27</v>
      </c>
      <c r="E215" s="126">
        <v>31313.714</v>
      </c>
      <c r="F215" s="126">
        <v>26742.557000000001</v>
      </c>
      <c r="G215" s="126">
        <v>30540.401999999998</v>
      </c>
      <c r="H215" s="126">
        <v>30849.938999999998</v>
      </c>
      <c r="I215" s="126">
        <v>27492.870999999999</v>
      </c>
      <c r="J215" s="126">
        <v>29038.524000000001</v>
      </c>
      <c r="K215" s="126">
        <v>28070.173999999999</v>
      </c>
      <c r="L215" s="126">
        <v>27622.393</v>
      </c>
      <c r="M215" s="126">
        <v>26989.983</v>
      </c>
      <c r="N215" s="126">
        <v>26350.771000000001</v>
      </c>
      <c r="O215" s="126">
        <v>24428.935000000001</v>
      </c>
      <c r="P215" s="126">
        <v>22917.7</v>
      </c>
      <c r="Q215" s="126">
        <v>23034.644</v>
      </c>
      <c r="R215" s="126">
        <v>22238.287</v>
      </c>
      <c r="S215" s="126">
        <v>22262.75</v>
      </c>
      <c r="T215" s="126">
        <v>19707.839</v>
      </c>
      <c r="U215" s="126">
        <v>19483.738000000001</v>
      </c>
      <c r="V215" s="126">
        <v>15853.175999999999</v>
      </c>
      <c r="W215" s="126">
        <v>20224.958999999999</v>
      </c>
      <c r="X215" s="126">
        <v>23810.847000000002</v>
      </c>
      <c r="Y215" s="126">
        <v>23501.112000000001</v>
      </c>
      <c r="Z215" s="126">
        <v>24516.294000000002</v>
      </c>
      <c r="AA215" s="126">
        <v>24886.935000000001</v>
      </c>
      <c r="AB215" s="126">
        <v>23600.353999999999</v>
      </c>
      <c r="AC215" s="126">
        <v>25240.197</v>
      </c>
      <c r="AD215" s="126">
        <v>24786.95</v>
      </c>
      <c r="AE215" s="126">
        <v>24894.106</v>
      </c>
      <c r="AF215" s="126">
        <v>25954.488000000001</v>
      </c>
      <c r="AG215" s="126">
        <v>24551.511999999999</v>
      </c>
      <c r="AH215" s="126">
        <v>26249.348000000002</v>
      </c>
      <c r="AI215" s="126">
        <v>26515.776000000002</v>
      </c>
    </row>
    <row r="216" spans="1:35" x14ac:dyDescent="0.3">
      <c r="A216" s="182"/>
      <c r="B216" s="33" t="s">
        <v>154</v>
      </c>
      <c r="C216" s="127">
        <v>286.86900000000003</v>
      </c>
      <c r="D216" s="127">
        <v>348.65600000000001</v>
      </c>
      <c r="E216" s="127">
        <v>332.291</v>
      </c>
      <c r="F216" s="127">
        <v>156.36799999999999</v>
      </c>
      <c r="G216" s="127">
        <v>174.57300000000001</v>
      </c>
      <c r="H216" s="127">
        <v>297.399</v>
      </c>
      <c r="I216" s="127">
        <v>215.50800000000001</v>
      </c>
      <c r="J216" s="127">
        <v>274.06700000000001</v>
      </c>
      <c r="K216" s="127">
        <v>236.12200000000001</v>
      </c>
      <c r="L216" s="127">
        <v>240.49199999999999</v>
      </c>
      <c r="M216" s="127">
        <v>251.56</v>
      </c>
      <c r="N216" s="127">
        <v>252.44</v>
      </c>
      <c r="O216" s="127">
        <v>210.89099999999999</v>
      </c>
      <c r="P216" s="127">
        <v>183.273</v>
      </c>
      <c r="Q216" s="127">
        <v>237.55500000000001</v>
      </c>
      <c r="R216" s="127">
        <v>182.602</v>
      </c>
      <c r="S216" s="127">
        <v>248.624</v>
      </c>
      <c r="T216" s="127">
        <v>302.11200000000002</v>
      </c>
      <c r="U216" s="127">
        <v>282.75799999999998</v>
      </c>
      <c r="V216" s="127">
        <v>229.97499999999999</v>
      </c>
      <c r="W216" s="127">
        <v>255.357</v>
      </c>
      <c r="X216" s="127">
        <v>370.55500000000001</v>
      </c>
      <c r="Y216" s="127">
        <v>233.59200000000001</v>
      </c>
      <c r="Z216" s="127">
        <v>233.142</v>
      </c>
      <c r="AA216" s="127">
        <v>272.02199999999999</v>
      </c>
      <c r="AB216" s="127">
        <v>259.904</v>
      </c>
      <c r="AC216" s="127">
        <v>240.87899999999999</v>
      </c>
      <c r="AD216" s="127">
        <v>331.43599999999998</v>
      </c>
      <c r="AE216" s="127">
        <v>290.27300000000002</v>
      </c>
      <c r="AF216" s="127">
        <v>403.77</v>
      </c>
      <c r="AG216" s="127">
        <v>461.714</v>
      </c>
      <c r="AH216" s="127">
        <v>573.649</v>
      </c>
      <c r="AI216" s="127">
        <v>542.96600000000001</v>
      </c>
    </row>
    <row r="217" spans="1:35" x14ac:dyDescent="0.3">
      <c r="A217" s="182"/>
      <c r="B217" s="33" t="s">
        <v>155</v>
      </c>
      <c r="C217" s="126">
        <v>725.01400000000001</v>
      </c>
      <c r="D217" s="126">
        <v>840.71</v>
      </c>
      <c r="E217" s="126">
        <v>844.9</v>
      </c>
      <c r="F217" s="126">
        <v>779.57299999999998</v>
      </c>
      <c r="G217" s="126">
        <v>755.83799999999997</v>
      </c>
      <c r="H217" s="126">
        <v>677.00199999999995</v>
      </c>
      <c r="I217" s="126">
        <v>572.07299999999998</v>
      </c>
      <c r="J217" s="126">
        <v>565.99199999999996</v>
      </c>
      <c r="K217" s="126">
        <v>574.94399999999996</v>
      </c>
      <c r="L217" s="126">
        <v>583.63900000000001</v>
      </c>
      <c r="M217" s="126">
        <v>547.61199999999997</v>
      </c>
      <c r="N217" s="126">
        <v>658.19</v>
      </c>
      <c r="O217" s="126">
        <v>631.81200000000001</v>
      </c>
      <c r="P217" s="126">
        <v>664.26199999999994</v>
      </c>
      <c r="Q217" s="126">
        <v>676.14</v>
      </c>
      <c r="R217" s="126">
        <v>642.61099999999999</v>
      </c>
      <c r="S217" s="126">
        <v>666.01900000000001</v>
      </c>
      <c r="T217" s="126">
        <v>381.78199999999998</v>
      </c>
      <c r="U217" s="126">
        <v>399.74599999999998</v>
      </c>
      <c r="V217" s="126">
        <v>388.10700000000003</v>
      </c>
      <c r="W217" s="126">
        <v>566.54499999999996</v>
      </c>
      <c r="X217" s="126">
        <v>571.46500000000003</v>
      </c>
      <c r="Y217" s="126">
        <v>552.27599999999995</v>
      </c>
      <c r="Z217" s="126">
        <v>588.34500000000003</v>
      </c>
      <c r="AA217" s="126">
        <v>517.69799999999998</v>
      </c>
      <c r="AB217" s="126">
        <v>541.98900000000003</v>
      </c>
      <c r="AC217" s="126">
        <v>438.50700000000001</v>
      </c>
      <c r="AD217" s="126">
        <v>300.11700000000002</v>
      </c>
      <c r="AE217" s="126">
        <v>273.47300000000001</v>
      </c>
      <c r="AF217" s="126">
        <v>294.12</v>
      </c>
      <c r="AG217" s="126">
        <v>373.80799999999999</v>
      </c>
      <c r="AH217" s="126">
        <v>398.63600000000002</v>
      </c>
      <c r="AI217" s="126">
        <v>302.55</v>
      </c>
    </row>
    <row r="218" spans="1:35" x14ac:dyDescent="0.3">
      <c r="A218" s="182"/>
      <c r="B218" s="33" t="s">
        <v>156</v>
      </c>
      <c r="C218" s="127">
        <v>28.971</v>
      </c>
      <c r="D218" s="127">
        <v>35.44</v>
      </c>
      <c r="E218" s="127">
        <v>37.780999999999999</v>
      </c>
      <c r="F218" s="127">
        <v>34.311</v>
      </c>
      <c r="G218" s="127">
        <v>39.398000000000003</v>
      </c>
      <c r="H218" s="127">
        <v>43.12</v>
      </c>
      <c r="I218" s="127">
        <v>38.218000000000004</v>
      </c>
      <c r="J218" s="127">
        <v>36.518000000000001</v>
      </c>
      <c r="K218" s="127">
        <v>40.899000000000001</v>
      </c>
      <c r="L218" s="127">
        <v>42.749000000000002</v>
      </c>
      <c r="M218" s="127">
        <v>39.835999999999999</v>
      </c>
      <c r="N218" s="127">
        <v>33.707999999999998</v>
      </c>
      <c r="O218" s="127">
        <v>35.268000000000001</v>
      </c>
      <c r="P218" s="127">
        <v>30.189</v>
      </c>
      <c r="Q218" s="127">
        <v>32.023000000000003</v>
      </c>
      <c r="R218" s="127">
        <v>28.827999999999999</v>
      </c>
      <c r="S218" s="127">
        <v>32.081000000000003</v>
      </c>
      <c r="T218" s="127">
        <v>33.926000000000002</v>
      </c>
      <c r="U218" s="127">
        <v>29.280999999999999</v>
      </c>
      <c r="V218" s="127">
        <v>27.887</v>
      </c>
      <c r="W218" s="127">
        <v>19.201000000000001</v>
      </c>
      <c r="X218" s="127">
        <v>142.50299999999999</v>
      </c>
      <c r="Y218" s="127">
        <v>124.251</v>
      </c>
      <c r="Z218" s="127">
        <v>126.97</v>
      </c>
      <c r="AA218" s="127">
        <v>125.30800000000001</v>
      </c>
      <c r="AB218" s="127">
        <v>122.806</v>
      </c>
      <c r="AC218" s="127">
        <v>117.17400000000001</v>
      </c>
      <c r="AD218" s="127">
        <v>118.34699999999999</v>
      </c>
      <c r="AE218" s="127">
        <v>118.715</v>
      </c>
      <c r="AF218" s="127">
        <v>116.64700000000001</v>
      </c>
      <c r="AG218" s="127">
        <v>111.268</v>
      </c>
      <c r="AH218" s="127">
        <v>122.999</v>
      </c>
      <c r="AI218" s="127">
        <v>118.05800000000001</v>
      </c>
    </row>
    <row r="219" spans="1:35" x14ac:dyDescent="0.3">
      <c r="A219" s="182"/>
      <c r="B219" s="33" t="s">
        <v>157</v>
      </c>
      <c r="C219" s="126">
        <v>4332.701</v>
      </c>
      <c r="D219" s="126">
        <v>3970.1080000000002</v>
      </c>
      <c r="E219" s="126">
        <v>4057.7069999999999</v>
      </c>
      <c r="F219" s="126">
        <v>3905.64</v>
      </c>
      <c r="G219" s="126">
        <v>4081.279</v>
      </c>
      <c r="H219" s="126">
        <v>3837.4</v>
      </c>
      <c r="I219" s="126">
        <v>1650.01</v>
      </c>
      <c r="J219" s="126">
        <v>1535.7560000000001</v>
      </c>
      <c r="K219" s="126">
        <v>1406.7270000000001</v>
      </c>
      <c r="L219" s="126">
        <v>1387.9960000000001</v>
      </c>
      <c r="M219" s="126">
        <v>1457.6780000000001</v>
      </c>
      <c r="N219" s="126">
        <v>1112.28</v>
      </c>
      <c r="O219" s="126">
        <v>1142.5139999999999</v>
      </c>
      <c r="P219" s="126">
        <v>1073.4259999999999</v>
      </c>
      <c r="Q219" s="126">
        <v>1033.9580000000001</v>
      </c>
      <c r="R219" s="126">
        <v>1089.7850000000001</v>
      </c>
      <c r="S219" s="126">
        <v>727.12</v>
      </c>
      <c r="T219" s="126">
        <v>2040.701</v>
      </c>
      <c r="U219" s="126">
        <v>2084.4520000000002</v>
      </c>
      <c r="V219" s="126">
        <v>1750.076</v>
      </c>
      <c r="W219" s="126">
        <v>2437.1109999999999</v>
      </c>
      <c r="X219" s="126">
        <v>3620.74</v>
      </c>
      <c r="Y219" s="126">
        <v>4033.2950000000001</v>
      </c>
      <c r="Z219" s="126">
        <v>4463.1180000000004</v>
      </c>
      <c r="AA219" s="126">
        <v>3983.7370000000001</v>
      </c>
      <c r="AB219" s="126">
        <v>3522.8780000000002</v>
      </c>
      <c r="AC219" s="126">
        <v>3560.9639999999999</v>
      </c>
      <c r="AD219" s="126">
        <v>3432.453</v>
      </c>
      <c r="AE219" s="126">
        <v>3793.4789999999998</v>
      </c>
      <c r="AF219" s="126">
        <v>4154.9160000000002</v>
      </c>
      <c r="AG219" s="126">
        <v>3947.02</v>
      </c>
      <c r="AH219" s="126">
        <v>3589.52</v>
      </c>
      <c r="AI219" s="126">
        <v>3983.4569999999999</v>
      </c>
    </row>
    <row r="220" spans="1:35" x14ac:dyDescent="0.3">
      <c r="A220" s="182"/>
      <c r="B220" s="33" t="s">
        <v>158</v>
      </c>
      <c r="C220" s="127">
        <v>933.96299999999997</v>
      </c>
      <c r="D220" s="127">
        <v>797.23500000000001</v>
      </c>
      <c r="E220" s="127">
        <v>484.66699999999997</v>
      </c>
      <c r="F220" s="127">
        <v>464.52600000000001</v>
      </c>
      <c r="G220" s="127">
        <v>597.34699999999998</v>
      </c>
      <c r="H220" s="127">
        <v>608.11500000000001</v>
      </c>
      <c r="I220" s="127">
        <v>796.60500000000002</v>
      </c>
      <c r="J220" s="127">
        <v>674.03</v>
      </c>
      <c r="K220" s="127">
        <v>591.78</v>
      </c>
      <c r="L220" s="127">
        <v>702.28700000000003</v>
      </c>
      <c r="M220" s="127">
        <v>462.411</v>
      </c>
      <c r="N220" s="127">
        <v>452.58100000000002</v>
      </c>
      <c r="O220" s="127">
        <v>477.71600000000001</v>
      </c>
      <c r="P220" s="127">
        <v>471.43400000000003</v>
      </c>
      <c r="Q220" s="127">
        <v>414.46499999999997</v>
      </c>
      <c r="R220" s="127">
        <v>471.27199999999999</v>
      </c>
      <c r="S220" s="127">
        <v>254.71199999999999</v>
      </c>
      <c r="T220" s="127">
        <v>359.55399999999997</v>
      </c>
      <c r="U220" s="127">
        <v>231.94900000000001</v>
      </c>
      <c r="V220" s="127">
        <v>277.63</v>
      </c>
      <c r="W220" s="127">
        <v>297.67200000000003</v>
      </c>
      <c r="X220" s="127">
        <v>190.12100000000001</v>
      </c>
      <c r="Y220" s="127">
        <v>147.20599999999999</v>
      </c>
      <c r="Z220" s="127">
        <v>207.11099999999999</v>
      </c>
      <c r="AA220" s="127">
        <v>148.108</v>
      </c>
      <c r="AB220" s="127">
        <v>177.435</v>
      </c>
      <c r="AC220" s="127">
        <v>166.86799999999999</v>
      </c>
      <c r="AD220" s="127">
        <v>180.447</v>
      </c>
      <c r="AE220" s="127">
        <v>181.33600000000001</v>
      </c>
      <c r="AF220" s="127">
        <v>193.97</v>
      </c>
      <c r="AG220" s="127">
        <v>154.39699999999999</v>
      </c>
      <c r="AH220" s="127">
        <v>174.51400000000001</v>
      </c>
      <c r="AI220" s="127">
        <v>223.172</v>
      </c>
    </row>
    <row r="221" spans="1:35" x14ac:dyDescent="0.3">
      <c r="A221" s="182"/>
      <c r="B221" s="33" t="s">
        <v>159</v>
      </c>
      <c r="C221" s="126">
        <v>1312.3420000000001</v>
      </c>
      <c r="D221" s="126">
        <v>1312.3689999999999</v>
      </c>
      <c r="E221" s="126">
        <v>1292.704</v>
      </c>
      <c r="F221" s="126">
        <v>1015.472</v>
      </c>
      <c r="G221" s="126">
        <v>1143.6759999999999</v>
      </c>
      <c r="H221" s="126">
        <v>1263.915</v>
      </c>
      <c r="I221" s="126">
        <v>1115.691</v>
      </c>
      <c r="J221" s="126">
        <v>1094.5999999999999</v>
      </c>
      <c r="K221" s="126">
        <v>1075.9949999999999</v>
      </c>
      <c r="L221" s="126">
        <v>1139.462</v>
      </c>
      <c r="M221" s="126">
        <v>1122.2059999999999</v>
      </c>
      <c r="N221" s="126">
        <v>1115.633</v>
      </c>
      <c r="O221" s="126">
        <v>849.95799999999997</v>
      </c>
      <c r="P221" s="126">
        <v>704.45799999999997</v>
      </c>
      <c r="Q221" s="126">
        <v>801.93700000000001</v>
      </c>
      <c r="R221" s="126">
        <v>743.26700000000005</v>
      </c>
      <c r="S221" s="126">
        <v>755.60599999999999</v>
      </c>
      <c r="T221" s="126">
        <v>894.33399999999995</v>
      </c>
      <c r="U221" s="126">
        <v>856.70500000000004</v>
      </c>
      <c r="V221" s="126">
        <v>189.28700000000001</v>
      </c>
      <c r="W221" s="126">
        <v>461.09899999999999</v>
      </c>
      <c r="X221" s="126">
        <v>736.423</v>
      </c>
      <c r="Y221" s="126">
        <v>766.26199999999994</v>
      </c>
      <c r="Z221" s="126">
        <v>843.923</v>
      </c>
      <c r="AA221" s="126">
        <v>1177.5999999999999</v>
      </c>
      <c r="AB221" s="126">
        <v>1113.7049999999999</v>
      </c>
      <c r="AC221" s="126">
        <v>1266.479</v>
      </c>
      <c r="AD221" s="126">
        <v>1251.799</v>
      </c>
      <c r="AE221" s="126">
        <v>1171.694</v>
      </c>
      <c r="AF221" s="126">
        <v>921.06500000000005</v>
      </c>
      <c r="AG221" s="126">
        <v>777.86</v>
      </c>
      <c r="AH221" s="126">
        <v>780.43399999999997</v>
      </c>
      <c r="AI221" s="126">
        <v>930.62199999999996</v>
      </c>
    </row>
    <row r="222" spans="1:35" x14ac:dyDescent="0.3">
      <c r="A222" s="182"/>
      <c r="B222" s="33" t="s">
        <v>160</v>
      </c>
      <c r="C222" s="127">
        <v>1781.539</v>
      </c>
      <c r="D222" s="127">
        <v>1739.769</v>
      </c>
      <c r="E222" s="127">
        <v>1907.72</v>
      </c>
      <c r="F222" s="127">
        <v>1880.2629999999999</v>
      </c>
      <c r="G222" s="127">
        <v>2086.451</v>
      </c>
      <c r="H222" s="127">
        <v>2106.4989999999998</v>
      </c>
      <c r="I222" s="127">
        <v>2018.75</v>
      </c>
      <c r="J222" s="127">
        <v>2254.1950000000002</v>
      </c>
      <c r="K222" s="127">
        <v>2184.9299999999998</v>
      </c>
      <c r="L222" s="127">
        <v>2066.0239999999999</v>
      </c>
      <c r="M222" s="127">
        <v>1997.452</v>
      </c>
      <c r="N222" s="127">
        <v>1836.1320000000001</v>
      </c>
      <c r="O222" s="127">
        <v>1779.4549999999999</v>
      </c>
      <c r="P222" s="127">
        <v>1812.796</v>
      </c>
      <c r="Q222" s="127">
        <v>1944.55</v>
      </c>
      <c r="R222" s="127">
        <v>1739.0809999999999</v>
      </c>
      <c r="S222" s="127">
        <v>2072.9949999999999</v>
      </c>
      <c r="T222" s="127">
        <v>1473.82</v>
      </c>
      <c r="U222" s="127">
        <v>1356.9839999999999</v>
      </c>
      <c r="V222" s="127">
        <v>880.82299999999998</v>
      </c>
      <c r="W222" s="127">
        <v>1192.6959999999999</v>
      </c>
      <c r="X222" s="127">
        <v>1389.38</v>
      </c>
      <c r="Y222" s="127">
        <v>1300.4480000000001</v>
      </c>
      <c r="Z222" s="127">
        <v>1238.4090000000001</v>
      </c>
      <c r="AA222" s="127">
        <v>1158.933</v>
      </c>
      <c r="AB222" s="127">
        <v>1152.3140000000001</v>
      </c>
      <c r="AC222" s="127">
        <v>1197.057</v>
      </c>
      <c r="AD222" s="127">
        <v>1269.0440000000001</v>
      </c>
      <c r="AE222" s="127">
        <v>1235.7</v>
      </c>
      <c r="AF222" s="127">
        <v>1195.4659999999999</v>
      </c>
      <c r="AG222" s="127">
        <v>1114.0630000000001</v>
      </c>
      <c r="AH222" s="127">
        <v>1310.239</v>
      </c>
      <c r="AI222" s="127">
        <v>1356.7339999999999</v>
      </c>
    </row>
    <row r="223" spans="1:35" x14ac:dyDescent="0.3">
      <c r="A223" s="182"/>
      <c r="B223" s="33" t="s">
        <v>161</v>
      </c>
      <c r="C223" s="126">
        <v>16320.369000000001</v>
      </c>
      <c r="D223" s="126">
        <v>16277.805</v>
      </c>
      <c r="E223" s="126">
        <v>15466.994000000001</v>
      </c>
      <c r="F223" s="126">
        <v>12475.938</v>
      </c>
      <c r="G223" s="126">
        <v>14828.1</v>
      </c>
      <c r="H223" s="126">
        <v>14661.913</v>
      </c>
      <c r="I223" s="126">
        <v>13629.477999999999</v>
      </c>
      <c r="J223" s="126">
        <v>14568.991</v>
      </c>
      <c r="K223" s="126">
        <v>13735.575000000001</v>
      </c>
      <c r="L223" s="126">
        <v>13861.884</v>
      </c>
      <c r="M223" s="126">
        <v>13782.529</v>
      </c>
      <c r="N223" s="126">
        <v>13837.91</v>
      </c>
      <c r="O223" s="126">
        <v>12254.965</v>
      </c>
      <c r="P223" s="126">
        <v>11232.638999999999</v>
      </c>
      <c r="Q223" s="126">
        <v>10359.904</v>
      </c>
      <c r="R223" s="126">
        <v>9585.8809999999994</v>
      </c>
      <c r="S223" s="126">
        <v>10014.004000000001</v>
      </c>
      <c r="T223" s="126">
        <v>6198.9650000000001</v>
      </c>
      <c r="U223" s="126">
        <v>6140.1180000000004</v>
      </c>
      <c r="V223" s="126">
        <v>5727.6450000000004</v>
      </c>
      <c r="W223" s="126">
        <v>8814.2890000000007</v>
      </c>
      <c r="X223" s="126">
        <v>7930.8580000000002</v>
      </c>
      <c r="Y223" s="126">
        <v>8360.1260000000002</v>
      </c>
      <c r="Z223" s="126">
        <v>8850.857</v>
      </c>
      <c r="AA223" s="126">
        <v>8978.5580000000009</v>
      </c>
      <c r="AB223" s="126">
        <v>8673.9770000000008</v>
      </c>
      <c r="AC223" s="126">
        <v>9890.4050000000007</v>
      </c>
      <c r="AD223" s="126">
        <v>10057.578</v>
      </c>
      <c r="AE223" s="126">
        <v>9753.3989999999994</v>
      </c>
      <c r="AF223" s="126">
        <v>10791.067999999999</v>
      </c>
      <c r="AG223" s="126">
        <v>10475.397000000001</v>
      </c>
      <c r="AH223" s="126">
        <v>10993.083000000001</v>
      </c>
      <c r="AI223" s="126">
        <v>11159.058000000001</v>
      </c>
    </row>
    <row r="224" spans="1:35" x14ac:dyDescent="0.3">
      <c r="A224" s="182"/>
      <c r="B224" s="33" t="s">
        <v>162</v>
      </c>
      <c r="C224" s="127">
        <v>1856.671</v>
      </c>
      <c r="D224" s="127">
        <v>1986.1110000000001</v>
      </c>
      <c r="E224" s="127">
        <v>2038.3610000000001</v>
      </c>
      <c r="F224" s="127">
        <v>1610.4570000000001</v>
      </c>
      <c r="G224" s="127">
        <v>1742.3130000000001</v>
      </c>
      <c r="H224" s="127">
        <v>1985.269</v>
      </c>
      <c r="I224" s="127">
        <v>2199.7840000000001</v>
      </c>
      <c r="J224" s="127">
        <v>2185.0340000000001</v>
      </c>
      <c r="K224" s="127">
        <v>2662.9259999999999</v>
      </c>
      <c r="L224" s="127">
        <v>2590.4899999999998</v>
      </c>
      <c r="M224" s="127">
        <v>2353.047</v>
      </c>
      <c r="N224" s="127">
        <v>2041.25</v>
      </c>
      <c r="O224" s="127">
        <v>1938.424</v>
      </c>
      <c r="P224" s="127">
        <v>1941.367</v>
      </c>
      <c r="Q224" s="127">
        <v>2388.7710000000002</v>
      </c>
      <c r="R224" s="127">
        <v>2967.8620000000001</v>
      </c>
      <c r="S224" s="127">
        <v>2859.8130000000001</v>
      </c>
      <c r="T224" s="127">
        <v>3167.3</v>
      </c>
      <c r="U224" s="127">
        <v>3359.8829999999998</v>
      </c>
      <c r="V224" s="127">
        <v>2705.1089999999999</v>
      </c>
      <c r="W224" s="127">
        <v>1829.336</v>
      </c>
      <c r="X224" s="127">
        <v>3567.3820000000001</v>
      </c>
      <c r="Y224" s="127">
        <v>2830.5749999999998</v>
      </c>
      <c r="Z224" s="127">
        <v>2706.3820000000001</v>
      </c>
      <c r="AA224" s="127">
        <v>3129.373</v>
      </c>
      <c r="AB224" s="127">
        <v>2712.0740000000001</v>
      </c>
      <c r="AC224" s="127">
        <v>3088.9850000000001</v>
      </c>
      <c r="AD224" s="127">
        <v>2370.7310000000002</v>
      </c>
      <c r="AE224" s="127">
        <v>2268.3029999999999</v>
      </c>
      <c r="AF224" s="127">
        <v>2078.201</v>
      </c>
      <c r="AG224" s="127">
        <v>1856.0509999999999</v>
      </c>
      <c r="AH224" s="127">
        <v>2074.9009999999998</v>
      </c>
      <c r="AI224" s="127">
        <v>2154.7460000000001</v>
      </c>
    </row>
    <row r="225" spans="1:35" x14ac:dyDescent="0.3">
      <c r="A225" s="182"/>
      <c r="B225" s="33" t="s">
        <v>163</v>
      </c>
      <c r="C225" s="126">
        <v>4652.2520000000004</v>
      </c>
      <c r="D225" s="126">
        <v>4677.0659999999998</v>
      </c>
      <c r="E225" s="126">
        <v>4850.59</v>
      </c>
      <c r="F225" s="126">
        <v>4420.009</v>
      </c>
      <c r="G225" s="126">
        <v>5091.4260000000004</v>
      </c>
      <c r="H225" s="126">
        <v>5369.308</v>
      </c>
      <c r="I225" s="126">
        <v>5256.7539999999999</v>
      </c>
      <c r="J225" s="126">
        <v>5849.3419999999996</v>
      </c>
      <c r="K225" s="126">
        <v>5560.277</v>
      </c>
      <c r="L225" s="126">
        <v>5007.3689999999997</v>
      </c>
      <c r="M225" s="126">
        <v>4975.6509999999998</v>
      </c>
      <c r="N225" s="126">
        <v>5010.6480000000001</v>
      </c>
      <c r="O225" s="126">
        <v>5107.933</v>
      </c>
      <c r="P225" s="126">
        <v>4803.8559999999998</v>
      </c>
      <c r="Q225" s="126">
        <v>5145.3419999999996</v>
      </c>
      <c r="R225" s="126">
        <v>4787.0969999999998</v>
      </c>
      <c r="S225" s="126">
        <v>4631.7759999999998</v>
      </c>
      <c r="T225" s="126">
        <v>4855.3450000000003</v>
      </c>
      <c r="U225" s="126">
        <v>4741.8609999999999</v>
      </c>
      <c r="V225" s="126">
        <v>3676.6370000000002</v>
      </c>
      <c r="W225" s="126">
        <v>4351.6530000000002</v>
      </c>
      <c r="X225" s="126">
        <v>5291.42</v>
      </c>
      <c r="Y225" s="126">
        <v>5153.0810000000001</v>
      </c>
      <c r="Z225" s="126">
        <v>5258.0370000000003</v>
      </c>
      <c r="AA225" s="126">
        <v>5395.5969999999998</v>
      </c>
      <c r="AB225" s="126">
        <v>5323.2709999999997</v>
      </c>
      <c r="AC225" s="126">
        <v>5272.88</v>
      </c>
      <c r="AD225" s="126">
        <v>5474.9979999999996</v>
      </c>
      <c r="AE225" s="126">
        <v>5807.7330000000002</v>
      </c>
      <c r="AF225" s="126">
        <v>5805.2640000000001</v>
      </c>
      <c r="AG225" s="126">
        <v>5279.933</v>
      </c>
      <c r="AH225" s="126">
        <v>6231.375</v>
      </c>
      <c r="AI225" s="126">
        <v>5744.4129999999996</v>
      </c>
    </row>
    <row r="226" spans="1:35" x14ac:dyDescent="0.3">
      <c r="A226" s="182"/>
      <c r="B226" s="32" t="s">
        <v>164</v>
      </c>
      <c r="C226" s="127">
        <v>26955.617999999999</v>
      </c>
      <c r="D226" s="127">
        <v>27502.031999999999</v>
      </c>
      <c r="E226" s="127">
        <v>29248.953000000001</v>
      </c>
      <c r="F226" s="127">
        <v>31907.739000000001</v>
      </c>
      <c r="G226" s="127">
        <v>31969.322</v>
      </c>
      <c r="H226" s="127">
        <v>30287.298999999999</v>
      </c>
      <c r="I226" s="127">
        <v>30637.907999999999</v>
      </c>
      <c r="J226" s="127">
        <v>34239.550999999999</v>
      </c>
      <c r="K226" s="127">
        <v>37862.951000000001</v>
      </c>
      <c r="L226" s="127">
        <v>35807.57</v>
      </c>
      <c r="M226" s="127">
        <v>39392.811000000002</v>
      </c>
      <c r="N226" s="127">
        <v>38047.819000000003</v>
      </c>
      <c r="O226" s="127">
        <v>36843.482000000004</v>
      </c>
      <c r="P226" s="127">
        <v>39230.182999999997</v>
      </c>
      <c r="Q226" s="127">
        <v>42852.940999999999</v>
      </c>
      <c r="R226" s="127">
        <v>45741.13</v>
      </c>
      <c r="S226" s="127">
        <v>45267.544000000002</v>
      </c>
      <c r="T226" s="127">
        <v>48164.680999999997</v>
      </c>
      <c r="U226" s="127">
        <v>50058.446000000004</v>
      </c>
      <c r="V226" s="127">
        <v>43425.862999999998</v>
      </c>
      <c r="W226" s="127">
        <v>42665.237000000001</v>
      </c>
      <c r="X226" s="127">
        <v>52533.553</v>
      </c>
      <c r="Y226" s="127">
        <v>51937.769</v>
      </c>
      <c r="Z226" s="127">
        <v>48085.661999999997</v>
      </c>
      <c r="AA226" s="127">
        <v>50490.328999999998</v>
      </c>
      <c r="AB226" s="127">
        <v>51542.38</v>
      </c>
      <c r="AC226" s="127">
        <v>49528.783000000003</v>
      </c>
      <c r="AD226" s="127">
        <v>52375.614999999998</v>
      </c>
      <c r="AE226" s="127">
        <v>51610.108999999997</v>
      </c>
      <c r="AF226" s="127">
        <v>52520.866999999998</v>
      </c>
      <c r="AG226" s="127">
        <v>42078.574999999997</v>
      </c>
      <c r="AH226" s="127">
        <v>40446.402000000002</v>
      </c>
      <c r="AI226" s="127">
        <v>43054.877999999997</v>
      </c>
    </row>
    <row r="227" spans="1:35" x14ac:dyDescent="0.3">
      <c r="A227" s="182"/>
      <c r="B227" s="33" t="s">
        <v>165</v>
      </c>
      <c r="C227" s="126">
        <v>676.26</v>
      </c>
      <c r="D227" s="126">
        <v>745.76300000000003</v>
      </c>
      <c r="E227" s="126">
        <v>651.02</v>
      </c>
      <c r="F227" s="126">
        <v>675.21100000000001</v>
      </c>
      <c r="G227" s="126">
        <v>737.81</v>
      </c>
      <c r="H227" s="126">
        <v>477.34699999999998</v>
      </c>
      <c r="I227" s="126">
        <v>378.04199999999997</v>
      </c>
      <c r="J227" s="126">
        <v>285.64999999999998</v>
      </c>
      <c r="K227" s="126">
        <v>116.39</v>
      </c>
      <c r="L227" s="126">
        <v>169.07300000000001</v>
      </c>
      <c r="M227" s="126">
        <v>201.44300000000001</v>
      </c>
      <c r="N227" s="126">
        <v>145.84</v>
      </c>
      <c r="O227" s="126">
        <v>147.66300000000001</v>
      </c>
      <c r="P227" s="126">
        <v>138.203</v>
      </c>
      <c r="Q227" s="126">
        <v>164.46700000000001</v>
      </c>
      <c r="R227" s="126">
        <v>350.00400000000002</v>
      </c>
      <c r="S227" s="126">
        <v>191.91200000000001</v>
      </c>
      <c r="T227" s="126">
        <v>1576.2249999999999</v>
      </c>
      <c r="U227" s="126">
        <v>1174.184</v>
      </c>
      <c r="V227" s="126">
        <v>670.12900000000002</v>
      </c>
      <c r="W227" s="126">
        <v>56.615000000000002</v>
      </c>
      <c r="X227" s="126">
        <v>87.013000000000005</v>
      </c>
      <c r="Y227" s="126">
        <v>199.30699999999999</v>
      </c>
      <c r="Z227" s="126">
        <v>213.49700000000001</v>
      </c>
      <c r="AA227" s="126">
        <v>302.64999999999998</v>
      </c>
      <c r="AB227" s="126">
        <v>239.333</v>
      </c>
      <c r="AC227" s="126">
        <v>299.745</v>
      </c>
      <c r="AD227" s="126">
        <v>130.464</v>
      </c>
      <c r="AE227" s="126">
        <v>47.250999999999998</v>
      </c>
      <c r="AF227" s="126">
        <v>238.381</v>
      </c>
      <c r="AG227" s="126">
        <v>264.20699999999999</v>
      </c>
      <c r="AH227" s="126">
        <v>551.25199999999995</v>
      </c>
      <c r="AI227" s="126">
        <v>172.77699999999999</v>
      </c>
    </row>
    <row r="228" spans="1:35" x14ac:dyDescent="0.3">
      <c r="A228" s="182"/>
      <c r="B228" s="33" t="s">
        <v>166</v>
      </c>
      <c r="C228" s="127">
        <v>0.66700000000000004</v>
      </c>
      <c r="D228" s="127">
        <v>0.96199999999999997</v>
      </c>
      <c r="E228" s="127">
        <v>1.1779999999999999</v>
      </c>
      <c r="F228" s="127">
        <v>0.45100000000000001</v>
      </c>
      <c r="G228" s="127">
        <v>0.44</v>
      </c>
      <c r="H228" s="127">
        <v>0.26400000000000001</v>
      </c>
      <c r="I228" s="127">
        <v>8.8439999999999994</v>
      </c>
      <c r="J228" s="127">
        <v>14.132</v>
      </c>
      <c r="K228" s="127">
        <v>5.9329999999999998</v>
      </c>
      <c r="L228" s="127">
        <v>0.14099999999999999</v>
      </c>
      <c r="M228" s="127">
        <v>5.3999999999999999E-2</v>
      </c>
      <c r="N228" s="127">
        <v>0.19600000000000001</v>
      </c>
      <c r="O228" s="127">
        <v>5.2999999999999999E-2</v>
      </c>
      <c r="P228" s="127">
        <v>0.189</v>
      </c>
      <c r="Q228" s="127">
        <v>0.10299999999999999</v>
      </c>
      <c r="R228" s="127">
        <v>9.7000000000000003E-2</v>
      </c>
      <c r="S228" s="127">
        <v>0.22800000000000001</v>
      </c>
      <c r="T228" s="127">
        <v>4.1500000000000004</v>
      </c>
      <c r="U228" s="127">
        <v>2.3759999999999999</v>
      </c>
      <c r="V228" s="127">
        <v>0.16600000000000001</v>
      </c>
      <c r="W228" s="127">
        <v>1.252</v>
      </c>
      <c r="X228" s="146">
        <v>0</v>
      </c>
      <c r="Y228" s="146">
        <v>0</v>
      </c>
      <c r="Z228" s="146">
        <v>0</v>
      </c>
      <c r="AA228" s="146">
        <v>0</v>
      </c>
      <c r="AB228" s="146">
        <v>0</v>
      </c>
      <c r="AC228" s="146">
        <v>0</v>
      </c>
      <c r="AD228" s="146">
        <v>0</v>
      </c>
      <c r="AE228" s="146">
        <v>0</v>
      </c>
      <c r="AF228" s="146">
        <v>0</v>
      </c>
      <c r="AG228" s="146">
        <v>0</v>
      </c>
      <c r="AH228" s="146">
        <v>0</v>
      </c>
      <c r="AI228" s="146">
        <v>0</v>
      </c>
    </row>
    <row r="229" spans="1:35" x14ac:dyDescent="0.3">
      <c r="A229" s="182"/>
      <c r="B229" s="33" t="s">
        <v>167</v>
      </c>
      <c r="C229" s="126">
        <v>670.34299999999996</v>
      </c>
      <c r="D229" s="126">
        <v>733.35699999999997</v>
      </c>
      <c r="E229" s="126">
        <v>635.57000000000005</v>
      </c>
      <c r="F229" s="126">
        <v>632.64599999999996</v>
      </c>
      <c r="G229" s="126">
        <v>666.298</v>
      </c>
      <c r="H229" s="126">
        <v>457.738</v>
      </c>
      <c r="I229" s="126">
        <v>315.32600000000002</v>
      </c>
      <c r="J229" s="126">
        <v>247.69300000000001</v>
      </c>
      <c r="K229" s="126">
        <v>81.896000000000001</v>
      </c>
      <c r="L229" s="126">
        <v>91.864999999999995</v>
      </c>
      <c r="M229" s="126">
        <v>104.214</v>
      </c>
      <c r="N229" s="126">
        <v>113.774</v>
      </c>
      <c r="O229" s="126">
        <v>128.18899999999999</v>
      </c>
      <c r="P229" s="126">
        <v>85.811999999999998</v>
      </c>
      <c r="Q229" s="126">
        <v>110.012</v>
      </c>
      <c r="R229" s="126">
        <v>297.26299999999998</v>
      </c>
      <c r="S229" s="126">
        <v>140.81800000000001</v>
      </c>
      <c r="T229" s="126">
        <v>1126.0039999999999</v>
      </c>
      <c r="U229" s="126">
        <v>350.61500000000001</v>
      </c>
      <c r="V229" s="126">
        <v>225.65700000000001</v>
      </c>
      <c r="W229" s="126">
        <v>19.885999999999999</v>
      </c>
      <c r="X229" s="126">
        <v>63.237000000000002</v>
      </c>
      <c r="Y229" s="126">
        <v>177.30600000000001</v>
      </c>
      <c r="Z229" s="126">
        <v>196.99299999999999</v>
      </c>
      <c r="AA229" s="126">
        <v>280.12099999999998</v>
      </c>
      <c r="AB229" s="126">
        <v>153.65799999999999</v>
      </c>
      <c r="AC229" s="126">
        <v>282.85899999999998</v>
      </c>
      <c r="AD229" s="126">
        <v>109.02800000000001</v>
      </c>
      <c r="AE229" s="126">
        <v>17.166</v>
      </c>
      <c r="AF229" s="126">
        <v>168.816</v>
      </c>
      <c r="AG229" s="126">
        <v>230.172</v>
      </c>
      <c r="AH229" s="126">
        <v>533.19500000000005</v>
      </c>
      <c r="AI229" s="126">
        <v>155.15799999999999</v>
      </c>
    </row>
    <row r="230" spans="1:35" x14ac:dyDescent="0.3">
      <c r="A230" s="182"/>
      <c r="B230" s="33" t="s">
        <v>168</v>
      </c>
      <c r="C230" s="127">
        <v>1.9390000000000001</v>
      </c>
      <c r="D230" s="127">
        <v>6.3140000000000001</v>
      </c>
      <c r="E230" s="127">
        <v>1.53</v>
      </c>
      <c r="F230" s="127">
        <v>33.503999999999998</v>
      </c>
      <c r="G230" s="127">
        <v>62.43</v>
      </c>
      <c r="H230" s="127">
        <v>9.8369999999999997</v>
      </c>
      <c r="I230" s="127">
        <v>30.968</v>
      </c>
      <c r="J230" s="127">
        <v>3.5289999999999999</v>
      </c>
      <c r="K230" s="127">
        <v>11.853</v>
      </c>
      <c r="L230" s="127">
        <v>57.82</v>
      </c>
      <c r="M230" s="127">
        <v>75.894000000000005</v>
      </c>
      <c r="N230" s="127">
        <v>20.402999999999999</v>
      </c>
      <c r="O230" s="127">
        <v>9.9209999999999994</v>
      </c>
      <c r="P230" s="127">
        <v>42.584000000000003</v>
      </c>
      <c r="Q230" s="127">
        <v>34.625999999999998</v>
      </c>
      <c r="R230" s="127">
        <v>20.847000000000001</v>
      </c>
      <c r="S230" s="127">
        <v>32.497</v>
      </c>
      <c r="T230" s="127">
        <v>417.05900000000003</v>
      </c>
      <c r="U230" s="127">
        <v>796.00699999999995</v>
      </c>
      <c r="V230" s="127">
        <v>414.71699999999998</v>
      </c>
      <c r="W230" s="127">
        <v>7.6660000000000004</v>
      </c>
      <c r="X230" s="127">
        <v>0.223</v>
      </c>
      <c r="Y230" s="127">
        <v>3.5000000000000003E-2</v>
      </c>
      <c r="Z230" s="127">
        <v>7.0000000000000001E-3</v>
      </c>
      <c r="AA230" s="127">
        <v>0.05</v>
      </c>
      <c r="AB230" s="127">
        <v>63.97</v>
      </c>
      <c r="AC230" s="127">
        <v>9.9060000000000006</v>
      </c>
      <c r="AD230" s="127">
        <v>14.414</v>
      </c>
      <c r="AE230" s="127">
        <v>19.907</v>
      </c>
      <c r="AF230" s="127">
        <v>49.213999999999999</v>
      </c>
      <c r="AG230" s="127">
        <v>13.657999999999999</v>
      </c>
      <c r="AH230" s="127">
        <v>3.3000000000000002E-2</v>
      </c>
      <c r="AI230" s="127">
        <v>3.4000000000000002E-2</v>
      </c>
    </row>
    <row r="231" spans="1:35" x14ac:dyDescent="0.3">
      <c r="A231" s="182"/>
      <c r="B231" s="33" t="s">
        <v>169</v>
      </c>
      <c r="C231" s="126">
        <v>3.3109999999999999</v>
      </c>
      <c r="D231" s="126">
        <v>5.13</v>
      </c>
      <c r="E231" s="126">
        <v>12.742000000000001</v>
      </c>
      <c r="F231" s="126">
        <v>8.61</v>
      </c>
      <c r="G231" s="126">
        <v>8.6430000000000007</v>
      </c>
      <c r="H231" s="126">
        <v>9.5069999999999997</v>
      </c>
      <c r="I231" s="126">
        <v>22.904</v>
      </c>
      <c r="J231" s="126">
        <v>20.295999999999999</v>
      </c>
      <c r="K231" s="126">
        <v>16.709</v>
      </c>
      <c r="L231" s="126">
        <v>19.247</v>
      </c>
      <c r="M231" s="126">
        <v>21.280999999999999</v>
      </c>
      <c r="N231" s="126">
        <v>11.468</v>
      </c>
      <c r="O231" s="126">
        <v>9.5</v>
      </c>
      <c r="P231" s="126">
        <v>9.6189999999999998</v>
      </c>
      <c r="Q231" s="126">
        <v>19.725000000000001</v>
      </c>
      <c r="R231" s="126">
        <v>31.795999999999999</v>
      </c>
      <c r="S231" s="126">
        <v>18.367999999999999</v>
      </c>
      <c r="T231" s="126">
        <v>29.012</v>
      </c>
      <c r="U231" s="126">
        <v>25.186</v>
      </c>
      <c r="V231" s="126">
        <v>29.588999999999999</v>
      </c>
      <c r="W231" s="126">
        <v>27.811</v>
      </c>
      <c r="X231" s="126">
        <v>23.553000000000001</v>
      </c>
      <c r="Y231" s="126">
        <v>21.965</v>
      </c>
      <c r="Z231" s="126">
        <v>16.498000000000001</v>
      </c>
      <c r="AA231" s="126">
        <v>22.478000000000002</v>
      </c>
      <c r="AB231" s="126">
        <v>21.704999999999998</v>
      </c>
      <c r="AC231" s="126">
        <v>6.98</v>
      </c>
      <c r="AD231" s="126">
        <v>7.0220000000000002</v>
      </c>
      <c r="AE231" s="126">
        <v>10.178000000000001</v>
      </c>
      <c r="AF231" s="126">
        <v>20.350999999999999</v>
      </c>
      <c r="AG231" s="126">
        <v>20.376000000000001</v>
      </c>
      <c r="AH231" s="126">
        <v>18.024000000000001</v>
      </c>
      <c r="AI231" s="126">
        <v>17.585000000000001</v>
      </c>
    </row>
    <row r="232" spans="1:35" x14ac:dyDescent="0.3">
      <c r="A232" s="182"/>
      <c r="B232" s="33" t="s">
        <v>170</v>
      </c>
      <c r="C232" s="127">
        <v>18172.797999999999</v>
      </c>
      <c r="D232" s="127">
        <v>18220.629000000001</v>
      </c>
      <c r="E232" s="127">
        <v>19480.302</v>
      </c>
      <c r="F232" s="127">
        <v>21710.32</v>
      </c>
      <c r="G232" s="127">
        <v>20988.421999999999</v>
      </c>
      <c r="H232" s="127">
        <v>19424.651000000002</v>
      </c>
      <c r="I232" s="127">
        <v>22253.794000000002</v>
      </c>
      <c r="J232" s="127">
        <v>25342.076000000001</v>
      </c>
      <c r="K232" s="127">
        <v>28927.103999999999</v>
      </c>
      <c r="L232" s="127">
        <v>26433.687999999998</v>
      </c>
      <c r="M232" s="127">
        <v>29240.42</v>
      </c>
      <c r="N232" s="127">
        <v>28462.022000000001</v>
      </c>
      <c r="O232" s="127">
        <v>27381.324000000001</v>
      </c>
      <c r="P232" s="127">
        <v>29929.127</v>
      </c>
      <c r="Q232" s="127">
        <v>32408.307000000001</v>
      </c>
      <c r="R232" s="127">
        <v>35267.396000000001</v>
      </c>
      <c r="S232" s="127">
        <v>34555.209000000003</v>
      </c>
      <c r="T232" s="127">
        <v>36539.572999999997</v>
      </c>
      <c r="U232" s="127">
        <v>38086.379000000001</v>
      </c>
      <c r="V232" s="127">
        <v>33521.947999999997</v>
      </c>
      <c r="W232" s="127">
        <v>31354.026999999998</v>
      </c>
      <c r="X232" s="127">
        <v>37625.610999999997</v>
      </c>
      <c r="Y232" s="127">
        <v>35755.341999999997</v>
      </c>
      <c r="Z232" s="127">
        <v>33118.841</v>
      </c>
      <c r="AA232" s="127">
        <v>35007.247000000003</v>
      </c>
      <c r="AB232" s="127">
        <v>35847.506999999998</v>
      </c>
      <c r="AC232" s="127">
        <v>34386.478000000003</v>
      </c>
      <c r="AD232" s="127">
        <v>36348.684000000001</v>
      </c>
      <c r="AE232" s="127">
        <v>36283.067000000003</v>
      </c>
      <c r="AF232" s="127">
        <v>37199.35</v>
      </c>
      <c r="AG232" s="127">
        <v>27653.573</v>
      </c>
      <c r="AH232" s="127">
        <v>25231.279999999999</v>
      </c>
      <c r="AI232" s="127">
        <v>29829.656999999999</v>
      </c>
    </row>
    <row r="233" spans="1:35" x14ac:dyDescent="0.3">
      <c r="A233" s="182"/>
      <c r="B233" s="33" t="s">
        <v>171</v>
      </c>
      <c r="C233" s="126">
        <v>12509.937</v>
      </c>
      <c r="D233" s="126">
        <v>12282.609</v>
      </c>
      <c r="E233" s="126">
        <v>12715.703</v>
      </c>
      <c r="F233" s="126">
        <v>15154.487999999999</v>
      </c>
      <c r="G233" s="126">
        <v>14446.51</v>
      </c>
      <c r="H233" s="126">
        <v>12794.68</v>
      </c>
      <c r="I233" s="126">
        <v>15259.491</v>
      </c>
      <c r="J233" s="126">
        <v>17436.478999999999</v>
      </c>
      <c r="K233" s="126">
        <v>20714.921999999999</v>
      </c>
      <c r="L233" s="126">
        <v>17916.59</v>
      </c>
      <c r="M233" s="126">
        <v>20433.045999999998</v>
      </c>
      <c r="N233" s="126">
        <v>19817.509999999998</v>
      </c>
      <c r="O233" s="126">
        <v>18705.768</v>
      </c>
      <c r="P233" s="126">
        <v>20805.3</v>
      </c>
      <c r="Q233" s="126">
        <v>21989.095000000001</v>
      </c>
      <c r="R233" s="126">
        <v>25154.941999999999</v>
      </c>
      <c r="S233" s="126">
        <v>24160.846000000001</v>
      </c>
      <c r="T233" s="126">
        <v>25776.775000000001</v>
      </c>
      <c r="U233" s="126">
        <v>26480.996999999999</v>
      </c>
      <c r="V233" s="126">
        <v>21849.232</v>
      </c>
      <c r="W233" s="126">
        <v>17555.493999999999</v>
      </c>
      <c r="X233" s="126">
        <v>21900.855</v>
      </c>
      <c r="Y233" s="126">
        <v>20502.635999999999</v>
      </c>
      <c r="Z233" s="126">
        <v>19026.076000000001</v>
      </c>
      <c r="AA233" s="126">
        <v>19565.132000000001</v>
      </c>
      <c r="AB233" s="126">
        <v>21364.523000000001</v>
      </c>
      <c r="AC233" s="126">
        <v>21250.79</v>
      </c>
      <c r="AD233" s="126">
        <v>20691.760999999999</v>
      </c>
      <c r="AE233" s="126">
        <v>20886.287</v>
      </c>
      <c r="AF233" s="126">
        <v>18107.579000000002</v>
      </c>
      <c r="AG233" s="126">
        <v>13699.171</v>
      </c>
      <c r="AH233" s="126">
        <v>13933.236000000001</v>
      </c>
      <c r="AI233" s="126">
        <v>14582.566999999999</v>
      </c>
    </row>
    <row r="234" spans="1:35" x14ac:dyDescent="0.3">
      <c r="A234" s="182"/>
      <c r="B234" s="33" t="s">
        <v>172</v>
      </c>
      <c r="C234" s="127">
        <v>238.70099999999999</v>
      </c>
      <c r="D234" s="127">
        <v>378.39</v>
      </c>
      <c r="E234" s="127">
        <v>725.625</v>
      </c>
      <c r="F234" s="127">
        <v>447.59300000000002</v>
      </c>
      <c r="G234" s="127">
        <v>519.36800000000005</v>
      </c>
      <c r="H234" s="127">
        <v>489.09</v>
      </c>
      <c r="I234" s="127">
        <v>566.21500000000003</v>
      </c>
      <c r="J234" s="127">
        <v>962.50699999999995</v>
      </c>
      <c r="K234" s="127">
        <v>606.61800000000005</v>
      </c>
      <c r="L234" s="127">
        <v>554.54100000000005</v>
      </c>
      <c r="M234" s="127">
        <v>594.70600000000002</v>
      </c>
      <c r="N234" s="127">
        <v>673.28599999999994</v>
      </c>
      <c r="O234" s="127">
        <v>639.74599999999998</v>
      </c>
      <c r="P234" s="127">
        <v>799.98199999999997</v>
      </c>
      <c r="Q234" s="127">
        <v>1043.329</v>
      </c>
      <c r="R234" s="127">
        <v>733.15700000000004</v>
      </c>
      <c r="S234" s="127">
        <v>595.88599999999997</v>
      </c>
      <c r="T234" s="127">
        <v>599.92100000000005</v>
      </c>
      <c r="U234" s="127">
        <v>2196.8330000000001</v>
      </c>
      <c r="V234" s="127">
        <v>2598.2249999999999</v>
      </c>
      <c r="W234" s="127">
        <v>4594.0129999999999</v>
      </c>
      <c r="X234" s="127">
        <v>6192.9740000000002</v>
      </c>
      <c r="Y234" s="127">
        <v>5975.8310000000001</v>
      </c>
      <c r="Z234" s="127">
        <v>5012.25</v>
      </c>
      <c r="AA234" s="127">
        <v>6433.7049999999999</v>
      </c>
      <c r="AB234" s="127">
        <v>5350.326</v>
      </c>
      <c r="AC234" s="127">
        <v>4051.09</v>
      </c>
      <c r="AD234" s="127">
        <v>5976.1890000000003</v>
      </c>
      <c r="AE234" s="127">
        <v>5411.0290000000005</v>
      </c>
      <c r="AF234" s="127">
        <v>9111.5939999999991</v>
      </c>
      <c r="AG234" s="127">
        <v>7355.5389999999998</v>
      </c>
      <c r="AH234" s="127">
        <v>4069.7089999999998</v>
      </c>
      <c r="AI234" s="127">
        <v>8018.7550000000001</v>
      </c>
    </row>
    <row r="235" spans="1:35" x14ac:dyDescent="0.3">
      <c r="A235" s="182"/>
      <c r="B235" s="33" t="s">
        <v>173</v>
      </c>
      <c r="C235" s="126">
        <v>5424.16</v>
      </c>
      <c r="D235" s="126">
        <v>5559.63</v>
      </c>
      <c r="E235" s="126">
        <v>6038.9740000000002</v>
      </c>
      <c r="F235" s="126">
        <v>6108.2389999999996</v>
      </c>
      <c r="G235" s="126">
        <v>6022.5439999999999</v>
      </c>
      <c r="H235" s="126">
        <v>6140.8810000000003</v>
      </c>
      <c r="I235" s="126">
        <v>6428.0879999999997</v>
      </c>
      <c r="J235" s="126">
        <v>6943.0910000000003</v>
      </c>
      <c r="K235" s="126">
        <v>7605.5630000000001</v>
      </c>
      <c r="L235" s="126">
        <v>7962.5559999999996</v>
      </c>
      <c r="M235" s="126">
        <v>8212.6679999999997</v>
      </c>
      <c r="N235" s="126">
        <v>7971.2259999999997</v>
      </c>
      <c r="O235" s="126">
        <v>8035.81</v>
      </c>
      <c r="P235" s="126">
        <v>8323.8449999999993</v>
      </c>
      <c r="Q235" s="126">
        <v>9375.8829999999998</v>
      </c>
      <c r="R235" s="126">
        <v>9379.2970000000005</v>
      </c>
      <c r="S235" s="126">
        <v>9798.4770000000008</v>
      </c>
      <c r="T235" s="126">
        <v>10162.876</v>
      </c>
      <c r="U235" s="126">
        <v>9408.5480000000007</v>
      </c>
      <c r="V235" s="126">
        <v>9074.49</v>
      </c>
      <c r="W235" s="126">
        <v>9204.52</v>
      </c>
      <c r="X235" s="126">
        <v>9531.7819999999992</v>
      </c>
      <c r="Y235" s="126">
        <v>9276.875</v>
      </c>
      <c r="Z235" s="126">
        <v>9080.5149999999994</v>
      </c>
      <c r="AA235" s="126">
        <v>9008.41</v>
      </c>
      <c r="AB235" s="126">
        <v>9132.6579999999994</v>
      </c>
      <c r="AC235" s="126">
        <v>9084.598</v>
      </c>
      <c r="AD235" s="126">
        <v>9680.7340000000004</v>
      </c>
      <c r="AE235" s="126">
        <v>9985.7510000000002</v>
      </c>
      <c r="AF235" s="126">
        <v>9980.1769999999997</v>
      </c>
      <c r="AG235" s="126">
        <v>6598.8630000000003</v>
      </c>
      <c r="AH235" s="126">
        <v>7228.335</v>
      </c>
      <c r="AI235" s="126">
        <v>7228.335</v>
      </c>
    </row>
    <row r="236" spans="1:35" x14ac:dyDescent="0.3">
      <c r="A236" s="182"/>
      <c r="B236" s="33" t="s">
        <v>174</v>
      </c>
      <c r="C236" s="127">
        <v>2207.511</v>
      </c>
      <c r="D236" s="127">
        <v>2319.7249999999999</v>
      </c>
      <c r="E236" s="127">
        <v>2460.951</v>
      </c>
      <c r="F236" s="127">
        <v>2583.7420000000002</v>
      </c>
      <c r="G236" s="127">
        <v>2661.7719999999999</v>
      </c>
      <c r="H236" s="127">
        <v>2736.45</v>
      </c>
      <c r="I236" s="127">
        <v>2852.7550000000001</v>
      </c>
      <c r="J236" s="127">
        <v>3054.3310000000001</v>
      </c>
      <c r="K236" s="127">
        <v>3240.0349999999999</v>
      </c>
      <c r="L236" s="127">
        <v>3315.1129999999998</v>
      </c>
      <c r="M236" s="127">
        <v>3474.9969999999998</v>
      </c>
      <c r="N236" s="127">
        <v>3597.99</v>
      </c>
      <c r="O236" s="127">
        <v>3742.4609999999998</v>
      </c>
      <c r="P236" s="127">
        <v>3778.152</v>
      </c>
      <c r="Q236" s="127">
        <v>4020.9960000000001</v>
      </c>
      <c r="R236" s="127">
        <v>4174.0039999999999</v>
      </c>
      <c r="S236" s="127">
        <v>4304.9620000000004</v>
      </c>
      <c r="T236" s="127">
        <v>4433.2</v>
      </c>
      <c r="U236" s="127">
        <v>4166.1130000000003</v>
      </c>
      <c r="V236" s="127">
        <v>4014.9169999999999</v>
      </c>
      <c r="W236" s="127">
        <v>4210.6679999999997</v>
      </c>
      <c r="X236" s="127">
        <v>4256.7190000000001</v>
      </c>
      <c r="Y236" s="127">
        <v>4190.6090000000004</v>
      </c>
      <c r="Z236" s="127">
        <v>4207.0860000000002</v>
      </c>
      <c r="AA236" s="127">
        <v>4315.9279999999999</v>
      </c>
      <c r="AB236" s="127">
        <v>4450.009</v>
      </c>
      <c r="AC236" s="127">
        <v>4451.0190000000002</v>
      </c>
      <c r="AD236" s="127">
        <v>4806.2030000000004</v>
      </c>
      <c r="AE236" s="127">
        <v>4753.6369999999997</v>
      </c>
      <c r="AF236" s="127">
        <v>4744.92</v>
      </c>
      <c r="AG236" s="127">
        <v>4200.1499999999996</v>
      </c>
      <c r="AH236" s="127">
        <v>4732.66</v>
      </c>
      <c r="AI236" s="127">
        <v>4732.66</v>
      </c>
    </row>
    <row r="237" spans="1:35" x14ac:dyDescent="0.3">
      <c r="A237" s="182"/>
      <c r="B237" s="33" t="s">
        <v>175</v>
      </c>
      <c r="C237" s="126">
        <v>1639.2719999999999</v>
      </c>
      <c r="D237" s="126">
        <v>1704.271</v>
      </c>
      <c r="E237" s="126">
        <v>1742.17</v>
      </c>
      <c r="F237" s="126">
        <v>1597.373</v>
      </c>
      <c r="G237" s="126">
        <v>1399.9760000000001</v>
      </c>
      <c r="H237" s="126">
        <v>1466.075</v>
      </c>
      <c r="I237" s="126">
        <v>1596.973</v>
      </c>
      <c r="J237" s="126">
        <v>1852.6679999999999</v>
      </c>
      <c r="K237" s="126">
        <v>2182.8629999999998</v>
      </c>
      <c r="L237" s="126">
        <v>2242.7620000000002</v>
      </c>
      <c r="M237" s="126">
        <v>2224.2620000000002</v>
      </c>
      <c r="N237" s="126">
        <v>1815.6690000000001</v>
      </c>
      <c r="O237" s="126">
        <v>1751.67</v>
      </c>
      <c r="P237" s="126">
        <v>1976.866</v>
      </c>
      <c r="Q237" s="126">
        <v>2608.0549999999998</v>
      </c>
      <c r="R237" s="126">
        <v>2460.058</v>
      </c>
      <c r="S237" s="126">
        <v>2610.9549999999999</v>
      </c>
      <c r="T237" s="126">
        <v>2735.7530000000002</v>
      </c>
      <c r="U237" s="126">
        <v>2224.962</v>
      </c>
      <c r="V237" s="126">
        <v>2276.8609999999999</v>
      </c>
      <c r="W237" s="126">
        <v>2153.2629999999999</v>
      </c>
      <c r="X237" s="126">
        <v>2280.0610000000001</v>
      </c>
      <c r="Y237" s="126">
        <v>2121.6640000000002</v>
      </c>
      <c r="Z237" s="126">
        <v>1887.4680000000001</v>
      </c>
      <c r="AA237" s="126">
        <v>1585.673</v>
      </c>
      <c r="AB237" s="126">
        <v>1372.1769999999999</v>
      </c>
      <c r="AC237" s="126">
        <v>1326.877</v>
      </c>
      <c r="AD237" s="126">
        <v>1492.874</v>
      </c>
      <c r="AE237" s="126">
        <v>1688.0709999999999</v>
      </c>
      <c r="AF237" s="126">
        <v>1505.4739999999999</v>
      </c>
      <c r="AG237" s="126">
        <v>793.68600000000004</v>
      </c>
      <c r="AH237" s="126">
        <v>849.98599999999999</v>
      </c>
      <c r="AI237" s="126">
        <v>849.98599999999999</v>
      </c>
    </row>
    <row r="238" spans="1:35" x14ac:dyDescent="0.3">
      <c r="A238" s="182"/>
      <c r="B238" s="33" t="s">
        <v>176</v>
      </c>
      <c r="C238" s="127">
        <v>1577.377</v>
      </c>
      <c r="D238" s="127">
        <v>1535.635</v>
      </c>
      <c r="E238" s="127">
        <v>1835.8530000000001</v>
      </c>
      <c r="F238" s="127">
        <v>1927.124</v>
      </c>
      <c r="G238" s="127">
        <v>1960.796</v>
      </c>
      <c r="H238" s="127">
        <v>1938.356</v>
      </c>
      <c r="I238" s="127">
        <v>1978.3610000000001</v>
      </c>
      <c r="J238" s="127">
        <v>2036.0909999999999</v>
      </c>
      <c r="K238" s="127">
        <v>2182.665</v>
      </c>
      <c r="L238" s="127">
        <v>2404.6819999999998</v>
      </c>
      <c r="M238" s="127">
        <v>2513.4090000000001</v>
      </c>
      <c r="N238" s="127">
        <v>2557.567</v>
      </c>
      <c r="O238" s="127">
        <v>2541.6779999999999</v>
      </c>
      <c r="P238" s="127">
        <v>2568.8270000000002</v>
      </c>
      <c r="Q238" s="127">
        <v>2746.8310000000001</v>
      </c>
      <c r="R238" s="127">
        <v>2745.2350000000001</v>
      </c>
      <c r="S238" s="127">
        <v>2882.56</v>
      </c>
      <c r="T238" s="127">
        <v>2993.9229999999998</v>
      </c>
      <c r="U238" s="127">
        <v>3017.4740000000002</v>
      </c>
      <c r="V238" s="127">
        <v>2782.712</v>
      </c>
      <c r="W238" s="127">
        <v>2840.5889999999999</v>
      </c>
      <c r="X238" s="127">
        <v>2995.002</v>
      </c>
      <c r="Y238" s="127">
        <v>2964.6019999999999</v>
      </c>
      <c r="Z238" s="127">
        <v>2985.962</v>
      </c>
      <c r="AA238" s="127">
        <v>3106.8090000000002</v>
      </c>
      <c r="AB238" s="127">
        <v>3310.473</v>
      </c>
      <c r="AC238" s="127">
        <v>3306.7020000000002</v>
      </c>
      <c r="AD238" s="127">
        <v>3381.6570000000002</v>
      </c>
      <c r="AE238" s="127">
        <v>3544.0430000000001</v>
      </c>
      <c r="AF238" s="127">
        <v>3729.7820000000002</v>
      </c>
      <c r="AG238" s="127">
        <v>1605.0260000000001</v>
      </c>
      <c r="AH238" s="127">
        <v>1645.6890000000001</v>
      </c>
      <c r="AI238" s="127">
        <v>1645.6890000000001</v>
      </c>
    </row>
    <row r="239" spans="1:35" x14ac:dyDescent="0.3">
      <c r="A239" s="182"/>
      <c r="B239" s="33" t="s">
        <v>177</v>
      </c>
      <c r="C239" s="126">
        <v>8106.5609999999997</v>
      </c>
      <c r="D239" s="126">
        <v>8535.6389999999992</v>
      </c>
      <c r="E239" s="126">
        <v>9117.6309999999994</v>
      </c>
      <c r="F239" s="126">
        <v>9522.2080000000005</v>
      </c>
      <c r="G239" s="126">
        <v>10243.09</v>
      </c>
      <c r="H239" s="126">
        <v>10385.300999999999</v>
      </c>
      <c r="I239" s="126">
        <v>8006.0720000000001</v>
      </c>
      <c r="J239" s="126">
        <v>8611.8250000000007</v>
      </c>
      <c r="K239" s="126">
        <v>8819.4570000000003</v>
      </c>
      <c r="L239" s="126">
        <v>9204.8089999999993</v>
      </c>
      <c r="M239" s="126">
        <v>9950.9480000000003</v>
      </c>
      <c r="N239" s="126">
        <v>9439.9570000000003</v>
      </c>
      <c r="O239" s="126">
        <v>9314.4950000000008</v>
      </c>
      <c r="P239" s="126">
        <v>9162.8529999999992</v>
      </c>
      <c r="Q239" s="126">
        <v>10280.168</v>
      </c>
      <c r="R239" s="126">
        <v>10123.731</v>
      </c>
      <c r="S239" s="126">
        <v>10520.424000000001</v>
      </c>
      <c r="T239" s="126">
        <v>10048.883</v>
      </c>
      <c r="U239" s="126">
        <v>10797.883</v>
      </c>
      <c r="V239" s="126">
        <v>9233.7870000000003</v>
      </c>
      <c r="W239" s="126">
        <v>11254.593999999999</v>
      </c>
      <c r="X239" s="126">
        <v>14820.93</v>
      </c>
      <c r="Y239" s="126">
        <v>15983.12</v>
      </c>
      <c r="Z239" s="126">
        <v>14753.324000000001</v>
      </c>
      <c r="AA239" s="126">
        <v>15180.433000000001</v>
      </c>
      <c r="AB239" s="126">
        <v>15455.54</v>
      </c>
      <c r="AC239" s="126">
        <v>14842.56</v>
      </c>
      <c r="AD239" s="126">
        <v>15896.467000000001</v>
      </c>
      <c r="AE239" s="126">
        <v>15279.790999999999</v>
      </c>
      <c r="AF239" s="126">
        <v>15083.137000000001</v>
      </c>
      <c r="AG239" s="126">
        <v>14160.795</v>
      </c>
      <c r="AH239" s="126">
        <v>14663.870999999999</v>
      </c>
      <c r="AI239" s="126">
        <v>13052.444</v>
      </c>
    </row>
    <row r="240" spans="1:35" s="143" customFormat="1" x14ac:dyDescent="0.3">
      <c r="A240" s="182"/>
      <c r="B240" s="32" t="s">
        <v>8</v>
      </c>
      <c r="C240" s="171">
        <v>8599.5059999999994</v>
      </c>
      <c r="D240" s="171">
        <v>8656.5820000000003</v>
      </c>
      <c r="E240" s="171">
        <v>9385.6419999999998</v>
      </c>
      <c r="F240" s="171">
        <v>9915.7860000000001</v>
      </c>
      <c r="G240" s="171">
        <v>10123.26</v>
      </c>
      <c r="H240" s="171">
        <v>10554.953</v>
      </c>
      <c r="I240" s="171">
        <v>10370.173000000001</v>
      </c>
      <c r="J240" s="171">
        <v>11068.931</v>
      </c>
      <c r="K240" s="171">
        <v>11398.891</v>
      </c>
      <c r="L240" s="171">
        <v>11914.688</v>
      </c>
      <c r="M240" s="171">
        <v>12692.493</v>
      </c>
      <c r="N240" s="171">
        <v>12387.788</v>
      </c>
      <c r="O240" s="171">
        <v>12463.355</v>
      </c>
      <c r="P240" s="171">
        <v>12090.038</v>
      </c>
      <c r="Q240" s="171">
        <v>12502.347</v>
      </c>
      <c r="R240" s="171">
        <v>12743.436</v>
      </c>
      <c r="S240" s="171">
        <v>12443.375</v>
      </c>
      <c r="T240" s="171">
        <v>11920.403</v>
      </c>
      <c r="U240" s="171">
        <v>11704.466</v>
      </c>
      <c r="V240" s="171">
        <v>10288.049000000001</v>
      </c>
      <c r="W240" s="171">
        <v>12915.653</v>
      </c>
      <c r="X240" s="171">
        <v>17622.204000000002</v>
      </c>
      <c r="Y240" s="171">
        <v>17575.723999999998</v>
      </c>
      <c r="Z240" s="171">
        <v>17793.45</v>
      </c>
      <c r="AA240" s="171">
        <v>18487.365000000002</v>
      </c>
      <c r="AB240" s="171">
        <v>18160.065999999999</v>
      </c>
      <c r="AC240" s="171">
        <v>18267.474999999999</v>
      </c>
      <c r="AD240" s="171">
        <v>19501.921999999999</v>
      </c>
      <c r="AE240" s="171">
        <v>20138.695</v>
      </c>
      <c r="AF240" s="171">
        <v>20136.739000000001</v>
      </c>
      <c r="AG240" s="171">
        <v>18581.157999999999</v>
      </c>
      <c r="AH240" s="171">
        <v>19914.207999999999</v>
      </c>
      <c r="AI240" s="171">
        <v>18687.357</v>
      </c>
    </row>
    <row r="241" spans="1:35" x14ac:dyDescent="0.3">
      <c r="A241" s="182"/>
      <c r="B241" s="33" t="s">
        <v>178</v>
      </c>
      <c r="C241" s="145" t="s">
        <v>103</v>
      </c>
      <c r="D241" s="145" t="s">
        <v>103</v>
      </c>
      <c r="E241" s="145" t="s">
        <v>103</v>
      </c>
      <c r="F241" s="145" t="s">
        <v>103</v>
      </c>
      <c r="G241" s="145" t="s">
        <v>103</v>
      </c>
      <c r="H241" s="145" t="s">
        <v>103</v>
      </c>
      <c r="I241" s="145" t="s">
        <v>103</v>
      </c>
      <c r="J241" s="145" t="s">
        <v>103</v>
      </c>
      <c r="K241" s="145" t="s">
        <v>103</v>
      </c>
      <c r="L241" s="145" t="s">
        <v>103</v>
      </c>
      <c r="M241" s="126">
        <v>0.10199999999999999</v>
      </c>
      <c r="N241" s="126">
        <v>5.0000000000000001E-3</v>
      </c>
      <c r="O241" s="126">
        <v>6.048</v>
      </c>
      <c r="P241" s="126">
        <v>5.05</v>
      </c>
      <c r="Q241" s="126">
        <v>7.5990000000000002</v>
      </c>
      <c r="R241" s="126">
        <v>6.8220000000000001</v>
      </c>
      <c r="S241" s="126">
        <v>46.261000000000003</v>
      </c>
      <c r="T241" s="126">
        <v>34.46</v>
      </c>
      <c r="U241" s="126">
        <v>23.413</v>
      </c>
      <c r="V241" s="126">
        <v>18.533000000000001</v>
      </c>
      <c r="W241" s="126">
        <v>18.332999999999998</v>
      </c>
      <c r="X241" s="126">
        <v>13.065</v>
      </c>
      <c r="Y241" s="126">
        <v>15.962</v>
      </c>
      <c r="Z241" s="126">
        <v>12.949</v>
      </c>
      <c r="AA241" s="126">
        <v>14.731999999999999</v>
      </c>
      <c r="AB241" s="126">
        <v>17.065000000000001</v>
      </c>
      <c r="AC241" s="126">
        <v>18.956</v>
      </c>
      <c r="AD241" s="126">
        <v>12.688000000000001</v>
      </c>
      <c r="AE241" s="126">
        <v>25.847000000000001</v>
      </c>
      <c r="AF241" s="126">
        <v>38.442999999999998</v>
      </c>
      <c r="AG241" s="126">
        <v>58.127000000000002</v>
      </c>
      <c r="AH241" s="126">
        <v>83.638999999999996</v>
      </c>
      <c r="AI241" s="126">
        <v>59.595999999999997</v>
      </c>
    </row>
    <row r="242" spans="1:35" x14ac:dyDescent="0.3">
      <c r="A242" s="182"/>
      <c r="B242" s="32" t="s">
        <v>179</v>
      </c>
      <c r="C242" s="127">
        <v>55915.341</v>
      </c>
      <c r="D242" s="127">
        <v>57744.29</v>
      </c>
      <c r="E242" s="127">
        <v>59470.595999999998</v>
      </c>
      <c r="F242" s="127">
        <v>59025.540999999997</v>
      </c>
      <c r="G242" s="127">
        <v>63544.089</v>
      </c>
      <c r="H242" s="127">
        <v>65436.144999999997</v>
      </c>
      <c r="I242" s="127">
        <v>63848.415000000001</v>
      </c>
      <c r="J242" s="127">
        <v>69549.929999999993</v>
      </c>
      <c r="K242" s="127">
        <v>71827.574999999997</v>
      </c>
      <c r="L242" s="127">
        <v>75765.341</v>
      </c>
      <c r="M242" s="127">
        <v>83028.150999999998</v>
      </c>
      <c r="N242" s="127">
        <v>82169.292000000001</v>
      </c>
      <c r="O242" s="127">
        <v>89318.597999999998</v>
      </c>
      <c r="P242" s="127">
        <v>90782.494999999995</v>
      </c>
      <c r="Q242" s="127">
        <v>95401.293999999994</v>
      </c>
      <c r="R242" s="127">
        <v>96925.906000000003</v>
      </c>
      <c r="S242" s="127">
        <v>97182.952000000005</v>
      </c>
      <c r="T242" s="127">
        <v>88389.127999999997</v>
      </c>
      <c r="U242" s="127">
        <v>84803.38</v>
      </c>
      <c r="V242" s="127">
        <v>68006.323000000004</v>
      </c>
      <c r="W242" s="127">
        <v>78335.881999999998</v>
      </c>
      <c r="X242" s="127">
        <v>118076.265</v>
      </c>
      <c r="Y242" s="127">
        <v>115671.503</v>
      </c>
      <c r="Z242" s="127">
        <v>110561.478</v>
      </c>
      <c r="AA242" s="127">
        <v>113674.13400000001</v>
      </c>
      <c r="AB242" s="127">
        <v>115596.289</v>
      </c>
      <c r="AC242" s="127">
        <v>115658.52</v>
      </c>
      <c r="AD242" s="127">
        <v>119298.772</v>
      </c>
      <c r="AE242" s="127">
        <v>119573.126</v>
      </c>
      <c r="AF242" s="127">
        <v>115193.664</v>
      </c>
      <c r="AG242" s="127">
        <v>99578.165999999997</v>
      </c>
      <c r="AH242" s="127">
        <v>106778.77</v>
      </c>
      <c r="AI242" s="127">
        <v>105264.796</v>
      </c>
    </row>
    <row r="243" spans="1:35" x14ac:dyDescent="0.3">
      <c r="A243" s="182"/>
      <c r="B243" s="32" t="s">
        <v>180</v>
      </c>
      <c r="C243" s="126">
        <v>41820.053999999996</v>
      </c>
      <c r="D243" s="126">
        <v>42240.266000000003</v>
      </c>
      <c r="E243" s="126">
        <v>43273.415000000001</v>
      </c>
      <c r="F243" s="126">
        <v>46797.413999999997</v>
      </c>
      <c r="G243" s="126">
        <v>46374.129000000001</v>
      </c>
      <c r="H243" s="126">
        <v>45629.188999999998</v>
      </c>
      <c r="I243" s="126">
        <v>46077.741000000002</v>
      </c>
      <c r="J243" s="126">
        <v>49856.692999999999</v>
      </c>
      <c r="K243" s="126">
        <v>53410.006000000001</v>
      </c>
      <c r="L243" s="126">
        <v>50146.288999999997</v>
      </c>
      <c r="M243" s="126">
        <v>54844.659</v>
      </c>
      <c r="N243" s="126">
        <v>52776.434999999998</v>
      </c>
      <c r="O243" s="126">
        <v>46227.031999999999</v>
      </c>
      <c r="P243" s="126">
        <v>48624.675999999999</v>
      </c>
      <c r="Q243" s="126">
        <v>50637.786</v>
      </c>
      <c r="R243" s="126">
        <v>52687.7</v>
      </c>
      <c r="S243" s="126">
        <v>52371.28</v>
      </c>
      <c r="T243" s="126">
        <v>57520.381999999998</v>
      </c>
      <c r="U243" s="145">
        <v>60241</v>
      </c>
      <c r="V243" s="145">
        <v>52568</v>
      </c>
      <c r="W243" s="145">
        <v>52905</v>
      </c>
      <c r="X243" s="126">
        <v>50809.22</v>
      </c>
      <c r="Y243" s="126">
        <v>51842.241999999998</v>
      </c>
      <c r="Z243" s="126">
        <v>51965.781000000003</v>
      </c>
      <c r="AA243" s="126">
        <v>53297.728999999999</v>
      </c>
      <c r="AB243" s="126">
        <v>50989.213000000003</v>
      </c>
      <c r="AC243" s="126">
        <v>50172.923000000003</v>
      </c>
      <c r="AD243" s="126">
        <v>53417.190999999999</v>
      </c>
      <c r="AE243" s="126">
        <v>54098.565000000002</v>
      </c>
      <c r="AF243" s="126">
        <v>52694.548000000003</v>
      </c>
      <c r="AG243" s="126">
        <v>47710.358999999997</v>
      </c>
      <c r="AH243" s="126">
        <v>52328.188000000002</v>
      </c>
      <c r="AI243" s="126">
        <v>49493.237999999998</v>
      </c>
    </row>
    <row r="244" spans="1:35" x14ac:dyDescent="0.3">
      <c r="A244" s="183"/>
      <c r="B244" s="32" t="s">
        <v>181</v>
      </c>
      <c r="C244" s="127">
        <v>65950.789000000004</v>
      </c>
      <c r="D244" s="127">
        <v>63926.828999999998</v>
      </c>
      <c r="E244" s="127">
        <v>65360.315000000002</v>
      </c>
      <c r="F244" s="127">
        <v>60784.851000000002</v>
      </c>
      <c r="G244" s="127">
        <v>56408.837</v>
      </c>
      <c r="H244" s="127">
        <v>57762.983</v>
      </c>
      <c r="I244" s="127">
        <v>55111.552000000003</v>
      </c>
      <c r="J244" s="127">
        <v>58526.436999999998</v>
      </c>
      <c r="K244" s="127">
        <v>58159.502999999997</v>
      </c>
      <c r="L244" s="127">
        <v>64521.087</v>
      </c>
      <c r="M244" s="127">
        <v>63688.303</v>
      </c>
      <c r="N244" s="127">
        <v>58171.296999999999</v>
      </c>
      <c r="O244" s="127">
        <v>55557.991000000002</v>
      </c>
      <c r="P244" s="127">
        <v>56610.059000000001</v>
      </c>
      <c r="Q244" s="127">
        <v>52744.873</v>
      </c>
      <c r="R244" s="127">
        <v>54310.334999999999</v>
      </c>
      <c r="S244" s="127">
        <v>52108.495000000003</v>
      </c>
      <c r="T244" s="127">
        <v>51333.284</v>
      </c>
      <c r="U244" s="146">
        <v>55495</v>
      </c>
      <c r="V244" s="146">
        <v>45770</v>
      </c>
      <c r="W244" s="146">
        <v>57369</v>
      </c>
      <c r="X244" s="127">
        <v>69923.183000000005</v>
      </c>
      <c r="Y244" s="127">
        <v>59873.392</v>
      </c>
      <c r="Z244" s="127">
        <v>64476.966999999997</v>
      </c>
      <c r="AA244" s="127">
        <v>64964.377</v>
      </c>
      <c r="AB244" s="127">
        <v>66349.091</v>
      </c>
      <c r="AC244" s="127">
        <v>61416.995999999999</v>
      </c>
      <c r="AD244" s="127">
        <v>59155.504000000001</v>
      </c>
      <c r="AE244" s="127">
        <v>64137.014000000003</v>
      </c>
      <c r="AF244" s="127">
        <v>69200.112999999998</v>
      </c>
      <c r="AG244" s="127">
        <v>66387.301999999996</v>
      </c>
      <c r="AH244" s="127">
        <v>61087.432999999997</v>
      </c>
      <c r="AI244" s="127">
        <v>69687.918000000005</v>
      </c>
    </row>
    <row r="246" spans="1:35" x14ac:dyDescent="0.3">
      <c r="A246" s="35" t="s">
        <v>184</v>
      </c>
      <c r="B246" s="34"/>
    </row>
    <row r="247" spans="1:35" x14ac:dyDescent="0.3">
      <c r="A247" s="35" t="s">
        <v>103</v>
      </c>
      <c r="B247" s="36" t="s">
        <v>185</v>
      </c>
    </row>
    <row r="248" spans="1:35" x14ac:dyDescent="0.3">
      <c r="A248" s="35" t="s">
        <v>186</v>
      </c>
      <c r="B248" s="34"/>
    </row>
    <row r="249" spans="1:35" x14ac:dyDescent="0.3">
      <c r="A249" s="35" t="s">
        <v>131</v>
      </c>
      <c r="B249" s="36" t="s">
        <v>187</v>
      </c>
    </row>
    <row r="250" spans="1:35" x14ac:dyDescent="0.3">
      <c r="A250" s="35" t="s">
        <v>115</v>
      </c>
      <c r="B250" s="36" t="s">
        <v>188</v>
      </c>
    </row>
    <row r="251" spans="1:35" x14ac:dyDescent="0.3">
      <c r="A251" s="35" t="s">
        <v>148</v>
      </c>
      <c r="B251" s="36" t="s">
        <v>189</v>
      </c>
    </row>
    <row r="252" spans="1:35" x14ac:dyDescent="0.3">
      <c r="A252" s="35" t="s">
        <v>130</v>
      </c>
      <c r="B252" s="36" t="s">
        <v>190</v>
      </c>
    </row>
    <row r="253" spans="1:35" x14ac:dyDescent="0.3">
      <c r="A253" s="35" t="s">
        <v>105</v>
      </c>
      <c r="B253" s="36" t="s">
        <v>191</v>
      </c>
    </row>
    <row r="254" spans="1:35" x14ac:dyDescent="0.3">
      <c r="A254" s="35" t="s">
        <v>101</v>
      </c>
      <c r="B254" s="36" t="s">
        <v>192</v>
      </c>
    </row>
    <row r="255" spans="1:35" x14ac:dyDescent="0.3">
      <c r="A255" s="35" t="s">
        <v>133</v>
      </c>
      <c r="B255" s="36" t="s">
        <v>193</v>
      </c>
    </row>
  </sheetData>
  <mergeCells count="5">
    <mergeCell ref="A17:A92"/>
    <mergeCell ref="A93:A168"/>
    <mergeCell ref="A169:A244"/>
    <mergeCell ref="A15:B15"/>
    <mergeCell ref="A1:I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DF00F-4A15-4553-90E3-3243788CAABC}">
  <dimension ref="A1:AF38"/>
  <sheetViews>
    <sheetView showGridLines="0" topLeftCell="T1" workbookViewId="0">
      <selection activeCell="T1" sqref="T1"/>
    </sheetView>
  </sheetViews>
  <sheetFormatPr baseColWidth="10" defaultRowHeight="14.4" x14ac:dyDescent="0.3"/>
  <cols>
    <col min="1" max="1" width="39.5546875" customWidth="1"/>
    <col min="2" max="2" width="34.109375" customWidth="1"/>
  </cols>
  <sheetData>
    <row r="1" spans="1:32" x14ac:dyDescent="0.3">
      <c r="A1" s="186" t="s">
        <v>271</v>
      </c>
      <c r="B1" s="186"/>
      <c r="C1" s="186"/>
      <c r="D1" s="186"/>
      <c r="E1" s="186"/>
      <c r="F1" s="186"/>
      <c r="G1" s="186"/>
      <c r="H1" s="186"/>
      <c r="I1" s="186"/>
      <c r="J1" s="186"/>
      <c r="K1" s="186"/>
      <c r="L1" s="186"/>
      <c r="M1" s="186"/>
      <c r="N1" s="186"/>
      <c r="O1" s="186"/>
      <c r="P1" s="186"/>
      <c r="Q1" s="186"/>
      <c r="R1" s="186"/>
    </row>
    <row r="2" spans="1:32" x14ac:dyDescent="0.3">
      <c r="A2" s="186"/>
      <c r="B2" s="186"/>
      <c r="C2" s="186"/>
      <c r="D2" s="186"/>
      <c r="E2" s="186"/>
      <c r="F2" s="186"/>
      <c r="G2" s="186"/>
      <c r="H2" s="186"/>
      <c r="I2" s="186"/>
      <c r="J2" s="186"/>
      <c r="K2" s="186"/>
      <c r="L2" s="186"/>
      <c r="M2" s="186"/>
      <c r="N2" s="186"/>
      <c r="O2" s="186"/>
      <c r="P2" s="186"/>
      <c r="Q2" s="186"/>
      <c r="R2" s="186"/>
    </row>
    <row r="3" spans="1:32" x14ac:dyDescent="0.3">
      <c r="A3" s="186"/>
      <c r="B3" s="186"/>
      <c r="C3" s="186"/>
      <c r="D3" s="186"/>
      <c r="E3" s="186"/>
      <c r="F3" s="186"/>
      <c r="G3" s="186"/>
      <c r="H3" s="186"/>
      <c r="I3" s="186"/>
      <c r="J3" s="186"/>
      <c r="K3" s="186"/>
      <c r="L3" s="186"/>
      <c r="M3" s="186"/>
      <c r="N3" s="186"/>
      <c r="O3" s="186"/>
      <c r="P3" s="186"/>
      <c r="Q3" s="186"/>
      <c r="R3" s="186"/>
    </row>
    <row r="5" spans="1:32" ht="15" thickBot="1" x14ac:dyDescent="0.35">
      <c r="A5" s="142" t="s">
        <v>282</v>
      </c>
    </row>
    <row r="6" spans="1:32" x14ac:dyDescent="0.3">
      <c r="A6" s="128" t="s">
        <v>266</v>
      </c>
      <c r="B6" s="129"/>
      <c r="C6" s="129"/>
      <c r="D6" s="129"/>
      <c r="E6" s="130"/>
    </row>
    <row r="7" spans="1:32" x14ac:dyDescent="0.3">
      <c r="A7" s="131" t="s">
        <v>194</v>
      </c>
      <c r="B7" s="132" t="s">
        <v>283</v>
      </c>
      <c r="C7" s="133"/>
      <c r="D7" s="133"/>
      <c r="E7" s="134"/>
    </row>
    <row r="8" spans="1:32" x14ac:dyDescent="0.3">
      <c r="A8" s="131" t="s">
        <v>195</v>
      </c>
      <c r="B8" s="135" t="s">
        <v>284</v>
      </c>
      <c r="C8" s="133"/>
      <c r="D8" s="133"/>
      <c r="E8" s="134"/>
    </row>
    <row r="9" spans="1:32" x14ac:dyDescent="0.3">
      <c r="A9" s="136"/>
      <c r="B9" s="133"/>
      <c r="C9" s="133"/>
      <c r="D9" s="133"/>
      <c r="E9" s="134"/>
    </row>
    <row r="10" spans="1:32" x14ac:dyDescent="0.3">
      <c r="A10" s="137" t="s">
        <v>196</v>
      </c>
      <c r="B10" s="135" t="s">
        <v>197</v>
      </c>
      <c r="C10" s="133"/>
      <c r="D10" s="133"/>
      <c r="E10" s="134"/>
    </row>
    <row r="11" spans="1:32" ht="15" thickBot="1" x14ac:dyDescent="0.35">
      <c r="A11" s="138" t="s">
        <v>200</v>
      </c>
      <c r="B11" s="139" t="s">
        <v>28</v>
      </c>
      <c r="C11" s="140"/>
      <c r="D11" s="140"/>
      <c r="E11" s="141"/>
    </row>
    <row r="13" spans="1:32" x14ac:dyDescent="0.3">
      <c r="A13" s="188" t="s">
        <v>63</v>
      </c>
      <c r="B13" s="188" t="s">
        <v>63</v>
      </c>
      <c r="C13" s="187" t="s">
        <v>83</v>
      </c>
      <c r="D13" s="187" t="s">
        <v>83</v>
      </c>
      <c r="E13" s="187" t="s">
        <v>84</v>
      </c>
      <c r="F13" s="187" t="s">
        <v>84</v>
      </c>
      <c r="G13" s="187" t="s">
        <v>85</v>
      </c>
      <c r="H13" s="187" t="s">
        <v>85</v>
      </c>
      <c r="I13" s="187" t="s">
        <v>86</v>
      </c>
      <c r="J13" s="187" t="s">
        <v>86</v>
      </c>
      <c r="K13" s="187" t="s">
        <v>87</v>
      </c>
      <c r="L13" s="187" t="s">
        <v>87</v>
      </c>
      <c r="M13" s="187" t="s">
        <v>88</v>
      </c>
      <c r="N13" s="187" t="s">
        <v>88</v>
      </c>
      <c r="O13" s="187" t="s">
        <v>89</v>
      </c>
      <c r="P13" s="187" t="s">
        <v>89</v>
      </c>
      <c r="Q13" s="187" t="s">
        <v>90</v>
      </c>
      <c r="R13" s="187" t="s">
        <v>90</v>
      </c>
      <c r="S13" s="187" t="s">
        <v>91</v>
      </c>
      <c r="T13" s="187" t="s">
        <v>91</v>
      </c>
      <c r="U13" s="187" t="s">
        <v>92</v>
      </c>
      <c r="V13" s="187" t="s">
        <v>92</v>
      </c>
      <c r="W13" s="187" t="s">
        <v>93</v>
      </c>
      <c r="X13" s="187" t="s">
        <v>93</v>
      </c>
      <c r="Y13" s="187" t="s">
        <v>94</v>
      </c>
      <c r="Z13" s="187" t="s">
        <v>94</v>
      </c>
      <c r="AA13" s="187" t="s">
        <v>95</v>
      </c>
      <c r="AB13" s="187" t="s">
        <v>95</v>
      </c>
      <c r="AC13" s="187" t="s">
        <v>96</v>
      </c>
      <c r="AD13" s="187" t="s">
        <v>96</v>
      </c>
      <c r="AE13" s="187" t="s">
        <v>97</v>
      </c>
      <c r="AF13" s="187" t="s">
        <v>97</v>
      </c>
    </row>
    <row r="14" spans="1:32" x14ac:dyDescent="0.3">
      <c r="A14" s="188" t="s">
        <v>267</v>
      </c>
      <c r="B14" s="188" t="s">
        <v>267</v>
      </c>
      <c r="C14" s="122" t="s">
        <v>285</v>
      </c>
      <c r="D14" s="122" t="s">
        <v>286</v>
      </c>
      <c r="E14" s="122" t="s">
        <v>285</v>
      </c>
      <c r="F14" s="122" t="s">
        <v>286</v>
      </c>
      <c r="G14" s="122" t="s">
        <v>285</v>
      </c>
      <c r="H14" s="122" t="s">
        <v>286</v>
      </c>
      <c r="I14" s="122" t="s">
        <v>285</v>
      </c>
      <c r="J14" s="122" t="s">
        <v>286</v>
      </c>
      <c r="K14" s="122" t="s">
        <v>285</v>
      </c>
      <c r="L14" s="122" t="s">
        <v>286</v>
      </c>
      <c r="M14" s="122" t="s">
        <v>285</v>
      </c>
      <c r="N14" s="122" t="s">
        <v>286</v>
      </c>
      <c r="O14" s="122" t="s">
        <v>285</v>
      </c>
      <c r="P14" s="122" t="s">
        <v>286</v>
      </c>
      <c r="Q14" s="122" t="s">
        <v>285</v>
      </c>
      <c r="R14" s="122" t="s">
        <v>286</v>
      </c>
      <c r="S14" s="122" t="s">
        <v>285</v>
      </c>
      <c r="T14" s="122" t="s">
        <v>286</v>
      </c>
      <c r="U14" s="122" t="s">
        <v>285</v>
      </c>
      <c r="V14" s="122" t="s">
        <v>286</v>
      </c>
      <c r="W14" s="122" t="s">
        <v>285</v>
      </c>
      <c r="X14" s="122" t="s">
        <v>286</v>
      </c>
      <c r="Y14" s="122" t="s">
        <v>285</v>
      </c>
      <c r="Z14" s="122" t="s">
        <v>286</v>
      </c>
      <c r="AA14" s="122" t="s">
        <v>285</v>
      </c>
      <c r="AB14" s="122" t="s">
        <v>286</v>
      </c>
      <c r="AC14" s="122" t="s">
        <v>285</v>
      </c>
      <c r="AD14" s="122" t="s">
        <v>286</v>
      </c>
      <c r="AE14" s="122" t="s">
        <v>285</v>
      </c>
      <c r="AF14" s="122" t="s">
        <v>286</v>
      </c>
    </row>
    <row r="15" spans="1:32" x14ac:dyDescent="0.3">
      <c r="A15" s="123" t="s">
        <v>98</v>
      </c>
      <c r="B15" s="123" t="s">
        <v>99</v>
      </c>
      <c r="C15" s="124" t="s">
        <v>65</v>
      </c>
      <c r="D15" s="124" t="s">
        <v>65</v>
      </c>
      <c r="E15" s="124" t="s">
        <v>65</v>
      </c>
      <c r="F15" s="124" t="s">
        <v>65</v>
      </c>
      <c r="G15" s="124" t="s">
        <v>65</v>
      </c>
      <c r="H15" s="124" t="s">
        <v>65</v>
      </c>
      <c r="I15" s="124" t="s">
        <v>65</v>
      </c>
      <c r="J15" s="124" t="s">
        <v>65</v>
      </c>
      <c r="K15" s="124" t="s">
        <v>65</v>
      </c>
      <c r="L15" s="124" t="s">
        <v>65</v>
      </c>
      <c r="M15" s="124" t="s">
        <v>65</v>
      </c>
      <c r="N15" s="124" t="s">
        <v>65</v>
      </c>
      <c r="O15" s="124" t="s">
        <v>65</v>
      </c>
      <c r="P15" s="124" t="s">
        <v>65</v>
      </c>
      <c r="Q15" s="124" t="s">
        <v>65</v>
      </c>
      <c r="R15" s="124" t="s">
        <v>65</v>
      </c>
      <c r="S15" s="124" t="s">
        <v>65</v>
      </c>
      <c r="T15" s="124" t="s">
        <v>65</v>
      </c>
      <c r="U15" s="124" t="s">
        <v>65</v>
      </c>
      <c r="V15" s="124" t="s">
        <v>65</v>
      </c>
      <c r="W15" s="124" t="s">
        <v>65</v>
      </c>
      <c r="X15" s="124" t="s">
        <v>65</v>
      </c>
      <c r="Y15" s="124" t="s">
        <v>65</v>
      </c>
      <c r="Z15" s="124" t="s">
        <v>65</v>
      </c>
      <c r="AA15" s="124" t="s">
        <v>65</v>
      </c>
      <c r="AB15" s="124" t="s">
        <v>65</v>
      </c>
      <c r="AC15" s="124" t="s">
        <v>65</v>
      </c>
      <c r="AD15" s="124" t="s">
        <v>65</v>
      </c>
      <c r="AE15" s="124" t="s">
        <v>65</v>
      </c>
      <c r="AF15" s="124" t="s">
        <v>65</v>
      </c>
    </row>
    <row r="16" spans="1:32" x14ac:dyDescent="0.3">
      <c r="A16" s="192" t="s">
        <v>100</v>
      </c>
      <c r="B16" s="125" t="s">
        <v>41</v>
      </c>
      <c r="C16" s="126">
        <v>719407.48300000001</v>
      </c>
      <c r="D16" s="126">
        <v>11.209</v>
      </c>
      <c r="E16" s="126">
        <v>659054.64500000002</v>
      </c>
      <c r="F16" s="126">
        <v>10.217000000000001</v>
      </c>
      <c r="G16" s="126">
        <v>636404.277</v>
      </c>
      <c r="H16" s="126">
        <v>9.8179999999999996</v>
      </c>
      <c r="I16" s="126">
        <v>654972.22199999995</v>
      </c>
      <c r="J16" s="126">
        <v>10.057</v>
      </c>
      <c r="K16" s="126">
        <v>634447.49600000004</v>
      </c>
      <c r="L16" s="126">
        <v>9.6950000000000003</v>
      </c>
      <c r="M16" s="126">
        <v>636331.50699999998</v>
      </c>
      <c r="N16" s="126">
        <v>9.6750000000000007</v>
      </c>
      <c r="O16" s="126">
        <v>639682.09100000001</v>
      </c>
      <c r="P16" s="126">
        <v>9.6470000000000002</v>
      </c>
      <c r="Q16" s="126">
        <v>594668.75</v>
      </c>
      <c r="R16" s="126">
        <v>8.9359999999999999</v>
      </c>
      <c r="S16" s="126">
        <v>578366.89</v>
      </c>
      <c r="T16" s="126">
        <v>8.6679999999999993</v>
      </c>
      <c r="U16" s="126">
        <v>630285.071</v>
      </c>
      <c r="V16" s="126">
        <v>9.4190000000000005</v>
      </c>
      <c r="W16" s="126">
        <v>623726.38199999998</v>
      </c>
      <c r="X16" s="126">
        <v>9.2870000000000008</v>
      </c>
      <c r="Y16" s="126">
        <v>647763.93400000001</v>
      </c>
      <c r="Z16" s="126">
        <v>9.6120000000000001</v>
      </c>
      <c r="AA16" s="126">
        <v>590064.04399999999</v>
      </c>
      <c r="AB16" s="126">
        <v>8.7319999999999993</v>
      </c>
      <c r="AC16" s="126">
        <v>649623.65300000005</v>
      </c>
      <c r="AD16" s="126">
        <v>9.5869999999999997</v>
      </c>
      <c r="AE16" s="126">
        <v>627353.21499999997</v>
      </c>
      <c r="AF16" s="126">
        <v>9.2170000000000005</v>
      </c>
    </row>
    <row r="17" spans="1:32" x14ac:dyDescent="0.3">
      <c r="A17" s="193"/>
      <c r="B17" s="125" t="s">
        <v>13</v>
      </c>
      <c r="C17" s="127">
        <v>272155.74699999997</v>
      </c>
      <c r="D17" s="127">
        <v>4.2409999999999997</v>
      </c>
      <c r="E17" s="127">
        <v>269510.77</v>
      </c>
      <c r="F17" s="127">
        <v>4.1779999999999999</v>
      </c>
      <c r="G17" s="127">
        <v>255619.94099999999</v>
      </c>
      <c r="H17" s="127">
        <v>3.944</v>
      </c>
      <c r="I17" s="127">
        <v>257340.03899999999</v>
      </c>
      <c r="J17" s="127">
        <v>3.9510000000000001</v>
      </c>
      <c r="K17" s="127">
        <v>263887.14600000001</v>
      </c>
      <c r="L17" s="127">
        <v>4.0330000000000004</v>
      </c>
      <c r="M17" s="127">
        <v>262402.41800000001</v>
      </c>
      <c r="N17" s="127">
        <v>3.99</v>
      </c>
      <c r="O17" s="127">
        <v>286930.04599999997</v>
      </c>
      <c r="P17" s="127">
        <v>4.327</v>
      </c>
      <c r="Q17" s="127">
        <v>257101.36300000001</v>
      </c>
      <c r="R17" s="127">
        <v>3.863</v>
      </c>
      <c r="S17" s="127">
        <v>237910.883</v>
      </c>
      <c r="T17" s="127">
        <v>3.5659999999999998</v>
      </c>
      <c r="U17" s="127">
        <v>274132.09299999999</v>
      </c>
      <c r="V17" s="127">
        <v>4.0970000000000004</v>
      </c>
      <c r="W17" s="127">
        <v>249869.065</v>
      </c>
      <c r="X17" s="127">
        <v>3.7210000000000001</v>
      </c>
      <c r="Y17" s="127">
        <v>253574.861</v>
      </c>
      <c r="Z17" s="127">
        <v>3.7629999999999999</v>
      </c>
      <c r="AA17" s="127">
        <v>226381.69</v>
      </c>
      <c r="AB17" s="127">
        <v>3.35</v>
      </c>
      <c r="AC17" s="127">
        <v>254157.34599999999</v>
      </c>
      <c r="AD17" s="127">
        <v>3.7509999999999999</v>
      </c>
      <c r="AE17" s="127">
        <v>226778.39600000001</v>
      </c>
      <c r="AF17" s="127">
        <v>3.3319999999999999</v>
      </c>
    </row>
    <row r="18" spans="1:32" x14ac:dyDescent="0.3">
      <c r="A18" s="193"/>
      <c r="B18" s="125" t="s">
        <v>139</v>
      </c>
      <c r="C18" s="126">
        <v>112.97</v>
      </c>
      <c r="D18" s="126">
        <v>2E-3</v>
      </c>
      <c r="E18" s="126">
        <v>145.947</v>
      </c>
      <c r="F18" s="126">
        <v>2E-3</v>
      </c>
      <c r="G18" s="126">
        <v>155.256</v>
      </c>
      <c r="H18" s="126">
        <v>2E-3</v>
      </c>
      <c r="I18" s="126">
        <v>99.478999999999999</v>
      </c>
      <c r="J18" s="126">
        <v>2E-3</v>
      </c>
      <c r="K18" s="126">
        <v>66.617000000000004</v>
      </c>
      <c r="L18" s="126">
        <v>1E-3</v>
      </c>
      <c r="M18" s="126">
        <v>175.95400000000001</v>
      </c>
      <c r="N18" s="126">
        <v>3.0000000000000001E-3</v>
      </c>
      <c r="O18" s="126">
        <v>119.194</v>
      </c>
      <c r="P18" s="126">
        <v>2E-3</v>
      </c>
      <c r="Q18" s="126">
        <v>96.504000000000005</v>
      </c>
      <c r="R18" s="126">
        <v>1E-3</v>
      </c>
      <c r="S18" s="126">
        <v>165.23500000000001</v>
      </c>
      <c r="T18" s="126">
        <v>2E-3</v>
      </c>
      <c r="U18" s="126">
        <v>212.084</v>
      </c>
      <c r="V18" s="126">
        <v>3.0000000000000001E-3</v>
      </c>
      <c r="W18" s="126">
        <v>186.33099999999999</v>
      </c>
      <c r="X18" s="126">
        <v>3.0000000000000001E-3</v>
      </c>
      <c r="Y18" s="126">
        <v>193.33699999999999</v>
      </c>
      <c r="Z18" s="126">
        <v>3.0000000000000001E-3</v>
      </c>
      <c r="AA18" s="126">
        <v>207.98400000000001</v>
      </c>
      <c r="AB18" s="126">
        <v>3.0000000000000001E-3</v>
      </c>
      <c r="AC18" s="126">
        <v>236.50800000000001</v>
      </c>
      <c r="AD18" s="126">
        <v>3.0000000000000001E-3</v>
      </c>
      <c r="AE18" s="126">
        <v>236.50800000000001</v>
      </c>
      <c r="AF18" s="126">
        <v>3.0000000000000001E-3</v>
      </c>
    </row>
    <row r="19" spans="1:32" x14ac:dyDescent="0.3">
      <c r="A19" s="193"/>
      <c r="B19" s="125" t="s">
        <v>153</v>
      </c>
      <c r="C19" s="127">
        <v>445117.16600000003</v>
      </c>
      <c r="D19" s="127">
        <v>6.9359999999999999</v>
      </c>
      <c r="E19" s="127">
        <v>387623.12800000003</v>
      </c>
      <c r="F19" s="127">
        <v>6.0090000000000003</v>
      </c>
      <c r="G19" s="127">
        <v>378850.48</v>
      </c>
      <c r="H19" s="127">
        <v>5.8449999999999998</v>
      </c>
      <c r="I19" s="127">
        <v>396037.94</v>
      </c>
      <c r="J19" s="127">
        <v>6.0810000000000004</v>
      </c>
      <c r="K19" s="127">
        <v>368994.03600000002</v>
      </c>
      <c r="L19" s="127">
        <v>5.6390000000000002</v>
      </c>
      <c r="M19" s="127">
        <v>372392.26199999999</v>
      </c>
      <c r="N19" s="127">
        <v>5.6619999999999999</v>
      </c>
      <c r="O19" s="127">
        <v>351551.68800000002</v>
      </c>
      <c r="P19" s="127">
        <v>5.3010000000000002</v>
      </c>
      <c r="Q19" s="127">
        <v>336623.826</v>
      </c>
      <c r="R19" s="127">
        <v>5.0579999999999998</v>
      </c>
      <c r="S19" s="127">
        <v>339458.73800000001</v>
      </c>
      <c r="T19" s="127">
        <v>5.0869999999999997</v>
      </c>
      <c r="U19" s="127">
        <v>355170.28899999999</v>
      </c>
      <c r="V19" s="127">
        <v>5.3079999999999998</v>
      </c>
      <c r="W19" s="127">
        <v>372888.08</v>
      </c>
      <c r="X19" s="127">
        <v>5.5519999999999996</v>
      </c>
      <c r="Y19" s="127">
        <v>393262.94799999997</v>
      </c>
      <c r="Z19" s="127">
        <v>5.8360000000000003</v>
      </c>
      <c r="AA19" s="127">
        <v>362814.49099999998</v>
      </c>
      <c r="AB19" s="127">
        <v>5.3689999999999998</v>
      </c>
      <c r="AC19" s="127">
        <v>394539.51899999997</v>
      </c>
      <c r="AD19" s="127">
        <v>5.8220000000000001</v>
      </c>
      <c r="AE19" s="127">
        <v>399685.69799999997</v>
      </c>
      <c r="AF19" s="127">
        <v>5.8719999999999999</v>
      </c>
    </row>
    <row r="20" spans="1:32" x14ac:dyDescent="0.3">
      <c r="A20" s="194"/>
      <c r="B20" s="125" t="s">
        <v>164</v>
      </c>
      <c r="C20" s="126">
        <v>2021.6</v>
      </c>
      <c r="D20" s="126">
        <v>3.1E-2</v>
      </c>
      <c r="E20" s="126">
        <v>1774.8</v>
      </c>
      <c r="F20" s="126">
        <v>2.8000000000000001E-2</v>
      </c>
      <c r="G20" s="126">
        <v>1778.6</v>
      </c>
      <c r="H20" s="126">
        <v>2.7E-2</v>
      </c>
      <c r="I20" s="126">
        <v>1494.7639999999999</v>
      </c>
      <c r="J20" s="126">
        <v>2.3E-2</v>
      </c>
      <c r="K20" s="126">
        <v>1499.6969999999999</v>
      </c>
      <c r="L20" s="126">
        <v>2.3E-2</v>
      </c>
      <c r="M20" s="126">
        <v>1360.8720000000001</v>
      </c>
      <c r="N20" s="126">
        <v>2.1000000000000001E-2</v>
      </c>
      <c r="O20" s="126">
        <v>1081.163</v>
      </c>
      <c r="P20" s="126">
        <v>1.6E-2</v>
      </c>
      <c r="Q20" s="126">
        <v>847.05799999999999</v>
      </c>
      <c r="R20" s="126">
        <v>1.2999999999999999E-2</v>
      </c>
      <c r="S20" s="126">
        <v>832.03300000000002</v>
      </c>
      <c r="T20" s="126">
        <v>1.2E-2</v>
      </c>
      <c r="U20" s="126">
        <v>770.60500000000002</v>
      </c>
      <c r="V20" s="126">
        <v>1.2E-2</v>
      </c>
      <c r="W20" s="126">
        <v>782.90599999999995</v>
      </c>
      <c r="X20" s="126">
        <v>1.2E-2</v>
      </c>
      <c r="Y20" s="126">
        <v>732.78800000000001</v>
      </c>
      <c r="Z20" s="126">
        <v>1.0999999999999999E-2</v>
      </c>
      <c r="AA20" s="126">
        <v>659.87900000000002</v>
      </c>
      <c r="AB20" s="126">
        <v>0.01</v>
      </c>
      <c r="AC20" s="126">
        <v>690.28</v>
      </c>
      <c r="AD20" s="126">
        <v>0.01</v>
      </c>
      <c r="AE20" s="126">
        <v>652.61199999999997</v>
      </c>
      <c r="AF20" s="126">
        <v>0.01</v>
      </c>
    </row>
    <row r="21" spans="1:32" x14ac:dyDescent="0.3">
      <c r="A21" s="189" t="s">
        <v>268</v>
      </c>
      <c r="B21" s="125" t="s">
        <v>41</v>
      </c>
      <c r="C21" s="127">
        <v>929858.65300000005</v>
      </c>
      <c r="D21" s="127">
        <v>14.489000000000001</v>
      </c>
      <c r="E21" s="127">
        <v>843726.72100000002</v>
      </c>
      <c r="F21" s="127">
        <v>13.08</v>
      </c>
      <c r="G21" s="127">
        <v>732633.76</v>
      </c>
      <c r="H21" s="127">
        <v>11.303000000000001</v>
      </c>
      <c r="I21" s="127">
        <v>764468.125</v>
      </c>
      <c r="J21" s="127">
        <v>11.738</v>
      </c>
      <c r="K21" s="127">
        <v>732955.67700000003</v>
      </c>
      <c r="L21" s="127">
        <v>11.201000000000001</v>
      </c>
      <c r="M21" s="127">
        <v>742805.78399999999</v>
      </c>
      <c r="N21" s="127">
        <v>11.294</v>
      </c>
      <c r="O21" s="127">
        <v>745678.18099999998</v>
      </c>
      <c r="P21" s="127">
        <v>11.244999999999999</v>
      </c>
      <c r="Q21" s="127">
        <v>745287.62399999995</v>
      </c>
      <c r="R21" s="127">
        <v>11.199</v>
      </c>
      <c r="S21" s="127">
        <v>743185.25300000003</v>
      </c>
      <c r="T21" s="127">
        <v>11.138</v>
      </c>
      <c r="U21" s="127">
        <v>821723.33299999998</v>
      </c>
      <c r="V21" s="127">
        <v>12.28</v>
      </c>
      <c r="W21" s="127">
        <v>816273.41200000001</v>
      </c>
      <c r="X21" s="127">
        <v>12.154</v>
      </c>
      <c r="Y21" s="127">
        <v>807342.52899999998</v>
      </c>
      <c r="Z21" s="127">
        <v>11.981</v>
      </c>
      <c r="AA21" s="127">
        <v>732206.06499999994</v>
      </c>
      <c r="AB21" s="127">
        <v>10.836</v>
      </c>
      <c r="AC21" s="146" t="s">
        <v>103</v>
      </c>
      <c r="AD21" s="146" t="s">
        <v>103</v>
      </c>
      <c r="AE21" s="146" t="s">
        <v>103</v>
      </c>
      <c r="AF21" s="146" t="s">
        <v>103</v>
      </c>
    </row>
    <row r="22" spans="1:32" x14ac:dyDescent="0.3">
      <c r="A22" s="190"/>
      <c r="B22" s="125" t="s">
        <v>13</v>
      </c>
      <c r="C22" s="126">
        <v>84408.634999999995</v>
      </c>
      <c r="D22" s="126">
        <v>1.3149999999999999</v>
      </c>
      <c r="E22" s="126">
        <v>79848.502999999997</v>
      </c>
      <c r="F22" s="126">
        <v>1.238</v>
      </c>
      <c r="G22" s="126">
        <v>77062.485000000001</v>
      </c>
      <c r="H22" s="126">
        <v>1.1890000000000001</v>
      </c>
      <c r="I22" s="126">
        <v>80085.293999999994</v>
      </c>
      <c r="J22" s="126">
        <v>1.23</v>
      </c>
      <c r="K22" s="126">
        <v>76876.298999999999</v>
      </c>
      <c r="L22" s="126">
        <v>1.175</v>
      </c>
      <c r="M22" s="126">
        <v>81290.010999999999</v>
      </c>
      <c r="N22" s="126">
        <v>1.236</v>
      </c>
      <c r="O22" s="126">
        <v>85626.486000000004</v>
      </c>
      <c r="P22" s="126">
        <v>1.2909999999999999</v>
      </c>
      <c r="Q22" s="126">
        <v>81287.202999999994</v>
      </c>
      <c r="R22" s="126">
        <v>1.2210000000000001</v>
      </c>
      <c r="S22" s="126">
        <v>84043.808000000005</v>
      </c>
      <c r="T22" s="126">
        <v>1.26</v>
      </c>
      <c r="U22" s="126">
        <v>87895.28</v>
      </c>
      <c r="V22" s="126">
        <v>1.3129999999999999</v>
      </c>
      <c r="W22" s="126">
        <v>87005.505999999994</v>
      </c>
      <c r="X22" s="126">
        <v>1.296</v>
      </c>
      <c r="Y22" s="126">
        <v>90036.695999999996</v>
      </c>
      <c r="Z22" s="126">
        <v>1.3360000000000001</v>
      </c>
      <c r="AA22" s="126">
        <v>92397.409</v>
      </c>
      <c r="AB22" s="126">
        <v>1.367</v>
      </c>
      <c r="AC22" s="145" t="s">
        <v>103</v>
      </c>
      <c r="AD22" s="145" t="s">
        <v>103</v>
      </c>
      <c r="AE22" s="145" t="s">
        <v>103</v>
      </c>
      <c r="AF22" s="145" t="s">
        <v>103</v>
      </c>
    </row>
    <row r="23" spans="1:32" x14ac:dyDescent="0.3">
      <c r="A23" s="190"/>
      <c r="B23" s="125" t="s">
        <v>139</v>
      </c>
      <c r="C23" s="127">
        <v>285086.18400000001</v>
      </c>
      <c r="D23" s="127">
        <v>4.4420000000000002</v>
      </c>
      <c r="E23" s="127">
        <v>174509.26300000001</v>
      </c>
      <c r="F23" s="127">
        <v>2.7050000000000001</v>
      </c>
      <c r="G23" s="127">
        <v>208052.58</v>
      </c>
      <c r="H23" s="127">
        <v>3.21</v>
      </c>
      <c r="I23" s="127">
        <v>207411.49799999999</v>
      </c>
      <c r="J23" s="127">
        <v>3.1850000000000001</v>
      </c>
      <c r="K23" s="127">
        <v>191891.86900000001</v>
      </c>
      <c r="L23" s="127">
        <v>2.9319999999999999</v>
      </c>
      <c r="M23" s="127">
        <v>197465.49100000001</v>
      </c>
      <c r="N23" s="127">
        <v>3.0019999999999998</v>
      </c>
      <c r="O23" s="127">
        <v>210447.24299999999</v>
      </c>
      <c r="P23" s="127">
        <v>3.1739999999999999</v>
      </c>
      <c r="Q23" s="127">
        <v>197280.5</v>
      </c>
      <c r="R23" s="127">
        <v>2.964</v>
      </c>
      <c r="S23" s="127">
        <v>206406.443</v>
      </c>
      <c r="T23" s="127">
        <v>3.093</v>
      </c>
      <c r="U23" s="127">
        <v>222563.14300000001</v>
      </c>
      <c r="V23" s="127">
        <v>3.3260000000000001</v>
      </c>
      <c r="W23" s="127">
        <v>238431.196</v>
      </c>
      <c r="X23" s="127">
        <v>3.55</v>
      </c>
      <c r="Y23" s="127">
        <v>210341.37599999999</v>
      </c>
      <c r="Z23" s="127">
        <v>3.121</v>
      </c>
      <c r="AA23" s="127">
        <v>193646.359</v>
      </c>
      <c r="AB23" s="127">
        <v>2.8660000000000001</v>
      </c>
      <c r="AC23" s="146" t="s">
        <v>103</v>
      </c>
      <c r="AD23" s="146" t="s">
        <v>103</v>
      </c>
      <c r="AE23" s="146" t="s">
        <v>103</v>
      </c>
      <c r="AF23" s="146" t="s">
        <v>103</v>
      </c>
    </row>
    <row r="24" spans="1:32" x14ac:dyDescent="0.3">
      <c r="A24" s="190"/>
      <c r="B24" s="125" t="s">
        <v>153</v>
      </c>
      <c r="C24" s="126">
        <v>188993.685</v>
      </c>
      <c r="D24" s="126">
        <v>2.9449999999999998</v>
      </c>
      <c r="E24" s="126">
        <v>202688.212</v>
      </c>
      <c r="F24" s="126">
        <v>3.1419999999999999</v>
      </c>
      <c r="G24" s="126">
        <v>147255.47399999999</v>
      </c>
      <c r="H24" s="126">
        <v>2.2719999999999998</v>
      </c>
      <c r="I24" s="126">
        <v>167464.90100000001</v>
      </c>
      <c r="J24" s="126">
        <v>2.5710000000000002</v>
      </c>
      <c r="K24" s="126">
        <v>152687.27299999999</v>
      </c>
      <c r="L24" s="126">
        <v>2.3330000000000002</v>
      </c>
      <c r="M24" s="126">
        <v>144537.03700000001</v>
      </c>
      <c r="N24" s="126">
        <v>2.198</v>
      </c>
      <c r="O24" s="126">
        <v>139103.61199999999</v>
      </c>
      <c r="P24" s="126">
        <v>2.0979999999999999</v>
      </c>
      <c r="Q24" s="126">
        <v>147671.383</v>
      </c>
      <c r="R24" s="126">
        <v>2.2189999999999999</v>
      </c>
      <c r="S24" s="126">
        <v>141617.02799999999</v>
      </c>
      <c r="T24" s="126">
        <v>2.1219999999999999</v>
      </c>
      <c r="U24" s="126">
        <v>201232.568</v>
      </c>
      <c r="V24" s="126">
        <v>3.0070000000000001</v>
      </c>
      <c r="W24" s="126">
        <v>186656.86600000001</v>
      </c>
      <c r="X24" s="126">
        <v>2.7789999999999999</v>
      </c>
      <c r="Y24" s="126">
        <v>204757.29699999999</v>
      </c>
      <c r="Z24" s="126">
        <v>3.0379999999999998</v>
      </c>
      <c r="AA24" s="126">
        <v>191279.87899999999</v>
      </c>
      <c r="AB24" s="126">
        <v>2.831</v>
      </c>
      <c r="AC24" s="145" t="s">
        <v>103</v>
      </c>
      <c r="AD24" s="145" t="s">
        <v>103</v>
      </c>
      <c r="AE24" s="145" t="s">
        <v>103</v>
      </c>
      <c r="AF24" s="145" t="s">
        <v>103</v>
      </c>
    </row>
    <row r="25" spans="1:32" x14ac:dyDescent="0.3">
      <c r="A25" s="191"/>
      <c r="B25" s="125" t="s">
        <v>164</v>
      </c>
      <c r="C25" s="127">
        <v>371370.14899999998</v>
      </c>
      <c r="D25" s="127">
        <v>5.7869999999999999</v>
      </c>
      <c r="E25" s="127">
        <v>386680.74400000001</v>
      </c>
      <c r="F25" s="127">
        <v>5.9950000000000001</v>
      </c>
      <c r="G25" s="127">
        <v>300263.22200000001</v>
      </c>
      <c r="H25" s="127">
        <v>4.6319999999999997</v>
      </c>
      <c r="I25" s="127">
        <v>309506.43199999997</v>
      </c>
      <c r="J25" s="127">
        <v>4.7519999999999998</v>
      </c>
      <c r="K25" s="127">
        <v>311500.23700000002</v>
      </c>
      <c r="L25" s="127">
        <v>4.76</v>
      </c>
      <c r="M25" s="127">
        <v>319513.24400000001</v>
      </c>
      <c r="N25" s="127">
        <v>4.8579999999999997</v>
      </c>
      <c r="O25" s="127">
        <v>310500.84000000003</v>
      </c>
      <c r="P25" s="127">
        <v>4.6820000000000004</v>
      </c>
      <c r="Q25" s="127">
        <v>319048.538</v>
      </c>
      <c r="R25" s="127">
        <v>4.7939999999999996</v>
      </c>
      <c r="S25" s="127">
        <v>311117.97399999999</v>
      </c>
      <c r="T25" s="127">
        <v>4.6630000000000003</v>
      </c>
      <c r="U25" s="127">
        <v>310032.342</v>
      </c>
      <c r="V25" s="127">
        <v>4.633</v>
      </c>
      <c r="W25" s="127">
        <v>304179.84399999998</v>
      </c>
      <c r="X25" s="127">
        <v>4.5289999999999999</v>
      </c>
      <c r="Y25" s="127">
        <v>302207.15899999999</v>
      </c>
      <c r="Z25" s="127">
        <v>4.4850000000000003</v>
      </c>
      <c r="AA25" s="127">
        <v>254882.41800000001</v>
      </c>
      <c r="AB25" s="127">
        <v>3.7719999999999998</v>
      </c>
      <c r="AC25" s="146" t="s">
        <v>103</v>
      </c>
      <c r="AD25" s="146" t="s">
        <v>103</v>
      </c>
      <c r="AE25" s="146" t="s">
        <v>103</v>
      </c>
      <c r="AF25" s="146" t="s">
        <v>103</v>
      </c>
    </row>
    <row r="26" spans="1:32" x14ac:dyDescent="0.3">
      <c r="A26" s="189" t="s">
        <v>269</v>
      </c>
      <c r="B26" s="125" t="s">
        <v>41</v>
      </c>
      <c r="C26" s="126">
        <v>572298.02399999998</v>
      </c>
      <c r="D26" s="126">
        <v>8.9169999999999998</v>
      </c>
      <c r="E26" s="126">
        <v>512847.39</v>
      </c>
      <c r="F26" s="126">
        <v>7.9509999999999996</v>
      </c>
      <c r="G26" s="126">
        <v>486334.636</v>
      </c>
      <c r="H26" s="126">
        <v>7.5030000000000001</v>
      </c>
      <c r="I26" s="126">
        <v>504714.38400000002</v>
      </c>
      <c r="J26" s="126">
        <v>7.75</v>
      </c>
      <c r="K26" s="126">
        <v>472508.375</v>
      </c>
      <c r="L26" s="126">
        <v>7.2210000000000001</v>
      </c>
      <c r="M26" s="126">
        <v>479685.97499999998</v>
      </c>
      <c r="N26" s="126">
        <v>7.2930000000000001</v>
      </c>
      <c r="O26" s="126">
        <v>483313.40399999998</v>
      </c>
      <c r="P26" s="126">
        <v>7.2880000000000003</v>
      </c>
      <c r="Q26" s="126">
        <v>491134.18</v>
      </c>
      <c r="R26" s="126">
        <v>7.38</v>
      </c>
      <c r="S26" s="126">
        <v>471557.73599999998</v>
      </c>
      <c r="T26" s="126">
        <v>7.0670000000000002</v>
      </c>
      <c r="U26" s="126">
        <v>530660.69799999997</v>
      </c>
      <c r="V26" s="126">
        <v>7.93</v>
      </c>
      <c r="W26" s="126">
        <v>521976.82400000002</v>
      </c>
      <c r="X26" s="126">
        <v>7.7720000000000002</v>
      </c>
      <c r="Y26" s="126">
        <v>526084.58299999998</v>
      </c>
      <c r="Z26" s="126">
        <v>7.8070000000000004</v>
      </c>
      <c r="AA26" s="126">
        <v>464153.39</v>
      </c>
      <c r="AB26" s="126">
        <v>6.8689999999999998</v>
      </c>
      <c r="AC26" s="145" t="s">
        <v>103</v>
      </c>
      <c r="AD26" s="145" t="s">
        <v>103</v>
      </c>
      <c r="AE26" s="145" t="s">
        <v>103</v>
      </c>
      <c r="AF26" s="145" t="s">
        <v>103</v>
      </c>
    </row>
    <row r="27" spans="1:32" x14ac:dyDescent="0.3">
      <c r="A27" s="190"/>
      <c r="B27" s="125" t="s">
        <v>13</v>
      </c>
      <c r="C27" s="127">
        <v>98473.671000000002</v>
      </c>
      <c r="D27" s="127">
        <v>1.534</v>
      </c>
      <c r="E27" s="127">
        <v>96339.123999999996</v>
      </c>
      <c r="F27" s="127">
        <v>1.494</v>
      </c>
      <c r="G27" s="127">
        <v>120290.22900000001</v>
      </c>
      <c r="H27" s="127">
        <v>1.8560000000000001</v>
      </c>
      <c r="I27" s="127">
        <v>121549.887</v>
      </c>
      <c r="J27" s="127">
        <v>1.8660000000000001</v>
      </c>
      <c r="K27" s="127">
        <v>112370.79700000001</v>
      </c>
      <c r="L27" s="127">
        <v>1.7170000000000001</v>
      </c>
      <c r="M27" s="127">
        <v>118659.462</v>
      </c>
      <c r="N27" s="127">
        <v>1.804</v>
      </c>
      <c r="O27" s="127">
        <v>122329.69899999999</v>
      </c>
      <c r="P27" s="127">
        <v>1.845</v>
      </c>
      <c r="Q27" s="127">
        <v>121067.048</v>
      </c>
      <c r="R27" s="127">
        <v>1.819</v>
      </c>
      <c r="S27" s="127">
        <v>114685.29300000001</v>
      </c>
      <c r="T27" s="127">
        <v>1.7190000000000001</v>
      </c>
      <c r="U27" s="127">
        <v>112874.44100000001</v>
      </c>
      <c r="V27" s="127">
        <v>1.6870000000000001</v>
      </c>
      <c r="W27" s="127">
        <v>116770.19100000001</v>
      </c>
      <c r="X27" s="127">
        <v>1.7390000000000001</v>
      </c>
      <c r="Y27" s="127">
        <v>118917.849</v>
      </c>
      <c r="Z27" s="127">
        <v>1.7649999999999999</v>
      </c>
      <c r="AA27" s="127">
        <v>115997.13099999999</v>
      </c>
      <c r="AB27" s="127">
        <v>1.7170000000000001</v>
      </c>
      <c r="AC27" s="146" t="s">
        <v>103</v>
      </c>
      <c r="AD27" s="146" t="s">
        <v>103</v>
      </c>
      <c r="AE27" s="146" t="s">
        <v>103</v>
      </c>
      <c r="AF27" s="146" t="s">
        <v>103</v>
      </c>
    </row>
    <row r="28" spans="1:32" x14ac:dyDescent="0.3">
      <c r="A28" s="190"/>
      <c r="B28" s="125" t="s">
        <v>139</v>
      </c>
      <c r="C28" s="126">
        <v>175188.19399999999</v>
      </c>
      <c r="D28" s="126">
        <v>2.73</v>
      </c>
      <c r="E28" s="126">
        <v>113878.52</v>
      </c>
      <c r="F28" s="126">
        <v>1.7649999999999999</v>
      </c>
      <c r="G28" s="126">
        <v>127864.16899999999</v>
      </c>
      <c r="H28" s="126">
        <v>1.9730000000000001</v>
      </c>
      <c r="I28" s="126">
        <v>126295.901</v>
      </c>
      <c r="J28" s="126">
        <v>1.9390000000000001</v>
      </c>
      <c r="K28" s="126">
        <v>117937.71</v>
      </c>
      <c r="L28" s="126">
        <v>1.802</v>
      </c>
      <c r="M28" s="126">
        <v>122840.413</v>
      </c>
      <c r="N28" s="126">
        <v>1.8680000000000001</v>
      </c>
      <c r="O28" s="126">
        <v>125765.542</v>
      </c>
      <c r="P28" s="126">
        <v>1.897</v>
      </c>
      <c r="Q28" s="126">
        <v>122969.727</v>
      </c>
      <c r="R28" s="126">
        <v>1.8480000000000001</v>
      </c>
      <c r="S28" s="126">
        <v>122890.569</v>
      </c>
      <c r="T28" s="126">
        <v>1.8420000000000001</v>
      </c>
      <c r="U28" s="126">
        <v>133375.005</v>
      </c>
      <c r="V28" s="126">
        <v>1.9930000000000001</v>
      </c>
      <c r="W28" s="126">
        <v>134100.51199999999</v>
      </c>
      <c r="X28" s="126">
        <v>1.9970000000000001</v>
      </c>
      <c r="Y28" s="126">
        <v>122708.89200000001</v>
      </c>
      <c r="Z28" s="126">
        <v>1.821</v>
      </c>
      <c r="AA28" s="126">
        <v>107837.56600000001</v>
      </c>
      <c r="AB28" s="126">
        <v>1.5960000000000001</v>
      </c>
      <c r="AC28" s="145" t="s">
        <v>103</v>
      </c>
      <c r="AD28" s="145" t="s">
        <v>103</v>
      </c>
      <c r="AE28" s="145" t="s">
        <v>103</v>
      </c>
      <c r="AF28" s="145" t="s">
        <v>103</v>
      </c>
    </row>
    <row r="29" spans="1:32" x14ac:dyDescent="0.3">
      <c r="A29" s="190"/>
      <c r="B29" s="125" t="s">
        <v>153</v>
      </c>
      <c r="C29" s="127">
        <v>145391.87400000001</v>
      </c>
      <c r="D29" s="127">
        <v>2.2650000000000001</v>
      </c>
      <c r="E29" s="127">
        <v>154339.51</v>
      </c>
      <c r="F29" s="127">
        <v>2.3929999999999998</v>
      </c>
      <c r="G29" s="127">
        <v>120424.6</v>
      </c>
      <c r="H29" s="127">
        <v>1.8580000000000001</v>
      </c>
      <c r="I29" s="127">
        <v>132665.02499999999</v>
      </c>
      <c r="J29" s="127">
        <v>2.0369999999999999</v>
      </c>
      <c r="K29" s="127">
        <v>121050.568</v>
      </c>
      <c r="L29" s="127">
        <v>1.85</v>
      </c>
      <c r="M29" s="127">
        <v>114341.77800000001</v>
      </c>
      <c r="N29" s="127">
        <v>1.738</v>
      </c>
      <c r="O29" s="127">
        <v>111137.849</v>
      </c>
      <c r="P29" s="127">
        <v>1.6759999999999999</v>
      </c>
      <c r="Q29" s="127">
        <v>118795.848</v>
      </c>
      <c r="R29" s="127">
        <v>1.7849999999999999</v>
      </c>
      <c r="S29" s="127">
        <v>110486.337</v>
      </c>
      <c r="T29" s="127">
        <v>1.6559999999999999</v>
      </c>
      <c r="U29" s="127">
        <v>159258.62299999999</v>
      </c>
      <c r="V29" s="127">
        <v>2.38</v>
      </c>
      <c r="W29" s="127">
        <v>146608.584</v>
      </c>
      <c r="X29" s="127">
        <v>2.1829999999999998</v>
      </c>
      <c r="Y29" s="127">
        <v>160412.889</v>
      </c>
      <c r="Z29" s="127">
        <v>2.38</v>
      </c>
      <c r="AA29" s="127">
        <v>141913.51</v>
      </c>
      <c r="AB29" s="127">
        <v>2.1</v>
      </c>
      <c r="AC29" s="146" t="s">
        <v>103</v>
      </c>
      <c r="AD29" s="146" t="s">
        <v>103</v>
      </c>
      <c r="AE29" s="146" t="s">
        <v>103</v>
      </c>
      <c r="AF29" s="146" t="s">
        <v>103</v>
      </c>
    </row>
    <row r="30" spans="1:32" x14ac:dyDescent="0.3">
      <c r="A30" s="191"/>
      <c r="B30" s="125" t="s">
        <v>164</v>
      </c>
      <c r="C30" s="126">
        <v>153244.28400000001</v>
      </c>
      <c r="D30" s="126">
        <v>2.3879999999999999</v>
      </c>
      <c r="E30" s="126">
        <v>148290.236</v>
      </c>
      <c r="F30" s="126">
        <v>2.2989999999999999</v>
      </c>
      <c r="G30" s="126">
        <v>117755.63800000001</v>
      </c>
      <c r="H30" s="126">
        <v>1.8169999999999999</v>
      </c>
      <c r="I30" s="126">
        <v>124203.571</v>
      </c>
      <c r="J30" s="126">
        <v>1.907</v>
      </c>
      <c r="K30" s="126">
        <v>121149.3</v>
      </c>
      <c r="L30" s="126">
        <v>1.851</v>
      </c>
      <c r="M30" s="126">
        <v>123844.322</v>
      </c>
      <c r="N30" s="126">
        <v>1.883</v>
      </c>
      <c r="O30" s="126">
        <v>124080.314</v>
      </c>
      <c r="P30" s="126">
        <v>1.871</v>
      </c>
      <c r="Q30" s="126">
        <v>128301.558</v>
      </c>
      <c r="R30" s="126">
        <v>1.9279999999999999</v>
      </c>
      <c r="S30" s="126">
        <v>123495.538</v>
      </c>
      <c r="T30" s="126">
        <v>1.851</v>
      </c>
      <c r="U30" s="126">
        <v>125152.628</v>
      </c>
      <c r="V30" s="126">
        <v>1.87</v>
      </c>
      <c r="W30" s="126">
        <v>124497.537</v>
      </c>
      <c r="X30" s="126">
        <v>1.8540000000000001</v>
      </c>
      <c r="Y30" s="126">
        <v>124044.952</v>
      </c>
      <c r="Z30" s="126">
        <v>1.841</v>
      </c>
      <c r="AA30" s="126">
        <v>98405.183000000005</v>
      </c>
      <c r="AB30" s="126">
        <v>1.456</v>
      </c>
      <c r="AC30" s="145" t="s">
        <v>103</v>
      </c>
      <c r="AD30" s="145" t="s">
        <v>103</v>
      </c>
      <c r="AE30" s="145" t="s">
        <v>103</v>
      </c>
      <c r="AF30" s="145" t="s">
        <v>103</v>
      </c>
    </row>
    <row r="31" spans="1:32" x14ac:dyDescent="0.3">
      <c r="A31" s="189" t="s">
        <v>270</v>
      </c>
      <c r="B31" s="125" t="s">
        <v>41</v>
      </c>
      <c r="C31" s="127">
        <v>1076968.112</v>
      </c>
      <c r="D31" s="127">
        <v>16.780999999999999</v>
      </c>
      <c r="E31" s="127">
        <v>989933.97600000002</v>
      </c>
      <c r="F31" s="127">
        <v>15.347</v>
      </c>
      <c r="G31" s="127">
        <v>882703.40099999995</v>
      </c>
      <c r="H31" s="127">
        <v>13.618</v>
      </c>
      <c r="I31" s="127">
        <v>914725.96299999999</v>
      </c>
      <c r="J31" s="127">
        <v>14.045</v>
      </c>
      <c r="K31" s="127">
        <v>894894.79700000002</v>
      </c>
      <c r="L31" s="127">
        <v>13.675000000000001</v>
      </c>
      <c r="M31" s="127">
        <v>899451.31599999999</v>
      </c>
      <c r="N31" s="127">
        <v>13.675000000000001</v>
      </c>
      <c r="O31" s="127">
        <v>902046.86800000002</v>
      </c>
      <c r="P31" s="127">
        <v>13.603</v>
      </c>
      <c r="Q31" s="127">
        <v>848822.19400000002</v>
      </c>
      <c r="R31" s="127">
        <v>12.755000000000001</v>
      </c>
      <c r="S31" s="127">
        <v>849994.40700000001</v>
      </c>
      <c r="T31" s="127">
        <v>12.739000000000001</v>
      </c>
      <c r="U31" s="127">
        <v>921347.70700000005</v>
      </c>
      <c r="V31" s="127">
        <v>13.768000000000001</v>
      </c>
      <c r="W31" s="127">
        <v>918022.97</v>
      </c>
      <c r="X31" s="127">
        <v>13.67</v>
      </c>
      <c r="Y31" s="127">
        <v>929021.88</v>
      </c>
      <c r="Z31" s="127">
        <v>13.786</v>
      </c>
      <c r="AA31" s="127">
        <v>858116.71900000004</v>
      </c>
      <c r="AB31" s="127">
        <v>12.699</v>
      </c>
      <c r="AC31" s="127">
        <v>923380.62600000005</v>
      </c>
      <c r="AD31" s="127">
        <v>13.625999999999999</v>
      </c>
      <c r="AE31" s="127">
        <v>876743.54599999997</v>
      </c>
      <c r="AF31" s="127">
        <v>12.881</v>
      </c>
    </row>
    <row r="32" spans="1:32" x14ac:dyDescent="0.3">
      <c r="A32" s="190"/>
      <c r="B32" s="125" t="s">
        <v>13</v>
      </c>
      <c r="C32" s="126">
        <v>258090.71100000001</v>
      </c>
      <c r="D32" s="126">
        <v>4.0209999999999999</v>
      </c>
      <c r="E32" s="126">
        <v>253020.14799999999</v>
      </c>
      <c r="F32" s="126">
        <v>3.923</v>
      </c>
      <c r="G32" s="126">
        <v>212392.198</v>
      </c>
      <c r="H32" s="126">
        <v>3.2770000000000001</v>
      </c>
      <c r="I32" s="126">
        <v>215875.446</v>
      </c>
      <c r="J32" s="126">
        <v>3.3149999999999999</v>
      </c>
      <c r="K32" s="126">
        <v>228392.64799999999</v>
      </c>
      <c r="L32" s="126">
        <v>3.49</v>
      </c>
      <c r="M32" s="126">
        <v>225032.96799999999</v>
      </c>
      <c r="N32" s="126">
        <v>3.4209999999999998</v>
      </c>
      <c r="O32" s="126">
        <v>250226.83300000001</v>
      </c>
      <c r="P32" s="126">
        <v>3.7730000000000001</v>
      </c>
      <c r="Q32" s="126">
        <v>217321.51800000001</v>
      </c>
      <c r="R32" s="126">
        <v>3.266</v>
      </c>
      <c r="S32" s="126">
        <v>207269.399</v>
      </c>
      <c r="T32" s="126">
        <v>3.1059999999999999</v>
      </c>
      <c r="U32" s="126">
        <v>249152.93299999999</v>
      </c>
      <c r="V32" s="126">
        <v>3.7229999999999999</v>
      </c>
      <c r="W32" s="126">
        <v>220104.38</v>
      </c>
      <c r="X32" s="126">
        <v>3.2770000000000001</v>
      </c>
      <c r="Y32" s="126">
        <v>224693.70800000001</v>
      </c>
      <c r="Z32" s="126">
        <v>3.3340000000000001</v>
      </c>
      <c r="AA32" s="126">
        <v>202781.967</v>
      </c>
      <c r="AB32" s="126">
        <v>3.0009999999999999</v>
      </c>
      <c r="AC32" s="145" t="s">
        <v>103</v>
      </c>
      <c r="AD32" s="145" t="s">
        <v>103</v>
      </c>
      <c r="AE32" s="145" t="s">
        <v>103</v>
      </c>
      <c r="AF32" s="145" t="s">
        <v>103</v>
      </c>
    </row>
    <row r="33" spans="1:32" x14ac:dyDescent="0.3">
      <c r="A33" s="190"/>
      <c r="B33" s="125" t="s">
        <v>139</v>
      </c>
      <c r="C33" s="127">
        <v>110010.959</v>
      </c>
      <c r="D33" s="127">
        <v>1.714</v>
      </c>
      <c r="E33" s="127">
        <v>60776.688999999998</v>
      </c>
      <c r="F33" s="127">
        <v>0.94199999999999995</v>
      </c>
      <c r="G33" s="127">
        <v>80343.665999999997</v>
      </c>
      <c r="H33" s="127">
        <v>1.24</v>
      </c>
      <c r="I33" s="127">
        <v>81215.076000000001</v>
      </c>
      <c r="J33" s="127">
        <v>1.2470000000000001</v>
      </c>
      <c r="K33" s="127">
        <v>74020.775999999998</v>
      </c>
      <c r="L33" s="127">
        <v>1.131</v>
      </c>
      <c r="M33" s="127">
        <v>74801.032999999996</v>
      </c>
      <c r="N33" s="127">
        <v>1.137</v>
      </c>
      <c r="O33" s="127">
        <v>84800.895000000004</v>
      </c>
      <c r="P33" s="127">
        <v>1.2789999999999999</v>
      </c>
      <c r="Q33" s="127">
        <v>74407.277000000002</v>
      </c>
      <c r="R33" s="127">
        <v>1.1180000000000001</v>
      </c>
      <c r="S33" s="127">
        <v>83681.108999999997</v>
      </c>
      <c r="T33" s="127">
        <v>1.254</v>
      </c>
      <c r="U33" s="127">
        <v>89400.221000000005</v>
      </c>
      <c r="V33" s="127">
        <v>1.3360000000000001</v>
      </c>
      <c r="W33" s="127">
        <v>104517.014</v>
      </c>
      <c r="X33" s="127">
        <v>1.556</v>
      </c>
      <c r="Y33" s="127">
        <v>87825.82</v>
      </c>
      <c r="Z33" s="127">
        <v>1.3029999999999999</v>
      </c>
      <c r="AA33" s="127">
        <v>86016.777000000002</v>
      </c>
      <c r="AB33" s="127">
        <v>1.2729999999999999</v>
      </c>
      <c r="AC33" s="146" t="s">
        <v>103</v>
      </c>
      <c r="AD33" s="146" t="s">
        <v>103</v>
      </c>
      <c r="AE33" s="146" t="s">
        <v>103</v>
      </c>
      <c r="AF33" s="146" t="s">
        <v>103</v>
      </c>
    </row>
    <row r="34" spans="1:32" x14ac:dyDescent="0.3">
      <c r="A34" s="190"/>
      <c r="B34" s="125" t="s">
        <v>153</v>
      </c>
      <c r="C34" s="126">
        <v>488718.97700000001</v>
      </c>
      <c r="D34" s="126">
        <v>7.6150000000000002</v>
      </c>
      <c r="E34" s="126">
        <v>435971.83</v>
      </c>
      <c r="F34" s="126">
        <v>6.7590000000000003</v>
      </c>
      <c r="G34" s="126">
        <v>405681.353</v>
      </c>
      <c r="H34" s="126">
        <v>6.2590000000000003</v>
      </c>
      <c r="I34" s="126">
        <v>430837.81699999998</v>
      </c>
      <c r="J34" s="126">
        <v>6.6150000000000002</v>
      </c>
      <c r="K34" s="126">
        <v>400630.74099999998</v>
      </c>
      <c r="L34" s="126">
        <v>6.1219999999999999</v>
      </c>
      <c r="M34" s="126">
        <v>402587.52100000001</v>
      </c>
      <c r="N34" s="126">
        <v>6.1210000000000004</v>
      </c>
      <c r="O34" s="126">
        <v>379517.451</v>
      </c>
      <c r="P34" s="126">
        <v>5.7229999999999999</v>
      </c>
      <c r="Q34" s="126">
        <v>365499.36200000002</v>
      </c>
      <c r="R34" s="126">
        <v>5.492</v>
      </c>
      <c r="S34" s="126">
        <v>370589.429</v>
      </c>
      <c r="T34" s="126">
        <v>5.5540000000000003</v>
      </c>
      <c r="U34" s="126">
        <v>397144.234</v>
      </c>
      <c r="V34" s="126">
        <v>5.9349999999999996</v>
      </c>
      <c r="W34" s="126">
        <v>412936.36200000002</v>
      </c>
      <c r="X34" s="126">
        <v>6.149</v>
      </c>
      <c r="Y34" s="126">
        <v>437607.35600000003</v>
      </c>
      <c r="Z34" s="126">
        <v>6.4939999999999998</v>
      </c>
      <c r="AA34" s="126">
        <v>412180.86</v>
      </c>
      <c r="AB34" s="126">
        <v>6.1</v>
      </c>
      <c r="AC34" s="145" t="s">
        <v>103</v>
      </c>
      <c r="AD34" s="145" t="s">
        <v>103</v>
      </c>
      <c r="AE34" s="145" t="s">
        <v>103</v>
      </c>
      <c r="AF34" s="145" t="s">
        <v>103</v>
      </c>
    </row>
    <row r="35" spans="1:32" x14ac:dyDescent="0.3">
      <c r="A35" s="191"/>
      <c r="B35" s="125" t="s">
        <v>164</v>
      </c>
      <c r="C35" s="127">
        <v>220147.46400000001</v>
      </c>
      <c r="D35" s="127">
        <v>3.43</v>
      </c>
      <c r="E35" s="127">
        <v>240165.30900000001</v>
      </c>
      <c r="F35" s="127">
        <v>3.7229999999999999</v>
      </c>
      <c r="G35" s="127">
        <v>184286.18400000001</v>
      </c>
      <c r="H35" s="127">
        <v>2.843</v>
      </c>
      <c r="I35" s="127">
        <v>186797.62400000001</v>
      </c>
      <c r="J35" s="127">
        <v>2.8679999999999999</v>
      </c>
      <c r="K35" s="127">
        <v>191850.633</v>
      </c>
      <c r="L35" s="127">
        <v>2.9319999999999999</v>
      </c>
      <c r="M35" s="127">
        <v>197029.79399999999</v>
      </c>
      <c r="N35" s="127">
        <v>2.996</v>
      </c>
      <c r="O35" s="127">
        <v>187501.68900000001</v>
      </c>
      <c r="P35" s="127">
        <v>2.8279999999999998</v>
      </c>
      <c r="Q35" s="127">
        <v>191594.03700000001</v>
      </c>
      <c r="R35" s="127">
        <v>2.879</v>
      </c>
      <c r="S35" s="127">
        <v>188454.46900000001</v>
      </c>
      <c r="T35" s="127">
        <v>2.8239999999999998</v>
      </c>
      <c r="U35" s="127">
        <v>185650.31899999999</v>
      </c>
      <c r="V35" s="127">
        <v>2.774</v>
      </c>
      <c r="W35" s="127">
        <v>180465.21299999999</v>
      </c>
      <c r="X35" s="127">
        <v>2.6869999999999998</v>
      </c>
      <c r="Y35" s="127">
        <v>178894.99600000001</v>
      </c>
      <c r="Z35" s="127">
        <v>2.6549999999999998</v>
      </c>
      <c r="AA35" s="127">
        <v>157137.11499999999</v>
      </c>
      <c r="AB35" s="127">
        <v>2.3260000000000001</v>
      </c>
      <c r="AC35" s="146" t="s">
        <v>103</v>
      </c>
      <c r="AD35" s="146" t="s">
        <v>103</v>
      </c>
      <c r="AE35" s="146" t="s">
        <v>103</v>
      </c>
      <c r="AF35" s="146" t="s">
        <v>103</v>
      </c>
    </row>
    <row r="37" spans="1:32" x14ac:dyDescent="0.3">
      <c r="A37" s="121" t="s">
        <v>184</v>
      </c>
    </row>
    <row r="38" spans="1:32" x14ac:dyDescent="0.3">
      <c r="A38" s="121" t="s">
        <v>103</v>
      </c>
      <c r="B38" s="120" t="s">
        <v>185</v>
      </c>
    </row>
  </sheetData>
  <mergeCells count="22">
    <mergeCell ref="Y13:Z13"/>
    <mergeCell ref="K13:L13"/>
    <mergeCell ref="A31:A35"/>
    <mergeCell ref="A21:A25"/>
    <mergeCell ref="A26:A30"/>
    <mergeCell ref="A16:A20"/>
    <mergeCell ref="A1:R3"/>
    <mergeCell ref="AC13:AD13"/>
    <mergeCell ref="AE13:AF13"/>
    <mergeCell ref="AA13:AB13"/>
    <mergeCell ref="A14:B14"/>
    <mergeCell ref="M13:N13"/>
    <mergeCell ref="O13:P13"/>
    <mergeCell ref="Q13:R13"/>
    <mergeCell ref="S13:T13"/>
    <mergeCell ref="U13:V13"/>
    <mergeCell ref="W13:X13"/>
    <mergeCell ref="A13:B13"/>
    <mergeCell ref="C13:D13"/>
    <mergeCell ref="E13:F13"/>
    <mergeCell ref="G13:H13"/>
    <mergeCell ref="I13:J1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40336-A1AE-4E2E-B1D1-027FB5B2FD2C}">
  <dimension ref="A1:AJ49"/>
  <sheetViews>
    <sheetView showGridLines="0" topLeftCell="A8" workbookViewId="0">
      <selection activeCell="A8" sqref="A8"/>
    </sheetView>
  </sheetViews>
  <sheetFormatPr baseColWidth="10" defaultColWidth="17.44140625" defaultRowHeight="14.4" x14ac:dyDescent="0.3"/>
  <cols>
    <col min="1" max="1" width="25.33203125" customWidth="1"/>
  </cols>
  <sheetData>
    <row r="1" spans="1:36" x14ac:dyDescent="0.3">
      <c r="A1" s="185" t="s">
        <v>211</v>
      </c>
      <c r="B1" s="185"/>
      <c r="C1" s="185"/>
      <c r="D1" s="185"/>
      <c r="E1" s="185"/>
      <c r="F1" s="185"/>
      <c r="G1" s="185"/>
      <c r="H1" s="185"/>
      <c r="I1" s="185"/>
      <c r="J1" s="185"/>
      <c r="K1" s="185"/>
      <c r="L1" s="185"/>
      <c r="M1" s="185"/>
      <c r="N1" s="185"/>
      <c r="O1" s="185"/>
    </row>
    <row r="2" spans="1:36" x14ac:dyDescent="0.3">
      <c r="A2" s="185"/>
      <c r="B2" s="185"/>
      <c r="C2" s="185"/>
      <c r="D2" s="185"/>
      <c r="E2" s="185"/>
      <c r="F2" s="185"/>
      <c r="G2" s="185"/>
      <c r="H2" s="185"/>
      <c r="I2" s="185"/>
      <c r="J2" s="185"/>
      <c r="K2" s="185"/>
      <c r="L2" s="185"/>
      <c r="M2" s="185"/>
      <c r="N2" s="185"/>
      <c r="O2" s="185"/>
    </row>
    <row r="3" spans="1:36" x14ac:dyDescent="0.3">
      <c r="A3" s="185"/>
      <c r="B3" s="185"/>
      <c r="C3" s="185"/>
      <c r="D3" s="185"/>
      <c r="E3" s="185"/>
      <c r="F3" s="185"/>
      <c r="G3" s="185"/>
      <c r="H3" s="185"/>
      <c r="I3" s="185"/>
      <c r="J3" s="185"/>
      <c r="K3" s="185"/>
      <c r="L3" s="185"/>
      <c r="M3" s="185"/>
      <c r="N3" s="185"/>
      <c r="O3" s="185"/>
    </row>
    <row r="4" spans="1:36" x14ac:dyDescent="0.3">
      <c r="A4" s="185"/>
      <c r="B4" s="185"/>
      <c r="C4" s="185"/>
      <c r="D4" s="185"/>
      <c r="E4" s="185"/>
      <c r="F4" s="185"/>
      <c r="G4" s="185"/>
      <c r="H4" s="185"/>
      <c r="I4" s="185"/>
      <c r="J4" s="185"/>
      <c r="K4" s="185"/>
      <c r="L4" s="185"/>
      <c r="M4" s="185"/>
      <c r="N4" s="185"/>
      <c r="O4" s="185"/>
    </row>
    <row r="6" spans="1:36" s="52" customFormat="1" ht="15" thickBot="1" x14ac:dyDescent="0.35">
      <c r="A6" s="52" t="s">
        <v>208</v>
      </c>
    </row>
    <row r="7" spans="1:36" x14ac:dyDescent="0.3">
      <c r="A7" s="37" t="s">
        <v>287</v>
      </c>
      <c r="B7" s="38"/>
      <c r="C7" s="39"/>
    </row>
    <row r="8" spans="1:36" x14ac:dyDescent="0.3">
      <c r="A8" s="40" t="s">
        <v>194</v>
      </c>
      <c r="B8" s="41" t="s">
        <v>212</v>
      </c>
      <c r="C8" s="42"/>
    </row>
    <row r="9" spans="1:36" x14ac:dyDescent="0.3">
      <c r="A9" s="40" t="s">
        <v>195</v>
      </c>
      <c r="B9" s="53">
        <v>45307</v>
      </c>
      <c r="C9" s="42"/>
    </row>
    <row r="10" spans="1:36" x14ac:dyDescent="0.3">
      <c r="A10" s="43"/>
      <c r="B10" s="44"/>
      <c r="C10" s="45"/>
    </row>
    <row r="11" spans="1:36" x14ac:dyDescent="0.3">
      <c r="A11" s="46" t="s">
        <v>196</v>
      </c>
      <c r="B11" s="47"/>
      <c r="C11" s="48" t="s">
        <v>197</v>
      </c>
    </row>
    <row r="12" spans="1:36" x14ac:dyDescent="0.3">
      <c r="A12" s="46" t="s">
        <v>198</v>
      </c>
      <c r="B12" s="47"/>
      <c r="C12" s="48" t="s">
        <v>213</v>
      </c>
    </row>
    <row r="13" spans="1:36" ht="15" thickBot="1" x14ac:dyDescent="0.35">
      <c r="A13" s="49"/>
      <c r="B13" s="50"/>
      <c r="C13" s="51"/>
    </row>
    <row r="15" spans="1:36" x14ac:dyDescent="0.3">
      <c r="A15" s="55" t="s">
        <v>201</v>
      </c>
      <c r="B15" s="54">
        <v>1990</v>
      </c>
      <c r="C15" s="54">
        <v>1991</v>
      </c>
      <c r="D15" s="54">
        <v>1992</v>
      </c>
      <c r="E15" s="54">
        <v>1993</v>
      </c>
      <c r="F15" s="54">
        <v>1994</v>
      </c>
      <c r="G15" s="54">
        <v>1995</v>
      </c>
      <c r="H15" s="54">
        <v>1996</v>
      </c>
      <c r="I15" s="54">
        <v>1997</v>
      </c>
      <c r="J15" s="54">
        <v>1998</v>
      </c>
      <c r="K15" s="54">
        <v>1999</v>
      </c>
      <c r="L15" s="54">
        <v>2000</v>
      </c>
      <c r="M15" s="54">
        <v>2001</v>
      </c>
      <c r="N15" s="54">
        <v>2002</v>
      </c>
      <c r="O15" s="54">
        <v>2003</v>
      </c>
      <c r="P15" s="54">
        <v>2004</v>
      </c>
      <c r="Q15" s="54">
        <v>2005</v>
      </c>
      <c r="R15" s="54">
        <v>2006</v>
      </c>
      <c r="S15" s="54">
        <v>2007</v>
      </c>
      <c r="T15" s="54">
        <v>2008</v>
      </c>
      <c r="U15" s="54">
        <v>2009</v>
      </c>
      <c r="V15" s="54">
        <v>2010</v>
      </c>
      <c r="W15" s="54">
        <v>2011</v>
      </c>
      <c r="X15" s="54">
        <v>2012</v>
      </c>
      <c r="Y15" s="54">
        <v>2013</v>
      </c>
      <c r="Z15" s="54">
        <v>2014</v>
      </c>
      <c r="AA15" s="54">
        <v>2015</v>
      </c>
      <c r="AB15" s="54">
        <v>2016</v>
      </c>
      <c r="AC15" s="54">
        <v>2017</v>
      </c>
      <c r="AD15" s="54">
        <v>2018</v>
      </c>
      <c r="AE15" s="54">
        <v>2019</v>
      </c>
      <c r="AF15" s="54">
        <v>2020</v>
      </c>
      <c r="AG15" s="54">
        <v>2021</v>
      </c>
      <c r="AH15" s="54">
        <v>2022</v>
      </c>
      <c r="AI15" s="54">
        <v>2023</v>
      </c>
      <c r="AJ15" s="148">
        <v>2024</v>
      </c>
    </row>
    <row r="16" spans="1:36" x14ac:dyDescent="0.3">
      <c r="A16" s="55" t="s">
        <v>202</v>
      </c>
      <c r="B16" s="147">
        <v>57996401</v>
      </c>
      <c r="C16" s="147">
        <v>58280135</v>
      </c>
      <c r="D16" s="147">
        <v>58571237</v>
      </c>
      <c r="E16" s="147">
        <v>58852002</v>
      </c>
      <c r="F16" s="147">
        <v>59070077</v>
      </c>
      <c r="G16" s="147">
        <v>59280577</v>
      </c>
      <c r="H16" s="147">
        <v>59487413</v>
      </c>
      <c r="I16" s="147">
        <v>59691177</v>
      </c>
      <c r="J16" s="147">
        <v>59899347</v>
      </c>
      <c r="K16" s="147">
        <v>60122665</v>
      </c>
      <c r="L16" s="147">
        <v>60508150</v>
      </c>
      <c r="M16" s="147">
        <v>60941410</v>
      </c>
      <c r="N16" s="147">
        <v>61385070</v>
      </c>
      <c r="O16" s="147">
        <v>61824030</v>
      </c>
      <c r="P16" s="147">
        <v>62251062</v>
      </c>
      <c r="Q16" s="147">
        <v>62730537</v>
      </c>
      <c r="R16" s="147">
        <v>63186117</v>
      </c>
      <c r="S16" s="147">
        <v>63600690</v>
      </c>
      <c r="T16" s="147">
        <v>63961859</v>
      </c>
      <c r="U16" s="147">
        <v>64304500</v>
      </c>
      <c r="V16" s="147">
        <v>64612939</v>
      </c>
      <c r="W16" s="147">
        <v>64933400</v>
      </c>
      <c r="X16" s="147">
        <v>65241241</v>
      </c>
      <c r="Y16" s="147">
        <v>65564756</v>
      </c>
      <c r="Z16" s="147">
        <v>66130873</v>
      </c>
      <c r="AA16" s="147">
        <v>66422469</v>
      </c>
      <c r="AB16" s="147">
        <v>66602645</v>
      </c>
      <c r="AC16" s="147">
        <v>66774482</v>
      </c>
      <c r="AD16" s="147">
        <v>66992159</v>
      </c>
      <c r="AE16" s="147">
        <v>67257982</v>
      </c>
      <c r="AF16" s="147">
        <v>67441850</v>
      </c>
      <c r="AG16" s="147">
        <v>67697091</v>
      </c>
      <c r="AH16" s="147">
        <v>67926558</v>
      </c>
      <c r="AI16" s="147">
        <v>68143433</v>
      </c>
      <c r="AJ16" s="147">
        <v>68373433</v>
      </c>
    </row>
    <row r="17" spans="1:36" x14ac:dyDescent="0.3">
      <c r="A17" s="55" t="s">
        <v>203</v>
      </c>
      <c r="B17" s="147">
        <v>56577000</v>
      </c>
      <c r="C17" s="147">
        <v>56840661</v>
      </c>
      <c r="D17" s="147">
        <v>57110533</v>
      </c>
      <c r="E17" s="147">
        <v>57369161</v>
      </c>
      <c r="F17" s="147">
        <v>57565008</v>
      </c>
      <c r="G17" s="147">
        <v>57752535</v>
      </c>
      <c r="H17" s="147">
        <v>57935959</v>
      </c>
      <c r="I17" s="147">
        <v>58116018</v>
      </c>
      <c r="J17" s="147">
        <v>58298962</v>
      </c>
      <c r="K17" s="147">
        <v>58496613</v>
      </c>
      <c r="L17" s="147">
        <v>58858198</v>
      </c>
      <c r="M17" s="147">
        <v>59266572</v>
      </c>
      <c r="N17" s="147">
        <v>59685899</v>
      </c>
      <c r="O17" s="147">
        <v>60101841</v>
      </c>
      <c r="P17" s="147">
        <v>60505421</v>
      </c>
      <c r="Q17" s="147">
        <v>60963264</v>
      </c>
      <c r="R17" s="147">
        <v>61399733</v>
      </c>
      <c r="S17" s="147">
        <v>61795238</v>
      </c>
      <c r="T17" s="147">
        <v>62134866</v>
      </c>
      <c r="U17" s="147">
        <v>62465709</v>
      </c>
      <c r="V17" s="147">
        <v>62765235</v>
      </c>
      <c r="W17" s="147">
        <v>63070344</v>
      </c>
      <c r="X17" s="147">
        <v>63375971</v>
      </c>
      <c r="Y17" s="147">
        <v>63697865</v>
      </c>
      <c r="Z17" s="147">
        <v>64027958</v>
      </c>
      <c r="AA17" s="147">
        <v>64300821</v>
      </c>
      <c r="AB17" s="147">
        <v>64468792</v>
      </c>
      <c r="AC17" s="147">
        <v>64639133</v>
      </c>
      <c r="AD17" s="147">
        <v>64844037</v>
      </c>
      <c r="AE17" s="147">
        <v>65096768</v>
      </c>
      <c r="AF17" s="147">
        <v>65269154</v>
      </c>
      <c r="AG17" s="147">
        <v>65505213</v>
      </c>
      <c r="AH17" s="147">
        <v>65721831</v>
      </c>
      <c r="AI17" s="147">
        <v>65925961</v>
      </c>
      <c r="AJ17" s="147">
        <v>66142961</v>
      </c>
    </row>
    <row r="18" spans="1:36" ht="15" thickBot="1" x14ac:dyDescent="0.35">
      <c r="A18" s="56"/>
      <c r="AG18" s="57"/>
      <c r="AH18" s="57" t="s">
        <v>209</v>
      </c>
      <c r="AI18" s="57" t="s">
        <v>209</v>
      </c>
      <c r="AJ18" t="s">
        <v>209</v>
      </c>
    </row>
    <row r="19" spans="1:36" ht="13.5" customHeight="1" x14ac:dyDescent="0.3">
      <c r="A19" s="199" t="s">
        <v>288</v>
      </c>
      <c r="B19" s="200"/>
      <c r="C19" s="57"/>
      <c r="D19" s="57"/>
    </row>
    <row r="20" spans="1:36" ht="27" customHeight="1" x14ac:dyDescent="0.3">
      <c r="A20" s="201" t="s">
        <v>204</v>
      </c>
      <c r="B20" s="202"/>
      <c r="C20" s="57"/>
      <c r="D20" s="57"/>
    </row>
    <row r="21" spans="1:36" ht="28.05" customHeight="1" x14ac:dyDescent="0.3">
      <c r="A21" s="197" t="s">
        <v>205</v>
      </c>
      <c r="B21" s="198"/>
      <c r="C21" s="57"/>
      <c r="D21" s="57"/>
    </row>
    <row r="22" spans="1:36" ht="13.5" customHeight="1" x14ac:dyDescent="0.3">
      <c r="A22" s="197" t="s">
        <v>206</v>
      </c>
      <c r="B22" s="198"/>
      <c r="C22" s="57"/>
      <c r="D22" s="57"/>
    </row>
    <row r="23" spans="1:36" ht="13.5" customHeight="1" thickBot="1" x14ac:dyDescent="0.35">
      <c r="A23" s="195" t="s">
        <v>207</v>
      </c>
      <c r="B23" s="196"/>
      <c r="C23" s="57"/>
      <c r="D23" s="57"/>
    </row>
    <row r="24" spans="1:36" x14ac:dyDescent="0.3">
      <c r="A24" s="56"/>
      <c r="B24" s="57"/>
      <c r="C24" s="57"/>
      <c r="D24" s="57"/>
    </row>
    <row r="26" spans="1:36" s="52" customFormat="1" x14ac:dyDescent="0.3">
      <c r="A26" s="52" t="s">
        <v>214</v>
      </c>
    </row>
    <row r="27" spans="1:36" x14ac:dyDescent="0.3">
      <c r="A27" s="63" t="s">
        <v>216</v>
      </c>
      <c r="B27" s="63" t="s">
        <v>217</v>
      </c>
      <c r="C27" s="63" t="s">
        <v>218</v>
      </c>
      <c r="D27" s="63" t="s">
        <v>219</v>
      </c>
      <c r="E27" s="63" t="s">
        <v>220</v>
      </c>
      <c r="F27" s="63" t="s">
        <v>221</v>
      </c>
      <c r="G27" s="63" t="s">
        <v>222</v>
      </c>
      <c r="H27" s="63" t="s">
        <v>223</v>
      </c>
      <c r="I27" s="63" t="s">
        <v>224</v>
      </c>
      <c r="J27" s="63" t="s">
        <v>225</v>
      </c>
      <c r="K27" s="63" t="s">
        <v>226</v>
      </c>
      <c r="L27" s="63" t="s">
        <v>227</v>
      </c>
      <c r="M27" s="63" t="s">
        <v>228</v>
      </c>
    </row>
    <row r="28" spans="1:36" s="62" customFormat="1" ht="27" customHeight="1" x14ac:dyDescent="0.3">
      <c r="A28" s="64" t="s">
        <v>229</v>
      </c>
      <c r="B28" s="64" t="s">
        <v>289</v>
      </c>
      <c r="C28" s="64" t="s">
        <v>28</v>
      </c>
      <c r="D28" s="64" t="s">
        <v>215</v>
      </c>
      <c r="E28" s="64" t="s">
        <v>230</v>
      </c>
      <c r="F28" s="64" t="s">
        <v>231</v>
      </c>
      <c r="G28" s="64" t="s">
        <v>232</v>
      </c>
      <c r="H28" s="64" t="s">
        <v>233</v>
      </c>
      <c r="I28" s="64" t="s">
        <v>234</v>
      </c>
      <c r="J28" s="64" t="s">
        <v>235</v>
      </c>
      <c r="K28" s="64" t="s">
        <v>233</v>
      </c>
      <c r="L28" s="64" t="s">
        <v>236</v>
      </c>
      <c r="M28" s="64" t="s">
        <v>237</v>
      </c>
    </row>
    <row r="29" spans="1:36" x14ac:dyDescent="0.3">
      <c r="A29" s="58"/>
      <c r="B29" s="59"/>
      <c r="C29" s="60"/>
    </row>
    <row r="30" spans="1:36" x14ac:dyDescent="0.3">
      <c r="A30" s="54" t="s">
        <v>238</v>
      </c>
      <c r="B30" s="65" t="s">
        <v>64</v>
      </c>
      <c r="C30" s="65" t="s">
        <v>66</v>
      </c>
      <c r="D30" s="65" t="s">
        <v>67</v>
      </c>
      <c r="E30" s="65" t="s">
        <v>68</v>
      </c>
      <c r="F30" s="65" t="s">
        <v>69</v>
      </c>
      <c r="G30" s="65" t="s">
        <v>70</v>
      </c>
      <c r="H30" s="65" t="s">
        <v>71</v>
      </c>
      <c r="I30" s="65" t="s">
        <v>72</v>
      </c>
      <c r="J30" s="65" t="s">
        <v>73</v>
      </c>
      <c r="K30" s="65" t="s">
        <v>74</v>
      </c>
      <c r="L30" s="65" t="s">
        <v>75</v>
      </c>
      <c r="M30" s="65" t="s">
        <v>76</v>
      </c>
      <c r="N30" s="65" t="s">
        <v>77</v>
      </c>
      <c r="O30" s="65" t="s">
        <v>78</v>
      </c>
      <c r="P30" s="65" t="s">
        <v>79</v>
      </c>
      <c r="Q30" s="65" t="s">
        <v>80</v>
      </c>
      <c r="R30" s="65" t="s">
        <v>81</v>
      </c>
      <c r="S30" s="65" t="s">
        <v>82</v>
      </c>
      <c r="T30" s="65" t="s">
        <v>83</v>
      </c>
      <c r="U30" s="65" t="s">
        <v>84</v>
      </c>
      <c r="V30" s="65" t="s">
        <v>85</v>
      </c>
      <c r="W30" s="65" t="s">
        <v>86</v>
      </c>
      <c r="X30" s="65" t="s">
        <v>87</v>
      </c>
      <c r="Y30" s="65" t="s">
        <v>88</v>
      </c>
      <c r="Z30" s="65" t="s">
        <v>89</v>
      </c>
      <c r="AA30" s="65" t="s">
        <v>90</v>
      </c>
      <c r="AB30" s="65" t="s">
        <v>91</v>
      </c>
      <c r="AC30" s="65" t="s">
        <v>92</v>
      </c>
      <c r="AD30" s="65" t="s">
        <v>93</v>
      </c>
      <c r="AE30" s="65" t="s">
        <v>94</v>
      </c>
      <c r="AF30" s="65" t="s">
        <v>95</v>
      </c>
      <c r="AG30" s="65" t="s">
        <v>96</v>
      </c>
      <c r="AH30" s="65" t="s">
        <v>97</v>
      </c>
    </row>
    <row r="31" spans="1:36" x14ac:dyDescent="0.3">
      <c r="A31" s="66" t="s">
        <v>17</v>
      </c>
      <c r="B31" s="67">
        <v>1480286</v>
      </c>
      <c r="C31" s="67">
        <v>1495802</v>
      </c>
      <c r="D31" s="67">
        <v>1519725</v>
      </c>
      <c r="E31" s="67">
        <v>1510171</v>
      </c>
      <c r="F31" s="67">
        <v>1545787</v>
      </c>
      <c r="G31" s="67">
        <v>1578351</v>
      </c>
      <c r="H31" s="67">
        <v>1600653</v>
      </c>
      <c r="I31" s="67">
        <v>1638049</v>
      </c>
      <c r="J31" s="67">
        <v>1696833</v>
      </c>
      <c r="K31" s="67">
        <v>1754888</v>
      </c>
      <c r="L31" s="67">
        <v>1823744</v>
      </c>
      <c r="M31" s="67">
        <v>1859922</v>
      </c>
      <c r="N31" s="67">
        <v>1881042</v>
      </c>
      <c r="O31" s="67">
        <v>1896526</v>
      </c>
      <c r="P31" s="67">
        <v>1950193</v>
      </c>
      <c r="Q31" s="67">
        <v>1982629</v>
      </c>
      <c r="R31" s="67">
        <v>2031190</v>
      </c>
      <c r="S31" s="67">
        <v>2080441</v>
      </c>
      <c r="T31" s="67">
        <v>2085745</v>
      </c>
      <c r="U31" s="67">
        <v>2025815</v>
      </c>
      <c r="V31" s="67">
        <v>2065307</v>
      </c>
      <c r="W31" s="67">
        <v>2110593</v>
      </c>
      <c r="X31" s="67">
        <v>2117202</v>
      </c>
      <c r="Y31" s="67">
        <v>2129404</v>
      </c>
      <c r="Z31" s="67">
        <v>2149765</v>
      </c>
      <c r="AA31" s="67">
        <v>2173690</v>
      </c>
      <c r="AB31" s="67">
        <v>2197502</v>
      </c>
      <c r="AC31" s="67">
        <v>2247856</v>
      </c>
      <c r="AD31" s="67">
        <v>2289780</v>
      </c>
      <c r="AE31" s="67">
        <v>2331980</v>
      </c>
      <c r="AF31" s="67">
        <v>2156138</v>
      </c>
      <c r="AG31" s="68">
        <v>2294890</v>
      </c>
      <c r="AH31" s="69">
        <v>2351224</v>
      </c>
    </row>
    <row r="32" spans="1:36" ht="15" thickBot="1" x14ac:dyDescent="0.35">
      <c r="A32" s="61"/>
      <c r="B32" s="60"/>
      <c r="C32" s="58"/>
    </row>
    <row r="33" spans="1:35" ht="21.6" x14ac:dyDescent="0.3">
      <c r="A33" s="70" t="s">
        <v>239</v>
      </c>
      <c r="B33" s="71" t="s">
        <v>240</v>
      </c>
      <c r="C33" s="58"/>
    </row>
    <row r="34" spans="1:35" x14ac:dyDescent="0.3">
      <c r="A34" s="72" t="s">
        <v>241</v>
      </c>
      <c r="B34" s="73" t="s">
        <v>242</v>
      </c>
    </row>
    <row r="35" spans="1:35" s="57" customFormat="1" x14ac:dyDescent="0.3">
      <c r="A35" s="72" t="s">
        <v>243</v>
      </c>
      <c r="B35" s="73" t="s">
        <v>244</v>
      </c>
      <c r="D35" s="56"/>
      <c r="E35" s="56"/>
      <c r="F35" s="56"/>
      <c r="G35" s="56"/>
      <c r="H35" s="56"/>
      <c r="I35" s="56"/>
      <c r="J35" s="56"/>
      <c r="K35" s="56"/>
      <c r="L35" s="56"/>
      <c r="M35" s="56"/>
      <c r="N35" s="56"/>
      <c r="O35" s="56"/>
      <c r="P35" s="56"/>
      <c r="Q35" s="56"/>
      <c r="R35" s="56"/>
      <c r="S35" s="56"/>
      <c r="T35" s="56"/>
      <c r="U35" s="56"/>
      <c r="V35" s="56"/>
      <c r="W35" s="56"/>
      <c r="X35" s="56"/>
      <c r="Y35" s="56"/>
      <c r="Z35" s="56"/>
      <c r="AA35" s="56"/>
      <c r="AB35" s="56"/>
      <c r="AC35" s="56"/>
      <c r="AD35" s="56"/>
      <c r="AE35" s="56"/>
      <c r="AF35" s="56"/>
      <c r="AG35" s="56"/>
      <c r="AH35" s="56"/>
      <c r="AI35" s="56"/>
    </row>
    <row r="36" spans="1:35" s="57" customFormat="1" x14ac:dyDescent="0.3">
      <c r="A36" s="72" t="s">
        <v>245</v>
      </c>
      <c r="B36" s="73" t="s">
        <v>246</v>
      </c>
    </row>
    <row r="37" spans="1:35" s="57" customFormat="1" x14ac:dyDescent="0.3">
      <c r="A37" s="72" t="s">
        <v>247</v>
      </c>
      <c r="B37" s="73" t="s">
        <v>248</v>
      </c>
    </row>
    <row r="38" spans="1:35" s="57" customFormat="1" x14ac:dyDescent="0.3">
      <c r="A38" s="72" t="s">
        <v>249</v>
      </c>
      <c r="B38" s="73" t="s">
        <v>250</v>
      </c>
    </row>
    <row r="39" spans="1:35" x14ac:dyDescent="0.3">
      <c r="A39" s="72" t="s">
        <v>251</v>
      </c>
      <c r="B39" s="73" t="s">
        <v>252</v>
      </c>
      <c r="D39" s="57"/>
    </row>
    <row r="40" spans="1:35" x14ac:dyDescent="0.3">
      <c r="A40" s="72" t="s">
        <v>253</v>
      </c>
      <c r="B40" s="73" t="s">
        <v>254</v>
      </c>
      <c r="D40" s="57"/>
    </row>
    <row r="41" spans="1:35" x14ac:dyDescent="0.3">
      <c r="A41" s="72" t="s">
        <v>255</v>
      </c>
      <c r="B41" s="73" t="s">
        <v>256</v>
      </c>
      <c r="D41" s="57"/>
    </row>
    <row r="42" spans="1:35" ht="15" thickBot="1" x14ac:dyDescent="0.35">
      <c r="A42" s="74" t="s">
        <v>257</v>
      </c>
      <c r="B42" s="75" t="s">
        <v>258</v>
      </c>
      <c r="D42" s="57"/>
    </row>
    <row r="43" spans="1:35" x14ac:dyDescent="0.3">
      <c r="D43" s="57"/>
    </row>
    <row r="44" spans="1:35" x14ac:dyDescent="0.3">
      <c r="A44" s="56"/>
      <c r="B44" s="57"/>
      <c r="C44" s="57"/>
      <c r="D44" s="57"/>
    </row>
    <row r="45" spans="1:35" x14ac:dyDescent="0.3">
      <c r="A45" s="56"/>
      <c r="B45" s="57"/>
      <c r="C45" s="57"/>
      <c r="D45" s="57"/>
    </row>
    <row r="46" spans="1:35" x14ac:dyDescent="0.3">
      <c r="A46" s="56"/>
      <c r="B46" s="57"/>
      <c r="C46" s="57"/>
      <c r="D46" s="57"/>
    </row>
    <row r="47" spans="1:35" x14ac:dyDescent="0.3">
      <c r="A47" s="56"/>
      <c r="B47" s="57"/>
      <c r="C47" s="57"/>
      <c r="D47" s="57"/>
    </row>
    <row r="48" spans="1:35" x14ac:dyDescent="0.3">
      <c r="A48" s="56"/>
      <c r="B48" s="57"/>
      <c r="C48" s="57"/>
      <c r="D48" s="57"/>
    </row>
    <row r="49" spans="1:4" x14ac:dyDescent="0.3">
      <c r="A49" s="56"/>
      <c r="B49" s="57"/>
      <c r="C49" s="57"/>
      <c r="D49" s="57"/>
    </row>
  </sheetData>
  <mergeCells count="6">
    <mergeCell ref="A23:B23"/>
    <mergeCell ref="A1:O4"/>
    <mergeCell ref="A22:B22"/>
    <mergeCell ref="A19:B19"/>
    <mergeCell ref="A20:B20"/>
    <mergeCell ref="A21:B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64"/>
  <sheetViews>
    <sheetView showGridLines="0" zoomScaleNormal="100" workbookViewId="0">
      <selection sqref="A1:S2"/>
    </sheetView>
  </sheetViews>
  <sheetFormatPr baseColWidth="10" defaultColWidth="11.44140625" defaultRowHeight="14.4" x14ac:dyDescent="0.3"/>
  <cols>
    <col min="1" max="1" width="51.88671875" style="1" customWidth="1"/>
    <col min="2" max="2" width="18.77734375" style="1" customWidth="1"/>
    <col min="3" max="3" width="16" style="1" customWidth="1"/>
    <col min="4" max="4" width="15.5546875" style="1" customWidth="1"/>
    <col min="5" max="5" width="16.5546875" style="1" customWidth="1"/>
    <col min="6" max="6" width="6" style="1" customWidth="1"/>
    <col min="7" max="7" width="5.77734375" style="1" customWidth="1"/>
    <col min="8" max="8" width="6" style="1" customWidth="1"/>
    <col min="9" max="9" width="6.44140625" style="1" customWidth="1"/>
    <col min="10" max="10" width="6.21875" style="1" customWidth="1"/>
    <col min="11" max="11" width="7.77734375" style="1" customWidth="1"/>
    <col min="12" max="12" width="8" style="1" customWidth="1"/>
    <col min="13" max="13" width="8.44140625" style="1" customWidth="1"/>
    <col min="14" max="14" width="7.77734375" style="1" customWidth="1"/>
    <col min="15" max="15" width="7.21875" style="1" customWidth="1"/>
    <col min="16" max="16" width="8.77734375" style="1" customWidth="1"/>
    <col min="17" max="18" width="11.21875" customWidth="1"/>
    <col min="19" max="19" width="9.44140625" style="1" customWidth="1"/>
    <col min="20" max="20" width="40" style="1" customWidth="1"/>
    <col min="21" max="21" width="39.77734375" style="1" customWidth="1"/>
    <col min="22" max="23" width="11.44140625" style="1"/>
    <col min="24" max="24" width="20.44140625" style="1" customWidth="1"/>
    <col min="25" max="16384" width="11.44140625" style="1"/>
  </cols>
  <sheetData>
    <row r="1" spans="1:19" ht="12.45" customHeight="1" x14ac:dyDescent="0.25">
      <c r="A1" s="203" t="s">
        <v>51</v>
      </c>
      <c r="B1" s="203"/>
      <c r="C1" s="203"/>
      <c r="D1" s="203"/>
      <c r="E1" s="203"/>
      <c r="F1" s="203"/>
      <c r="G1" s="203"/>
      <c r="H1" s="203"/>
      <c r="I1" s="203"/>
      <c r="J1" s="203"/>
      <c r="K1" s="203"/>
      <c r="L1" s="203"/>
      <c r="M1" s="203"/>
      <c r="N1" s="203"/>
      <c r="O1" s="203"/>
      <c r="P1" s="203"/>
      <c r="Q1" s="203"/>
      <c r="R1" s="203"/>
      <c r="S1" s="203"/>
    </row>
    <row r="2" spans="1:19" ht="15.45" customHeight="1" x14ac:dyDescent="0.25">
      <c r="A2" s="203"/>
      <c r="B2" s="203"/>
      <c r="C2" s="203"/>
      <c r="D2" s="203"/>
      <c r="E2" s="203"/>
      <c r="F2" s="203"/>
      <c r="G2" s="203"/>
      <c r="H2" s="203"/>
      <c r="I2" s="203"/>
      <c r="J2" s="203"/>
      <c r="K2" s="203"/>
      <c r="L2" s="203"/>
      <c r="M2" s="203"/>
      <c r="N2" s="203"/>
      <c r="O2" s="203"/>
      <c r="P2" s="203"/>
      <c r="Q2" s="203"/>
      <c r="R2" s="203"/>
      <c r="S2" s="203"/>
    </row>
    <row r="3" spans="1:19" x14ac:dyDescent="0.3">
      <c r="A3" s="2" t="s">
        <v>0</v>
      </c>
    </row>
    <row r="4" spans="1:19" ht="12.45" customHeight="1" x14ac:dyDescent="0.3">
      <c r="A4" s="25" t="s">
        <v>1</v>
      </c>
    </row>
    <row r="5" spans="1:19" ht="15.6" x14ac:dyDescent="0.3">
      <c r="A5" s="4"/>
    </row>
    <row r="6" spans="1:19" x14ac:dyDescent="0.25">
      <c r="A6" s="90" t="s">
        <v>259</v>
      </c>
      <c r="B6" s="22" t="s">
        <v>32</v>
      </c>
      <c r="C6" s="22" t="s">
        <v>33</v>
      </c>
      <c r="D6" s="22" t="s">
        <v>34</v>
      </c>
      <c r="E6" s="22">
        <v>2008</v>
      </c>
      <c r="F6" s="22">
        <v>2009</v>
      </c>
      <c r="G6" s="22">
        <v>2010</v>
      </c>
      <c r="H6" s="22">
        <v>2011</v>
      </c>
      <c r="I6" s="22">
        <v>2012</v>
      </c>
      <c r="J6" s="22">
        <v>2013</v>
      </c>
      <c r="K6" s="22">
        <v>2014</v>
      </c>
      <c r="L6" s="22">
        <v>2015</v>
      </c>
      <c r="M6" s="22">
        <v>2016</v>
      </c>
      <c r="N6" s="22">
        <v>2017</v>
      </c>
      <c r="O6" s="22">
        <v>2018</v>
      </c>
      <c r="P6" s="22">
        <v>2019</v>
      </c>
      <c r="Q6" s="22">
        <v>2020</v>
      </c>
      <c r="R6" s="22">
        <f>Q6+1</f>
        <v>2021</v>
      </c>
      <c r="S6" s="22">
        <f>R6+1</f>
        <v>2022</v>
      </c>
    </row>
    <row r="7" spans="1:19" ht="13.2" x14ac:dyDescent="0.25">
      <c r="A7" s="22" t="s">
        <v>9</v>
      </c>
      <c r="B7" s="77">
        <f>Donnees_Eurostat_MFA!C17/1000</f>
        <v>704.01827800000001</v>
      </c>
      <c r="C7" s="77">
        <f>Donnees_Eurostat_MFA!M17/1000</f>
        <v>733.24206400000003</v>
      </c>
      <c r="D7" s="77">
        <f>Donnees_Eurostat_MFA!T17/1000</f>
        <v>736.87620800000002</v>
      </c>
      <c r="E7" s="77">
        <f>Donnees_Eurostat_MFA!U17/1000</f>
        <v>719.21725700000002</v>
      </c>
      <c r="F7" s="77">
        <f>Donnees_Eurostat_MFA!V17/1000</f>
        <v>659.24648500000001</v>
      </c>
      <c r="G7" s="77">
        <f>Donnees_Eurostat_MFA!W17/1000</f>
        <v>636.20693099999994</v>
      </c>
      <c r="H7" s="77">
        <f>Donnees_Eurostat_MFA!X17/1000</f>
        <v>654.87693899999999</v>
      </c>
      <c r="I7" s="77">
        <f>Donnees_Eurostat_MFA!Y17/1000</f>
        <v>634.26320299999998</v>
      </c>
      <c r="J7" s="77">
        <f>Donnees_Eurostat_MFA!Z17/1000</f>
        <v>636.077493</v>
      </c>
      <c r="K7" s="77">
        <f>Donnees_Eurostat_MFA!AA17/1000</f>
        <v>639.37586899999997</v>
      </c>
      <c r="L7" s="77">
        <f>Donnees_Eurostat_MFA!AB17/1000</f>
        <v>594.67940899999996</v>
      </c>
      <c r="M7" s="77">
        <f>Donnees_Eurostat_MFA!AC17/1000</f>
        <v>578.35280399999999</v>
      </c>
      <c r="N7" s="77">
        <f>Donnees_Eurostat_MFA!AD17/1000</f>
        <v>630.68136000000004</v>
      </c>
      <c r="O7" s="77">
        <f>Donnees_Eurostat_MFA!AE17/1000</f>
        <v>624.11916399999996</v>
      </c>
      <c r="P7" s="77">
        <f>Donnees_Eurostat_MFA!AF17/1000</f>
        <v>648.16822100000002</v>
      </c>
      <c r="Q7" s="77">
        <f>Donnees_Eurostat_MFA!AG17/1000</f>
        <v>595.92730099999994</v>
      </c>
      <c r="R7" s="77">
        <f>Donnees_Eurostat_MFA!AI17/1000</f>
        <v>614.52689499999997</v>
      </c>
      <c r="S7" s="77">
        <f>Donnees_Eurostat_MFA!AI17/1000</f>
        <v>614.52689499999997</v>
      </c>
    </row>
    <row r="8" spans="1:19" ht="13.2" x14ac:dyDescent="0.25">
      <c r="A8" s="22" t="s">
        <v>10</v>
      </c>
      <c r="B8" s="77">
        <v>286.2</v>
      </c>
      <c r="C8" s="77">
        <f>Donnees_Eurostat_MFA!M93/1000</f>
        <v>353.06708199999997</v>
      </c>
      <c r="D8" s="77">
        <f>Donnees_Eurostat_MFA!T93/1000</f>
        <v>374.144341</v>
      </c>
      <c r="E8" s="77">
        <f>Donnees_Eurostat_MFA!U93/1000</f>
        <v>375.86832099999998</v>
      </c>
      <c r="F8" s="77">
        <f>Donnees_Eurostat_MFA!V93/1000</f>
        <v>306.38613199999998</v>
      </c>
      <c r="G8" s="77">
        <f>Donnees_Eurostat_MFA!W93/1000</f>
        <v>336.31672700000001</v>
      </c>
      <c r="H8" s="77">
        <f>Donnees_Eurostat_MFA!X93/1000</f>
        <v>389.02481599999999</v>
      </c>
      <c r="I8" s="77">
        <f>Donnees_Eurostat_MFA!Y93/1000</f>
        <v>380.12610799999999</v>
      </c>
      <c r="J8" s="77">
        <f>Donnees_Eurostat_MFA!Z93/1000</f>
        <v>379.62510499999996</v>
      </c>
      <c r="K8" s="77">
        <f>Donnees_Eurostat_MFA!AA93/1000</f>
        <v>372.53114399999998</v>
      </c>
      <c r="L8" s="77">
        <f>Donnees_Eurostat_MFA!AB93/1000</f>
        <v>376.60787499999998</v>
      </c>
      <c r="M8" s="77">
        <f>Donnees_Eurostat_MFA!AC93/1000</f>
        <v>376.63371799999999</v>
      </c>
      <c r="N8" s="77">
        <f>Donnees_Eurostat_MFA!AD93/1000</f>
        <v>389.73661399999997</v>
      </c>
      <c r="O8" s="77">
        <f>Donnees_Eurostat_MFA!AE93/1000</f>
        <v>391.585533</v>
      </c>
      <c r="P8" s="77">
        <f>Donnees_Eurostat_MFA!AF93/1000</f>
        <v>389.19737199999997</v>
      </c>
      <c r="Q8" s="77">
        <f>Donnees_Eurostat_MFA!AG93/1000</f>
        <v>345.89499499999999</v>
      </c>
      <c r="R8" s="77">
        <f>Donnees_Eurostat_MFA!AI93/1000</f>
        <v>369.82464699999997</v>
      </c>
      <c r="S8" s="77">
        <f>Donnees_Eurostat_MFA!AI93/1000</f>
        <v>369.82464699999997</v>
      </c>
    </row>
    <row r="9" spans="1:19" ht="13.2" x14ac:dyDescent="0.25">
      <c r="A9" s="22" t="s">
        <v>11</v>
      </c>
      <c r="B9" s="77">
        <v>-163.69999999999999</v>
      </c>
      <c r="C9" s="77">
        <f>-Donnees_Eurostat_MFA!M169/1000</f>
        <v>-201.561114</v>
      </c>
      <c r="D9" s="77">
        <f>-Donnees_Eurostat_MFA!T169/1000</f>
        <v>-197.24279300000001</v>
      </c>
      <c r="E9" s="77">
        <f>-Donnees_Eurostat_MFA!U169/1000</f>
        <v>-200.53937999999999</v>
      </c>
      <c r="F9" s="77">
        <f>-Donnees_Eurostat_MFA!V169/1000</f>
        <v>-166.344323</v>
      </c>
      <c r="G9" s="77">
        <f>-Donnees_Eurostat_MFA!W169/1000</f>
        <v>-188.609882</v>
      </c>
      <c r="H9" s="77">
        <f>-Donnees_Eurostat_MFA!X169/1000</f>
        <v>-238.80866699999999</v>
      </c>
      <c r="I9" s="77">
        <f>-Donnees_Eurostat_MFA!Y169/1000</f>
        <v>-227.387137</v>
      </c>
      <c r="J9" s="77">
        <f>-Donnees_Eurostat_MFA!Z169/1000</f>
        <v>-227.00422500000002</v>
      </c>
      <c r="K9" s="77">
        <f>-Donnees_Eurostat_MFA!AA169/1000</f>
        <v>-231.936239</v>
      </c>
      <c r="L9" s="77">
        <f>-Donnees_Eurostat_MFA!AB169/1000</f>
        <v>-232.93459200000001</v>
      </c>
      <c r="M9" s="77">
        <f>-Donnees_Eurostat_MFA!AC169/1000</f>
        <v>-227.24843900000002</v>
      </c>
      <c r="N9" s="77">
        <f>-Donnees_Eurostat_MFA!AD169/1000</f>
        <v>-231.871467</v>
      </c>
      <c r="O9" s="77">
        <f>-Donnees_Eurostat_MFA!AE169/1000</f>
        <v>-237.808706</v>
      </c>
      <c r="P9" s="77">
        <f>-Donnees_Eurostat_MFA!AF169/1000</f>
        <v>-237.088326</v>
      </c>
      <c r="Q9" s="77">
        <f>-Donnees_Eurostat_MFA!AG169/1000</f>
        <v>-213.675827</v>
      </c>
      <c r="R9" s="77">
        <f>-Donnees_Eurostat_MFA!AI169/1000</f>
        <v>-224.44595199999998</v>
      </c>
      <c r="S9" s="77">
        <f>-Donnees_Eurostat_MFA!AI169/1000</f>
        <v>-224.44595199999998</v>
      </c>
    </row>
    <row r="10" spans="1:19" ht="13.2" x14ac:dyDescent="0.25">
      <c r="A10" s="22" t="s">
        <v>12</v>
      </c>
      <c r="B10" s="78">
        <f t="shared" ref="B10:R10" si="0">B7+B8+B9</f>
        <v>826.51827800000001</v>
      </c>
      <c r="C10" s="78">
        <f t="shared" si="0"/>
        <v>884.74803200000008</v>
      </c>
      <c r="D10" s="78">
        <f t="shared" si="0"/>
        <v>913.77775600000007</v>
      </c>
      <c r="E10" s="78">
        <f t="shared" si="0"/>
        <v>894.546198</v>
      </c>
      <c r="F10" s="78">
        <f t="shared" si="0"/>
        <v>799.28829399999995</v>
      </c>
      <c r="G10" s="78">
        <f t="shared" si="0"/>
        <v>783.91377599999998</v>
      </c>
      <c r="H10" s="78">
        <f t="shared" si="0"/>
        <v>805.09308799999985</v>
      </c>
      <c r="I10" s="78">
        <f t="shared" si="0"/>
        <v>787.00217399999997</v>
      </c>
      <c r="J10" s="78">
        <f t="shared" si="0"/>
        <v>788.69837299999995</v>
      </c>
      <c r="K10" s="78">
        <f t="shared" si="0"/>
        <v>779.97077400000001</v>
      </c>
      <c r="L10" s="78">
        <f t="shared" si="0"/>
        <v>738.35269199999993</v>
      </c>
      <c r="M10" s="78">
        <f t="shared" si="0"/>
        <v>727.73808299999996</v>
      </c>
      <c r="N10" s="78">
        <f t="shared" si="0"/>
        <v>788.54650700000002</v>
      </c>
      <c r="O10" s="78">
        <f t="shared" si="0"/>
        <v>777.89599099999987</v>
      </c>
      <c r="P10" s="78">
        <f t="shared" si="0"/>
        <v>800.27726699999994</v>
      </c>
      <c r="Q10" s="78">
        <f t="shared" si="0"/>
        <v>728.14646899999991</v>
      </c>
      <c r="R10" s="78">
        <f t="shared" si="0"/>
        <v>759.90558999999985</v>
      </c>
      <c r="S10" s="78">
        <f t="shared" ref="S10" si="1">S7+S8+S9</f>
        <v>759.90558999999985</v>
      </c>
    </row>
    <row r="12" spans="1:19" x14ac:dyDescent="0.3">
      <c r="A12" s="26" t="s">
        <v>37</v>
      </c>
    </row>
    <row r="13" spans="1:19" x14ac:dyDescent="0.3">
      <c r="A13" s="26" t="s">
        <v>36</v>
      </c>
    </row>
    <row r="14" spans="1:19" x14ac:dyDescent="0.3">
      <c r="A14" s="26" t="s">
        <v>290</v>
      </c>
    </row>
    <row r="15" spans="1:19" ht="15.6" x14ac:dyDescent="0.3">
      <c r="B15" s="6"/>
    </row>
    <row r="16" spans="1:19" ht="15.6" x14ac:dyDescent="0.25">
      <c r="A16" s="186" t="s">
        <v>42</v>
      </c>
      <c r="B16" s="186"/>
      <c r="C16" s="186"/>
      <c r="D16" s="186"/>
      <c r="E16" s="186"/>
      <c r="F16" s="186"/>
      <c r="G16" s="186"/>
      <c r="H16" s="186"/>
      <c r="I16" s="186"/>
      <c r="J16" s="186"/>
      <c r="K16" s="186"/>
      <c r="L16" s="186"/>
      <c r="M16" s="186"/>
      <c r="N16" s="186"/>
      <c r="O16" s="186"/>
      <c r="P16" s="186"/>
      <c r="Q16" s="186"/>
      <c r="R16" s="186"/>
      <c r="S16" s="186"/>
    </row>
    <row r="17" spans="1:18" x14ac:dyDescent="0.3">
      <c r="A17" s="27" t="s">
        <v>43</v>
      </c>
      <c r="B17"/>
    </row>
    <row r="18" spans="1:18" x14ac:dyDescent="0.3">
      <c r="A18" s="76">
        <v>2022</v>
      </c>
      <c r="B18" s="15"/>
    </row>
    <row r="19" spans="1:18" ht="37.950000000000003" customHeight="1" x14ac:dyDescent="0.3">
      <c r="A19" s="90" t="s">
        <v>259</v>
      </c>
      <c r="B19" s="24" t="s">
        <v>12</v>
      </c>
      <c r="C19" s="24" t="s">
        <v>9</v>
      </c>
      <c r="D19" s="24" t="s">
        <v>10</v>
      </c>
      <c r="E19" s="24" t="s">
        <v>11</v>
      </c>
      <c r="F19" s="83"/>
      <c r="G19" s="85"/>
      <c r="H19" s="83"/>
      <c r="I19" s="83"/>
      <c r="J19" s="83"/>
      <c r="K19" s="83"/>
      <c r="L19" s="85"/>
      <c r="M19" s="83"/>
      <c r="N19" s="83"/>
      <c r="O19" s="83"/>
      <c r="P19" s="83"/>
      <c r="Q19" s="57"/>
      <c r="R19" s="83"/>
    </row>
    <row r="20" spans="1:18" x14ac:dyDescent="0.3">
      <c r="A20" s="28" t="s">
        <v>39</v>
      </c>
      <c r="B20" s="81">
        <f>C20+D20-E20</f>
        <v>170.90011700000002</v>
      </c>
      <c r="C20" s="81">
        <f>(Donnees_Eurostat_MFA!AI18-Donnees_Eurostat_MFA!AI37)/1000</f>
        <v>198.542135</v>
      </c>
      <c r="D20" s="81">
        <f>(Donnees_Eurostat_MFA!AI94-Donnees_Eurostat_MFA!AI113)/1000</f>
        <v>56.142365000000005</v>
      </c>
      <c r="E20" s="81">
        <f>(Donnees_Eurostat_MFA!AI170-Donnees_Eurostat_MFA!AI189)/1000</f>
        <v>83.784383000000005</v>
      </c>
      <c r="F20" s="86"/>
      <c r="G20" s="85"/>
      <c r="H20" s="86"/>
      <c r="I20" s="86"/>
      <c r="J20" s="86"/>
      <c r="K20" s="86"/>
      <c r="L20" s="85"/>
      <c r="M20" s="86"/>
      <c r="N20" s="86"/>
      <c r="O20" s="86"/>
      <c r="P20" s="86"/>
      <c r="Q20" s="57"/>
      <c r="R20" s="86"/>
    </row>
    <row r="21" spans="1:18" x14ac:dyDescent="0.3">
      <c r="A21" s="28" t="s">
        <v>2</v>
      </c>
      <c r="B21" s="81">
        <f t="shared" ref="B21:B29" si="2">C21+D21-E21</f>
        <v>23.205266000000002</v>
      </c>
      <c r="C21" s="81">
        <f>Donnees_Eurostat_MFA!AI37/1000</f>
        <v>23.039960000000001</v>
      </c>
      <c r="D21" s="81">
        <f>Donnees_Eurostat_MFA!AI113/1000</f>
        <v>9.9177949999999999</v>
      </c>
      <c r="E21" s="81">
        <f>Donnees_Eurostat_MFA!AI189/1000</f>
        <v>9.7524889999999989</v>
      </c>
      <c r="F21" s="86"/>
      <c r="G21" s="85"/>
      <c r="H21" s="86"/>
      <c r="I21" s="86"/>
      <c r="J21" s="86"/>
      <c r="K21" s="86"/>
      <c r="L21" s="85"/>
      <c r="M21" s="86"/>
      <c r="N21" s="86"/>
      <c r="O21" s="86"/>
      <c r="P21" s="86"/>
      <c r="Q21" s="57"/>
      <c r="R21" s="86"/>
    </row>
    <row r="22" spans="1:18" x14ac:dyDescent="0.3">
      <c r="A22" s="28" t="s">
        <v>3</v>
      </c>
      <c r="B22" s="81">
        <f t="shared" si="2"/>
        <v>17.507813000000006</v>
      </c>
      <c r="C22" s="81">
        <f>Donnees_Eurostat_MFA!AI50/1000</f>
        <v>0.16649</v>
      </c>
      <c r="D22" s="81">
        <f>Donnees_Eurostat_MFA!AI126/1000</f>
        <v>59.932796000000003</v>
      </c>
      <c r="E22" s="81">
        <f>Donnees_Eurostat_MFA!AI202/1000</f>
        <v>42.591473000000001</v>
      </c>
      <c r="F22" s="86"/>
      <c r="G22" s="85"/>
      <c r="H22" s="86"/>
      <c r="I22" s="86"/>
      <c r="J22" s="86"/>
      <c r="K22" s="86"/>
      <c r="L22" s="85"/>
      <c r="M22" s="86"/>
      <c r="N22" s="86"/>
      <c r="O22" s="86"/>
      <c r="P22" s="86"/>
      <c r="Q22" s="57"/>
      <c r="R22" s="86"/>
    </row>
    <row r="23" spans="1:18" x14ac:dyDescent="0.3">
      <c r="A23" s="28" t="s">
        <v>40</v>
      </c>
      <c r="B23" s="81">
        <f t="shared" si="2"/>
        <v>415.20640999999995</v>
      </c>
      <c r="C23" s="81">
        <f>Donnees_Eurostat_MFA!AI63/1000</f>
        <v>392.15216999999996</v>
      </c>
      <c r="D23" s="81">
        <f>Donnees_Eurostat_MFA!AI139/1000</f>
        <v>49.570016000000003</v>
      </c>
      <c r="E23" s="81">
        <f>Donnees_Eurostat_MFA!AI215/1000</f>
        <v>26.515776000000002</v>
      </c>
      <c r="F23" s="86"/>
      <c r="G23" s="85"/>
      <c r="H23" s="86"/>
      <c r="I23" s="86"/>
      <c r="J23" s="86"/>
      <c r="K23" s="86"/>
      <c r="L23" s="85"/>
      <c r="M23" s="86"/>
      <c r="N23" s="86"/>
      <c r="O23" s="86"/>
      <c r="P23" s="86"/>
      <c r="Q23" s="57"/>
      <c r="R23" s="86"/>
    </row>
    <row r="24" spans="1:18" x14ac:dyDescent="0.3">
      <c r="A24" s="28" t="s">
        <v>4</v>
      </c>
      <c r="B24" s="81">
        <f t="shared" si="2"/>
        <v>8.6982870000000005</v>
      </c>
      <c r="C24" s="81">
        <f>Donnees_Eurostat_MFA!AI75/1000</f>
        <v>0</v>
      </c>
      <c r="D24" s="81">
        <f>Donnees_Eurostat_MFA!AI151/1000</f>
        <v>8.8710640000000005</v>
      </c>
      <c r="E24" s="81">
        <f>Donnees_Eurostat_MFA!AI227/1000</f>
        <v>0.17277699999999999</v>
      </c>
      <c r="F24" s="86"/>
      <c r="G24" s="85"/>
      <c r="H24" s="86"/>
      <c r="I24" s="86"/>
      <c r="J24" s="86"/>
      <c r="K24" s="86"/>
      <c r="L24" s="85"/>
      <c r="M24" s="86"/>
      <c r="N24" s="86"/>
      <c r="O24" s="86"/>
      <c r="P24" s="86"/>
      <c r="Q24" s="57"/>
      <c r="R24" s="86"/>
    </row>
    <row r="25" spans="1:18" x14ac:dyDescent="0.3">
      <c r="A25" s="28" t="s">
        <v>5</v>
      </c>
      <c r="B25" s="81">
        <f t="shared" si="2"/>
        <v>92.109547000000006</v>
      </c>
      <c r="C25" s="81">
        <f>Donnees_Eurostat_MFA!AI81/1000</f>
        <v>1.7797E-2</v>
      </c>
      <c r="D25" s="81">
        <f>Donnees_Eurostat_MFA!AI157/1000</f>
        <v>106.674317</v>
      </c>
      <c r="E25" s="81">
        <f>Donnees_Eurostat_MFA!AI233/1000</f>
        <v>14.582566999999999</v>
      </c>
      <c r="F25" s="86"/>
      <c r="G25" s="85"/>
      <c r="H25" s="86"/>
      <c r="I25" s="86"/>
      <c r="J25" s="86"/>
      <c r="K25" s="86"/>
      <c r="L25" s="85"/>
      <c r="M25" s="86"/>
      <c r="N25" s="86"/>
      <c r="O25" s="86"/>
      <c r="P25" s="86"/>
      <c r="Q25" s="57"/>
      <c r="R25" s="86"/>
    </row>
    <row r="26" spans="1:18" x14ac:dyDescent="0.3">
      <c r="A26" s="28" t="s">
        <v>6</v>
      </c>
      <c r="B26" s="81">
        <f t="shared" si="2"/>
        <v>14.16933</v>
      </c>
      <c r="C26" s="81">
        <f>Donnees_Eurostat_MFA!AI82/1000</f>
        <v>0.60834299999999997</v>
      </c>
      <c r="D26" s="81">
        <f>Donnees_Eurostat_MFA!AI158/1000</f>
        <v>21.579742</v>
      </c>
      <c r="E26" s="81">
        <f>Donnees_Eurostat_MFA!AI234/1000</f>
        <v>8.0187550000000005</v>
      </c>
      <c r="F26" s="86"/>
      <c r="G26" s="85"/>
      <c r="H26" s="86"/>
      <c r="I26" s="86"/>
      <c r="J26" s="86"/>
      <c r="K26" s="86"/>
      <c r="L26" s="85"/>
      <c r="M26" s="86"/>
      <c r="N26" s="86"/>
      <c r="O26" s="86"/>
      <c r="P26" s="86"/>
      <c r="Q26" s="57"/>
      <c r="R26" s="86"/>
    </row>
    <row r="27" spans="1:18" x14ac:dyDescent="0.3">
      <c r="A27" s="28" t="s">
        <v>7</v>
      </c>
      <c r="B27" s="81">
        <f t="shared" si="2"/>
        <v>9.4110139999999944</v>
      </c>
      <c r="C27" s="81">
        <f>(Donnees_Eurostat_MFA!AI74/1000-SUM('Graph 1'!C24:C26))</f>
        <v>1.1102230246251565E-16</v>
      </c>
      <c r="D27" s="81">
        <f>Donnees_Eurostat_MFA!AI150/1000-SUM('Graph 1'!D24:D26)</f>
        <v>29.69179299999999</v>
      </c>
      <c r="E27" s="81">
        <f>Donnees_Eurostat_MFA!AI226/1000 - SUM('Graph 1'!E24:E26)</f>
        <v>20.280778999999995</v>
      </c>
      <c r="F27" s="86"/>
      <c r="G27" s="85"/>
      <c r="H27" s="86"/>
      <c r="I27" s="86"/>
      <c r="J27" s="86"/>
      <c r="K27" s="86"/>
      <c r="L27" s="85"/>
      <c r="M27" s="86"/>
      <c r="N27" s="86"/>
      <c r="O27" s="86"/>
      <c r="P27" s="86"/>
      <c r="Q27" s="57"/>
      <c r="R27" s="86"/>
    </row>
    <row r="28" spans="1:18" x14ac:dyDescent="0.3">
      <c r="A28" s="28" t="s">
        <v>8</v>
      </c>
      <c r="B28" s="81">
        <f t="shared" si="2"/>
        <v>8.6978059999999289</v>
      </c>
      <c r="C28" s="81">
        <f>Donnees_Eurostat_MFA!AI17/1000-SUM('Graph 1'!C20:C27)</f>
        <v>0</v>
      </c>
      <c r="D28" s="81">
        <f>Donnees_Eurostat_MFA!AI93/1000-SUM('Graph 1'!D20:D27)</f>
        <v>27.44475899999992</v>
      </c>
      <c r="E28" s="81">
        <f>Donnees_Eurostat_MFA!AI169/1000 - SUM('Graph 1'!E20:E27)</f>
        <v>18.746952999999991</v>
      </c>
      <c r="F28" s="86"/>
      <c r="G28" s="85"/>
      <c r="H28" s="86"/>
      <c r="I28" s="86"/>
      <c r="J28" s="86"/>
      <c r="K28" s="86"/>
      <c r="L28" s="85"/>
      <c r="M28" s="86"/>
      <c r="N28" s="86"/>
      <c r="O28" s="86"/>
      <c r="P28" s="86"/>
      <c r="Q28" s="57"/>
      <c r="R28" s="86"/>
    </row>
    <row r="29" spans="1:18" x14ac:dyDescent="0.3">
      <c r="A29" s="28" t="s">
        <v>41</v>
      </c>
      <c r="B29" s="81">
        <f t="shared" si="2"/>
        <v>759.90558999999985</v>
      </c>
      <c r="C29" s="82">
        <f>Donnees_Eurostat_MFA!AI17/1000</f>
        <v>614.52689499999997</v>
      </c>
      <c r="D29" s="82">
        <f>Donnees_Eurostat_MFA!AI93/1000</f>
        <v>369.82464699999997</v>
      </c>
      <c r="E29" s="82">
        <f>Donnees_Eurostat_MFA!AI169/1000</f>
        <v>224.44595199999998</v>
      </c>
      <c r="F29" s="86"/>
      <c r="G29" s="85"/>
      <c r="H29" s="87"/>
      <c r="I29" s="87"/>
      <c r="J29" s="87"/>
      <c r="K29" s="87"/>
      <c r="L29" s="85"/>
      <c r="M29" s="87"/>
      <c r="N29" s="87"/>
      <c r="O29" s="87"/>
      <c r="P29" s="87"/>
      <c r="Q29" s="57"/>
      <c r="R29" s="87"/>
    </row>
    <row r="30" spans="1:18" x14ac:dyDescent="0.3">
      <c r="A30" s="29" t="s">
        <v>291</v>
      </c>
      <c r="B30"/>
      <c r="D30" s="80"/>
      <c r="E30" s="80"/>
      <c r="F30" s="84"/>
      <c r="K30" s="79"/>
    </row>
    <row r="31" spans="1:18" x14ac:dyDescent="0.3">
      <c r="B31"/>
    </row>
    <row r="32" spans="1:1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54" spans="1:5" ht="53.4" x14ac:dyDescent="0.3">
      <c r="A54" s="90" t="s">
        <v>259</v>
      </c>
      <c r="B54" s="24" t="s">
        <v>12</v>
      </c>
      <c r="C54" s="24" t="s">
        <v>9</v>
      </c>
      <c r="D54" s="24" t="s">
        <v>10</v>
      </c>
      <c r="E54" s="24" t="s">
        <v>11</v>
      </c>
    </row>
    <row r="55" spans="1:5" x14ac:dyDescent="0.3">
      <c r="A55" s="28" t="s">
        <v>39</v>
      </c>
      <c r="B55" s="88">
        <f>B20/B$29 *100</f>
        <v>22.48965124733456</v>
      </c>
      <c r="C55" s="88">
        <f>C20/C$29 *100</f>
        <v>32.308127864769858</v>
      </c>
      <c r="D55" s="88">
        <f t="shared" ref="D55:E55" si="3">D20/D$29 *100</f>
        <v>15.180806756776274</v>
      </c>
      <c r="E55" s="88">
        <f t="shared" si="3"/>
        <v>37.329424858595807</v>
      </c>
    </row>
    <row r="56" spans="1:5" x14ac:dyDescent="0.3">
      <c r="A56" s="28" t="s">
        <v>2</v>
      </c>
      <c r="B56" s="88">
        <f t="shared" ref="B56:B63" si="4">B21/B$29 *100</f>
        <v>3.0537038160227254</v>
      </c>
      <c r="C56" s="88">
        <f t="shared" ref="C56:E63" si="5">C21/C$29 *100</f>
        <v>3.7492191452418049</v>
      </c>
      <c r="D56" s="88">
        <f t="shared" si="5"/>
        <v>2.6817560918269465</v>
      </c>
      <c r="E56" s="88">
        <f t="shared" si="5"/>
        <v>4.3451391807681166</v>
      </c>
    </row>
    <row r="57" spans="1:5" x14ac:dyDescent="0.3">
      <c r="A57" s="28" t="s">
        <v>3</v>
      </c>
      <c r="B57" s="88">
        <f t="shared" si="4"/>
        <v>2.3039458098998864</v>
      </c>
      <c r="C57" s="88">
        <f t="shared" si="5"/>
        <v>2.7092386249425261E-2</v>
      </c>
      <c r="D57" s="88">
        <f t="shared" si="5"/>
        <v>16.20573330798042</v>
      </c>
      <c r="E57" s="88">
        <f t="shared" si="5"/>
        <v>18.976271400965167</v>
      </c>
    </row>
    <row r="58" spans="1:5" x14ac:dyDescent="0.3">
      <c r="A58" s="28" t="s">
        <v>40</v>
      </c>
      <c r="B58" s="88">
        <f t="shared" si="4"/>
        <v>54.639209852371273</v>
      </c>
      <c r="C58" s="88">
        <f t="shared" si="5"/>
        <v>63.813670840232305</v>
      </c>
      <c r="D58" s="88">
        <f t="shared" si="5"/>
        <v>13.40365397550153</v>
      </c>
      <c r="E58" s="88">
        <f t="shared" si="5"/>
        <v>11.813880252115219</v>
      </c>
    </row>
    <row r="59" spans="1:5" x14ac:dyDescent="0.3">
      <c r="A59" s="28" t="s">
        <v>4</v>
      </c>
      <c r="B59" s="88">
        <f t="shared" si="4"/>
        <v>1.1446536404607843</v>
      </c>
      <c r="C59" s="88">
        <f t="shared" si="5"/>
        <v>0</v>
      </c>
      <c r="D59" s="88">
        <f t="shared" si="5"/>
        <v>2.3987216839011816</v>
      </c>
      <c r="E59" s="88">
        <f t="shared" si="5"/>
        <v>7.6979334427916074E-2</v>
      </c>
    </row>
    <row r="60" spans="1:5" x14ac:dyDescent="0.3">
      <c r="A60" s="28" t="s">
        <v>5</v>
      </c>
      <c r="B60" s="88">
        <f t="shared" si="4"/>
        <v>12.121182974848233</v>
      </c>
      <c r="C60" s="88">
        <f t="shared" si="5"/>
        <v>2.8960490004265806E-3</v>
      </c>
      <c r="D60" s="88">
        <f t="shared" si="5"/>
        <v>28.844566706231454</v>
      </c>
      <c r="E60" s="88">
        <f t="shared" si="5"/>
        <v>6.4971396766380529</v>
      </c>
    </row>
    <row r="61" spans="1:5" x14ac:dyDescent="0.3">
      <c r="A61" s="28" t="s">
        <v>6</v>
      </c>
      <c r="B61" s="88">
        <f t="shared" si="4"/>
        <v>1.8646171559285416</v>
      </c>
      <c r="C61" s="88">
        <f t="shared" si="5"/>
        <v>9.8993714506181218E-2</v>
      </c>
      <c r="D61" s="88">
        <f t="shared" si="5"/>
        <v>5.8351281276285523</v>
      </c>
      <c r="E61" s="88">
        <f t="shared" si="5"/>
        <v>3.5726886266142155</v>
      </c>
    </row>
    <row r="62" spans="1:5" x14ac:dyDescent="0.3">
      <c r="A62" s="28" t="s">
        <v>7</v>
      </c>
      <c r="B62" s="88">
        <f t="shared" si="4"/>
        <v>1.2384451600099422</v>
      </c>
      <c r="C62" s="88">
        <f t="shared" si="5"/>
        <v>1.8066304886870031E-17</v>
      </c>
      <c r="D62" s="88">
        <f t="shared" si="5"/>
        <v>8.0286138960338125</v>
      </c>
      <c r="E62" s="88">
        <f t="shared" si="5"/>
        <v>9.0359299507437747</v>
      </c>
    </row>
    <row r="63" spans="1:5" x14ac:dyDescent="0.3">
      <c r="A63" s="28" t="s">
        <v>8</v>
      </c>
      <c r="B63" s="88">
        <f t="shared" si="4"/>
        <v>1.1445903431240623</v>
      </c>
      <c r="C63" s="88">
        <f t="shared" si="5"/>
        <v>0</v>
      </c>
      <c r="D63" s="88">
        <f t="shared" si="5"/>
        <v>7.4210194541198122</v>
      </c>
      <c r="E63" s="88">
        <f t="shared" si="5"/>
        <v>8.3525467191317375</v>
      </c>
    </row>
    <row r="64" spans="1:5" x14ac:dyDescent="0.3">
      <c r="A64" s="28" t="s">
        <v>41</v>
      </c>
      <c r="B64" s="88">
        <f>SUM(B55:B63)</f>
        <v>100.00000000000003</v>
      </c>
      <c r="C64" s="88">
        <f t="shared" ref="C64:E64" si="6">SUM(C55:C63)</f>
        <v>100</v>
      </c>
      <c r="D64" s="88">
        <f t="shared" si="6"/>
        <v>99.999999999999986</v>
      </c>
      <c r="E64" s="88">
        <f t="shared" si="6"/>
        <v>100.00000000000001</v>
      </c>
    </row>
  </sheetData>
  <mergeCells count="2">
    <mergeCell ref="A1:S2"/>
    <mergeCell ref="A16:S16"/>
  </mergeCells>
  <pageMargins left="0.78740157480314965" right="0.78740157480314965" top="0.98425196850393704" bottom="0.98425196850393704" header="0.51181102362204722" footer="0.51181102362204722"/>
  <pageSetup paperSize="9" scale="95"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61"/>
  <sheetViews>
    <sheetView showGridLines="0" topLeftCell="A2" zoomScale="80" zoomScaleNormal="80" workbookViewId="0">
      <pane xSplit="1" ySplit="3" topLeftCell="B32" activePane="bottomRight" state="frozen"/>
      <selection activeCell="A2" sqref="A2"/>
      <selection pane="topRight" activeCell="B2" sqref="B2"/>
      <selection pane="bottomLeft" activeCell="A5" sqref="A5"/>
      <selection pane="bottomRight" activeCell="T42" sqref="T42"/>
    </sheetView>
  </sheetViews>
  <sheetFormatPr baseColWidth="10" defaultRowHeight="15.6" outlineLevelCol="1" x14ac:dyDescent="0.3"/>
  <cols>
    <col min="1" max="1" width="35.21875" style="157" customWidth="1"/>
    <col min="2" max="2" width="10" style="157" customWidth="1"/>
    <col min="3" max="3" width="7.44140625" style="157" customWidth="1" outlineLevel="1"/>
    <col min="4" max="6" width="8.77734375" style="157" customWidth="1" outlineLevel="1"/>
    <col min="7" max="7" width="8.77734375" style="157" customWidth="1"/>
    <col min="8" max="9" width="8.77734375" style="157" customWidth="1" outlineLevel="1"/>
    <col min="10" max="10" width="9" style="157" customWidth="1" outlineLevel="1"/>
    <col min="11" max="11" width="9.21875" style="157" customWidth="1" outlineLevel="1"/>
    <col min="12" max="12" width="7.5546875" style="157" customWidth="1"/>
    <col min="13" max="21" width="8.77734375" style="157" customWidth="1"/>
    <col min="22" max="22" width="9" style="157" customWidth="1"/>
    <col min="23" max="26" width="8.77734375" style="157" customWidth="1"/>
    <col min="27" max="27" width="7.5546875" style="157" customWidth="1"/>
    <col min="28" max="28" width="8.44140625" style="157" customWidth="1"/>
    <col min="29" max="29" width="9.21875" style="157" customWidth="1"/>
    <col min="30" max="30" width="7.5546875" style="157" customWidth="1"/>
    <col min="31" max="31" width="8.21875" style="157" customWidth="1"/>
    <col min="32" max="34" width="11.44140625" style="157"/>
    <col min="35" max="252" width="11.44140625" style="6"/>
    <col min="253" max="253" width="35.21875" style="6" customWidth="1"/>
    <col min="254" max="254" width="11" style="6" customWidth="1"/>
    <col min="255" max="255" width="11.21875" style="6" customWidth="1"/>
    <col min="256" max="261" width="8.77734375" style="6" customWidth="1"/>
    <col min="262" max="262" width="9" style="6" customWidth="1"/>
    <col min="263" max="263" width="13.77734375" style="6" customWidth="1"/>
    <col min="264" max="264" width="12.5546875" style="6" customWidth="1"/>
    <col min="265" max="273" width="8.77734375" style="6" customWidth="1"/>
    <col min="274" max="274" width="9" style="6" customWidth="1"/>
    <col min="275" max="279" width="8.77734375" style="6" customWidth="1"/>
    <col min="280" max="280" width="9.21875" style="6" customWidth="1"/>
    <col min="281" max="508" width="11.44140625" style="6"/>
    <col min="509" max="509" width="35.21875" style="6" customWidth="1"/>
    <col min="510" max="510" width="11" style="6" customWidth="1"/>
    <col min="511" max="511" width="11.21875" style="6" customWidth="1"/>
    <col min="512" max="517" width="8.77734375" style="6" customWidth="1"/>
    <col min="518" max="518" width="9" style="6" customWidth="1"/>
    <col min="519" max="519" width="13.77734375" style="6" customWidth="1"/>
    <col min="520" max="520" width="12.5546875" style="6" customWidth="1"/>
    <col min="521" max="529" width="8.77734375" style="6" customWidth="1"/>
    <col min="530" max="530" width="9" style="6" customWidth="1"/>
    <col min="531" max="535" width="8.77734375" style="6" customWidth="1"/>
    <col min="536" max="536" width="9.21875" style="6" customWidth="1"/>
    <col min="537" max="764" width="11.44140625" style="6"/>
    <col min="765" max="765" width="35.21875" style="6" customWidth="1"/>
    <col min="766" max="766" width="11" style="6" customWidth="1"/>
    <col min="767" max="767" width="11.21875" style="6" customWidth="1"/>
    <col min="768" max="773" width="8.77734375" style="6" customWidth="1"/>
    <col min="774" max="774" width="9" style="6" customWidth="1"/>
    <col min="775" max="775" width="13.77734375" style="6" customWidth="1"/>
    <col min="776" max="776" width="12.5546875" style="6" customWidth="1"/>
    <col min="777" max="785" width="8.77734375" style="6" customWidth="1"/>
    <col min="786" max="786" width="9" style="6" customWidth="1"/>
    <col min="787" max="791" width="8.77734375" style="6" customWidth="1"/>
    <col min="792" max="792" width="9.21875" style="6" customWidth="1"/>
    <col min="793" max="1020" width="11.44140625" style="6"/>
    <col min="1021" max="1021" width="35.21875" style="6" customWidth="1"/>
    <col min="1022" max="1022" width="11" style="6" customWidth="1"/>
    <col min="1023" max="1023" width="11.21875" style="6" customWidth="1"/>
    <col min="1024" max="1029" width="8.77734375" style="6" customWidth="1"/>
    <col min="1030" max="1030" width="9" style="6" customWidth="1"/>
    <col min="1031" max="1031" width="13.77734375" style="6" customWidth="1"/>
    <col min="1032" max="1032" width="12.5546875" style="6" customWidth="1"/>
    <col min="1033" max="1041" width="8.77734375" style="6" customWidth="1"/>
    <col min="1042" max="1042" width="9" style="6" customWidth="1"/>
    <col min="1043" max="1047" width="8.77734375" style="6" customWidth="1"/>
    <col min="1048" max="1048" width="9.21875" style="6" customWidth="1"/>
    <col min="1049" max="1276" width="11.44140625" style="6"/>
    <col min="1277" max="1277" width="35.21875" style="6" customWidth="1"/>
    <col min="1278" max="1278" width="11" style="6" customWidth="1"/>
    <col min="1279" max="1279" width="11.21875" style="6" customWidth="1"/>
    <col min="1280" max="1285" width="8.77734375" style="6" customWidth="1"/>
    <col min="1286" max="1286" width="9" style="6" customWidth="1"/>
    <col min="1287" max="1287" width="13.77734375" style="6" customWidth="1"/>
    <col min="1288" max="1288" width="12.5546875" style="6" customWidth="1"/>
    <col min="1289" max="1297" width="8.77734375" style="6" customWidth="1"/>
    <col min="1298" max="1298" width="9" style="6" customWidth="1"/>
    <col min="1299" max="1303" width="8.77734375" style="6" customWidth="1"/>
    <col min="1304" max="1304" width="9.21875" style="6" customWidth="1"/>
    <col min="1305" max="1532" width="11.44140625" style="6"/>
    <col min="1533" max="1533" width="35.21875" style="6" customWidth="1"/>
    <col min="1534" max="1534" width="11" style="6" customWidth="1"/>
    <col min="1535" max="1535" width="11.21875" style="6" customWidth="1"/>
    <col min="1536" max="1541" width="8.77734375" style="6" customWidth="1"/>
    <col min="1542" max="1542" width="9" style="6" customWidth="1"/>
    <col min="1543" max="1543" width="13.77734375" style="6" customWidth="1"/>
    <col min="1544" max="1544" width="12.5546875" style="6" customWidth="1"/>
    <col min="1545" max="1553" width="8.77734375" style="6" customWidth="1"/>
    <col min="1554" max="1554" width="9" style="6" customWidth="1"/>
    <col min="1555" max="1559" width="8.77734375" style="6" customWidth="1"/>
    <col min="1560" max="1560" width="9.21875" style="6" customWidth="1"/>
    <col min="1561" max="1788" width="11.44140625" style="6"/>
    <col min="1789" max="1789" width="35.21875" style="6" customWidth="1"/>
    <col min="1790" max="1790" width="11" style="6" customWidth="1"/>
    <col min="1791" max="1791" width="11.21875" style="6" customWidth="1"/>
    <col min="1792" max="1797" width="8.77734375" style="6" customWidth="1"/>
    <col min="1798" max="1798" width="9" style="6" customWidth="1"/>
    <col min="1799" max="1799" width="13.77734375" style="6" customWidth="1"/>
    <col min="1800" max="1800" width="12.5546875" style="6" customWidth="1"/>
    <col min="1801" max="1809" width="8.77734375" style="6" customWidth="1"/>
    <col min="1810" max="1810" width="9" style="6" customWidth="1"/>
    <col min="1811" max="1815" width="8.77734375" style="6" customWidth="1"/>
    <col min="1816" max="1816" width="9.21875" style="6" customWidth="1"/>
    <col min="1817" max="2044" width="11.44140625" style="6"/>
    <col min="2045" max="2045" width="35.21875" style="6" customWidth="1"/>
    <col min="2046" max="2046" width="11" style="6" customWidth="1"/>
    <col min="2047" max="2047" width="11.21875" style="6" customWidth="1"/>
    <col min="2048" max="2053" width="8.77734375" style="6" customWidth="1"/>
    <col min="2054" max="2054" width="9" style="6" customWidth="1"/>
    <col min="2055" max="2055" width="13.77734375" style="6" customWidth="1"/>
    <col min="2056" max="2056" width="12.5546875" style="6" customWidth="1"/>
    <col min="2057" max="2065" width="8.77734375" style="6" customWidth="1"/>
    <col min="2066" max="2066" width="9" style="6" customWidth="1"/>
    <col min="2067" max="2071" width="8.77734375" style="6" customWidth="1"/>
    <col min="2072" max="2072" width="9.21875" style="6" customWidth="1"/>
    <col min="2073" max="2300" width="11.44140625" style="6"/>
    <col min="2301" max="2301" width="35.21875" style="6" customWidth="1"/>
    <col min="2302" max="2302" width="11" style="6" customWidth="1"/>
    <col min="2303" max="2303" width="11.21875" style="6" customWidth="1"/>
    <col min="2304" max="2309" width="8.77734375" style="6" customWidth="1"/>
    <col min="2310" max="2310" width="9" style="6" customWidth="1"/>
    <col min="2311" max="2311" width="13.77734375" style="6" customWidth="1"/>
    <col min="2312" max="2312" width="12.5546875" style="6" customWidth="1"/>
    <col min="2313" max="2321" width="8.77734375" style="6" customWidth="1"/>
    <col min="2322" max="2322" width="9" style="6" customWidth="1"/>
    <col min="2323" max="2327" width="8.77734375" style="6" customWidth="1"/>
    <col min="2328" max="2328" width="9.21875" style="6" customWidth="1"/>
    <col min="2329" max="2556" width="11.44140625" style="6"/>
    <col min="2557" max="2557" width="35.21875" style="6" customWidth="1"/>
    <col min="2558" max="2558" width="11" style="6" customWidth="1"/>
    <col min="2559" max="2559" width="11.21875" style="6" customWidth="1"/>
    <col min="2560" max="2565" width="8.77734375" style="6" customWidth="1"/>
    <col min="2566" max="2566" width="9" style="6" customWidth="1"/>
    <col min="2567" max="2567" width="13.77734375" style="6" customWidth="1"/>
    <col min="2568" max="2568" width="12.5546875" style="6" customWidth="1"/>
    <col min="2569" max="2577" width="8.77734375" style="6" customWidth="1"/>
    <col min="2578" max="2578" width="9" style="6" customWidth="1"/>
    <col min="2579" max="2583" width="8.77734375" style="6" customWidth="1"/>
    <col min="2584" max="2584" width="9.21875" style="6" customWidth="1"/>
    <col min="2585" max="2812" width="11.44140625" style="6"/>
    <col min="2813" max="2813" width="35.21875" style="6" customWidth="1"/>
    <col min="2814" max="2814" width="11" style="6" customWidth="1"/>
    <col min="2815" max="2815" width="11.21875" style="6" customWidth="1"/>
    <col min="2816" max="2821" width="8.77734375" style="6" customWidth="1"/>
    <col min="2822" max="2822" width="9" style="6" customWidth="1"/>
    <col min="2823" max="2823" width="13.77734375" style="6" customWidth="1"/>
    <col min="2824" max="2824" width="12.5546875" style="6" customWidth="1"/>
    <col min="2825" max="2833" width="8.77734375" style="6" customWidth="1"/>
    <col min="2834" max="2834" width="9" style="6" customWidth="1"/>
    <col min="2835" max="2839" width="8.77734375" style="6" customWidth="1"/>
    <col min="2840" max="2840" width="9.21875" style="6" customWidth="1"/>
    <col min="2841" max="3068" width="11.44140625" style="6"/>
    <col min="3069" max="3069" width="35.21875" style="6" customWidth="1"/>
    <col min="3070" max="3070" width="11" style="6" customWidth="1"/>
    <col min="3071" max="3071" width="11.21875" style="6" customWidth="1"/>
    <col min="3072" max="3077" width="8.77734375" style="6" customWidth="1"/>
    <col min="3078" max="3078" width="9" style="6" customWidth="1"/>
    <col min="3079" max="3079" width="13.77734375" style="6" customWidth="1"/>
    <col min="3080" max="3080" width="12.5546875" style="6" customWidth="1"/>
    <col min="3081" max="3089" width="8.77734375" style="6" customWidth="1"/>
    <col min="3090" max="3090" width="9" style="6" customWidth="1"/>
    <col min="3091" max="3095" width="8.77734375" style="6" customWidth="1"/>
    <col min="3096" max="3096" width="9.21875" style="6" customWidth="1"/>
    <col min="3097" max="3324" width="11.44140625" style="6"/>
    <col min="3325" max="3325" width="35.21875" style="6" customWidth="1"/>
    <col min="3326" max="3326" width="11" style="6" customWidth="1"/>
    <col min="3327" max="3327" width="11.21875" style="6" customWidth="1"/>
    <col min="3328" max="3333" width="8.77734375" style="6" customWidth="1"/>
    <col min="3334" max="3334" width="9" style="6" customWidth="1"/>
    <col min="3335" max="3335" width="13.77734375" style="6" customWidth="1"/>
    <col min="3336" max="3336" width="12.5546875" style="6" customWidth="1"/>
    <col min="3337" max="3345" width="8.77734375" style="6" customWidth="1"/>
    <col min="3346" max="3346" width="9" style="6" customWidth="1"/>
    <col min="3347" max="3351" width="8.77734375" style="6" customWidth="1"/>
    <col min="3352" max="3352" width="9.21875" style="6" customWidth="1"/>
    <col min="3353" max="3580" width="11.44140625" style="6"/>
    <col min="3581" max="3581" width="35.21875" style="6" customWidth="1"/>
    <col min="3582" max="3582" width="11" style="6" customWidth="1"/>
    <col min="3583" max="3583" width="11.21875" style="6" customWidth="1"/>
    <col min="3584" max="3589" width="8.77734375" style="6" customWidth="1"/>
    <col min="3590" max="3590" width="9" style="6" customWidth="1"/>
    <col min="3591" max="3591" width="13.77734375" style="6" customWidth="1"/>
    <col min="3592" max="3592" width="12.5546875" style="6" customWidth="1"/>
    <col min="3593" max="3601" width="8.77734375" style="6" customWidth="1"/>
    <col min="3602" max="3602" width="9" style="6" customWidth="1"/>
    <col min="3603" max="3607" width="8.77734375" style="6" customWidth="1"/>
    <col min="3608" max="3608" width="9.21875" style="6" customWidth="1"/>
    <col min="3609" max="3836" width="11.44140625" style="6"/>
    <col min="3837" max="3837" width="35.21875" style="6" customWidth="1"/>
    <col min="3838" max="3838" width="11" style="6" customWidth="1"/>
    <col min="3839" max="3839" width="11.21875" style="6" customWidth="1"/>
    <col min="3840" max="3845" width="8.77734375" style="6" customWidth="1"/>
    <col min="3846" max="3846" width="9" style="6" customWidth="1"/>
    <col min="3847" max="3847" width="13.77734375" style="6" customWidth="1"/>
    <col min="3848" max="3848" width="12.5546875" style="6" customWidth="1"/>
    <col min="3849" max="3857" width="8.77734375" style="6" customWidth="1"/>
    <col min="3858" max="3858" width="9" style="6" customWidth="1"/>
    <col min="3859" max="3863" width="8.77734375" style="6" customWidth="1"/>
    <col min="3864" max="3864" width="9.21875" style="6" customWidth="1"/>
    <col min="3865" max="4092" width="11.44140625" style="6"/>
    <col min="4093" max="4093" width="35.21875" style="6" customWidth="1"/>
    <col min="4094" max="4094" width="11" style="6" customWidth="1"/>
    <col min="4095" max="4095" width="11.21875" style="6" customWidth="1"/>
    <col min="4096" max="4101" width="8.77734375" style="6" customWidth="1"/>
    <col min="4102" max="4102" width="9" style="6" customWidth="1"/>
    <col min="4103" max="4103" width="13.77734375" style="6" customWidth="1"/>
    <col min="4104" max="4104" width="12.5546875" style="6" customWidth="1"/>
    <col min="4105" max="4113" width="8.77734375" style="6" customWidth="1"/>
    <col min="4114" max="4114" width="9" style="6" customWidth="1"/>
    <col min="4115" max="4119" width="8.77734375" style="6" customWidth="1"/>
    <col min="4120" max="4120" width="9.21875" style="6" customWidth="1"/>
    <col min="4121" max="4348" width="11.44140625" style="6"/>
    <col min="4349" max="4349" width="35.21875" style="6" customWidth="1"/>
    <col min="4350" max="4350" width="11" style="6" customWidth="1"/>
    <col min="4351" max="4351" width="11.21875" style="6" customWidth="1"/>
    <col min="4352" max="4357" width="8.77734375" style="6" customWidth="1"/>
    <col min="4358" max="4358" width="9" style="6" customWidth="1"/>
    <col min="4359" max="4359" width="13.77734375" style="6" customWidth="1"/>
    <col min="4360" max="4360" width="12.5546875" style="6" customWidth="1"/>
    <col min="4361" max="4369" width="8.77734375" style="6" customWidth="1"/>
    <col min="4370" max="4370" width="9" style="6" customWidth="1"/>
    <col min="4371" max="4375" width="8.77734375" style="6" customWidth="1"/>
    <col min="4376" max="4376" width="9.21875" style="6" customWidth="1"/>
    <col min="4377" max="4604" width="11.44140625" style="6"/>
    <col min="4605" max="4605" width="35.21875" style="6" customWidth="1"/>
    <col min="4606" max="4606" width="11" style="6" customWidth="1"/>
    <col min="4607" max="4607" width="11.21875" style="6" customWidth="1"/>
    <col min="4608" max="4613" width="8.77734375" style="6" customWidth="1"/>
    <col min="4614" max="4614" width="9" style="6" customWidth="1"/>
    <col min="4615" max="4615" width="13.77734375" style="6" customWidth="1"/>
    <col min="4616" max="4616" width="12.5546875" style="6" customWidth="1"/>
    <col min="4617" max="4625" width="8.77734375" style="6" customWidth="1"/>
    <col min="4626" max="4626" width="9" style="6" customWidth="1"/>
    <col min="4627" max="4631" width="8.77734375" style="6" customWidth="1"/>
    <col min="4632" max="4632" width="9.21875" style="6" customWidth="1"/>
    <col min="4633" max="4860" width="11.44140625" style="6"/>
    <col min="4861" max="4861" width="35.21875" style="6" customWidth="1"/>
    <col min="4862" max="4862" width="11" style="6" customWidth="1"/>
    <col min="4863" max="4863" width="11.21875" style="6" customWidth="1"/>
    <col min="4864" max="4869" width="8.77734375" style="6" customWidth="1"/>
    <col min="4870" max="4870" width="9" style="6" customWidth="1"/>
    <col min="4871" max="4871" width="13.77734375" style="6" customWidth="1"/>
    <col min="4872" max="4872" width="12.5546875" style="6" customWidth="1"/>
    <col min="4873" max="4881" width="8.77734375" style="6" customWidth="1"/>
    <col min="4882" max="4882" width="9" style="6" customWidth="1"/>
    <col min="4883" max="4887" width="8.77734375" style="6" customWidth="1"/>
    <col min="4888" max="4888" width="9.21875" style="6" customWidth="1"/>
    <col min="4889" max="5116" width="11.44140625" style="6"/>
    <col min="5117" max="5117" width="35.21875" style="6" customWidth="1"/>
    <col min="5118" max="5118" width="11" style="6" customWidth="1"/>
    <col min="5119" max="5119" width="11.21875" style="6" customWidth="1"/>
    <col min="5120" max="5125" width="8.77734375" style="6" customWidth="1"/>
    <col min="5126" max="5126" width="9" style="6" customWidth="1"/>
    <col min="5127" max="5127" width="13.77734375" style="6" customWidth="1"/>
    <col min="5128" max="5128" width="12.5546875" style="6" customWidth="1"/>
    <col min="5129" max="5137" width="8.77734375" style="6" customWidth="1"/>
    <col min="5138" max="5138" width="9" style="6" customWidth="1"/>
    <col min="5139" max="5143" width="8.77734375" style="6" customWidth="1"/>
    <col min="5144" max="5144" width="9.21875" style="6" customWidth="1"/>
    <col min="5145" max="5372" width="11.44140625" style="6"/>
    <col min="5373" max="5373" width="35.21875" style="6" customWidth="1"/>
    <col min="5374" max="5374" width="11" style="6" customWidth="1"/>
    <col min="5375" max="5375" width="11.21875" style="6" customWidth="1"/>
    <col min="5376" max="5381" width="8.77734375" style="6" customWidth="1"/>
    <col min="5382" max="5382" width="9" style="6" customWidth="1"/>
    <col min="5383" max="5383" width="13.77734375" style="6" customWidth="1"/>
    <col min="5384" max="5384" width="12.5546875" style="6" customWidth="1"/>
    <col min="5385" max="5393" width="8.77734375" style="6" customWidth="1"/>
    <col min="5394" max="5394" width="9" style="6" customWidth="1"/>
    <col min="5395" max="5399" width="8.77734375" style="6" customWidth="1"/>
    <col min="5400" max="5400" width="9.21875" style="6" customWidth="1"/>
    <col min="5401" max="5628" width="11.44140625" style="6"/>
    <col min="5629" max="5629" width="35.21875" style="6" customWidth="1"/>
    <col min="5630" max="5630" width="11" style="6" customWidth="1"/>
    <col min="5631" max="5631" width="11.21875" style="6" customWidth="1"/>
    <col min="5632" max="5637" width="8.77734375" style="6" customWidth="1"/>
    <col min="5638" max="5638" width="9" style="6" customWidth="1"/>
    <col min="5639" max="5639" width="13.77734375" style="6" customWidth="1"/>
    <col min="5640" max="5640" width="12.5546875" style="6" customWidth="1"/>
    <col min="5641" max="5649" width="8.77734375" style="6" customWidth="1"/>
    <col min="5650" max="5650" width="9" style="6" customWidth="1"/>
    <col min="5651" max="5655" width="8.77734375" style="6" customWidth="1"/>
    <col min="5656" max="5656" width="9.21875" style="6" customWidth="1"/>
    <col min="5657" max="5884" width="11.44140625" style="6"/>
    <col min="5885" max="5885" width="35.21875" style="6" customWidth="1"/>
    <col min="5886" max="5886" width="11" style="6" customWidth="1"/>
    <col min="5887" max="5887" width="11.21875" style="6" customWidth="1"/>
    <col min="5888" max="5893" width="8.77734375" style="6" customWidth="1"/>
    <col min="5894" max="5894" width="9" style="6" customWidth="1"/>
    <col min="5895" max="5895" width="13.77734375" style="6" customWidth="1"/>
    <col min="5896" max="5896" width="12.5546875" style="6" customWidth="1"/>
    <col min="5897" max="5905" width="8.77734375" style="6" customWidth="1"/>
    <col min="5906" max="5906" width="9" style="6" customWidth="1"/>
    <col min="5907" max="5911" width="8.77734375" style="6" customWidth="1"/>
    <col min="5912" max="5912" width="9.21875" style="6" customWidth="1"/>
    <col min="5913" max="6140" width="11.44140625" style="6"/>
    <col min="6141" max="6141" width="35.21875" style="6" customWidth="1"/>
    <col min="6142" max="6142" width="11" style="6" customWidth="1"/>
    <col min="6143" max="6143" width="11.21875" style="6" customWidth="1"/>
    <col min="6144" max="6149" width="8.77734375" style="6" customWidth="1"/>
    <col min="6150" max="6150" width="9" style="6" customWidth="1"/>
    <col min="6151" max="6151" width="13.77734375" style="6" customWidth="1"/>
    <col min="6152" max="6152" width="12.5546875" style="6" customWidth="1"/>
    <col min="6153" max="6161" width="8.77734375" style="6" customWidth="1"/>
    <col min="6162" max="6162" width="9" style="6" customWidth="1"/>
    <col min="6163" max="6167" width="8.77734375" style="6" customWidth="1"/>
    <col min="6168" max="6168" width="9.21875" style="6" customWidth="1"/>
    <col min="6169" max="6396" width="11.44140625" style="6"/>
    <col min="6397" max="6397" width="35.21875" style="6" customWidth="1"/>
    <col min="6398" max="6398" width="11" style="6" customWidth="1"/>
    <col min="6399" max="6399" width="11.21875" style="6" customWidth="1"/>
    <col min="6400" max="6405" width="8.77734375" style="6" customWidth="1"/>
    <col min="6406" max="6406" width="9" style="6" customWidth="1"/>
    <col min="6407" max="6407" width="13.77734375" style="6" customWidth="1"/>
    <col min="6408" max="6408" width="12.5546875" style="6" customWidth="1"/>
    <col min="6409" max="6417" width="8.77734375" style="6" customWidth="1"/>
    <col min="6418" max="6418" width="9" style="6" customWidth="1"/>
    <col min="6419" max="6423" width="8.77734375" style="6" customWidth="1"/>
    <col min="6424" max="6424" width="9.21875" style="6" customWidth="1"/>
    <col min="6425" max="6652" width="11.44140625" style="6"/>
    <col min="6653" max="6653" width="35.21875" style="6" customWidth="1"/>
    <col min="6654" max="6654" width="11" style="6" customWidth="1"/>
    <col min="6655" max="6655" width="11.21875" style="6" customWidth="1"/>
    <col min="6656" max="6661" width="8.77734375" style="6" customWidth="1"/>
    <col min="6662" max="6662" width="9" style="6" customWidth="1"/>
    <col min="6663" max="6663" width="13.77734375" style="6" customWidth="1"/>
    <col min="6664" max="6664" width="12.5546875" style="6" customWidth="1"/>
    <col min="6665" max="6673" width="8.77734375" style="6" customWidth="1"/>
    <col min="6674" max="6674" width="9" style="6" customWidth="1"/>
    <col min="6675" max="6679" width="8.77734375" style="6" customWidth="1"/>
    <col min="6680" max="6680" width="9.21875" style="6" customWidth="1"/>
    <col min="6681" max="6908" width="11.44140625" style="6"/>
    <col min="6909" max="6909" width="35.21875" style="6" customWidth="1"/>
    <col min="6910" max="6910" width="11" style="6" customWidth="1"/>
    <col min="6911" max="6911" width="11.21875" style="6" customWidth="1"/>
    <col min="6912" max="6917" width="8.77734375" style="6" customWidth="1"/>
    <col min="6918" max="6918" width="9" style="6" customWidth="1"/>
    <col min="6919" max="6919" width="13.77734375" style="6" customWidth="1"/>
    <col min="6920" max="6920" width="12.5546875" style="6" customWidth="1"/>
    <col min="6921" max="6929" width="8.77734375" style="6" customWidth="1"/>
    <col min="6930" max="6930" width="9" style="6" customWidth="1"/>
    <col min="6931" max="6935" width="8.77734375" style="6" customWidth="1"/>
    <col min="6936" max="6936" width="9.21875" style="6" customWidth="1"/>
    <col min="6937" max="7164" width="11.44140625" style="6"/>
    <col min="7165" max="7165" width="35.21875" style="6" customWidth="1"/>
    <col min="7166" max="7166" width="11" style="6" customWidth="1"/>
    <col min="7167" max="7167" width="11.21875" style="6" customWidth="1"/>
    <col min="7168" max="7173" width="8.77734375" style="6" customWidth="1"/>
    <col min="7174" max="7174" width="9" style="6" customWidth="1"/>
    <col min="7175" max="7175" width="13.77734375" style="6" customWidth="1"/>
    <col min="7176" max="7176" width="12.5546875" style="6" customWidth="1"/>
    <col min="7177" max="7185" width="8.77734375" style="6" customWidth="1"/>
    <col min="7186" max="7186" width="9" style="6" customWidth="1"/>
    <col min="7187" max="7191" width="8.77734375" style="6" customWidth="1"/>
    <col min="7192" max="7192" width="9.21875" style="6" customWidth="1"/>
    <col min="7193" max="7420" width="11.44140625" style="6"/>
    <col min="7421" max="7421" width="35.21875" style="6" customWidth="1"/>
    <col min="7422" max="7422" width="11" style="6" customWidth="1"/>
    <col min="7423" max="7423" width="11.21875" style="6" customWidth="1"/>
    <col min="7424" max="7429" width="8.77734375" style="6" customWidth="1"/>
    <col min="7430" max="7430" width="9" style="6" customWidth="1"/>
    <col min="7431" max="7431" width="13.77734375" style="6" customWidth="1"/>
    <col min="7432" max="7432" width="12.5546875" style="6" customWidth="1"/>
    <col min="7433" max="7441" width="8.77734375" style="6" customWidth="1"/>
    <col min="7442" max="7442" width="9" style="6" customWidth="1"/>
    <col min="7443" max="7447" width="8.77734375" style="6" customWidth="1"/>
    <col min="7448" max="7448" width="9.21875" style="6" customWidth="1"/>
    <col min="7449" max="7676" width="11.44140625" style="6"/>
    <col min="7677" max="7677" width="35.21875" style="6" customWidth="1"/>
    <col min="7678" max="7678" width="11" style="6" customWidth="1"/>
    <col min="7679" max="7679" width="11.21875" style="6" customWidth="1"/>
    <col min="7680" max="7685" width="8.77734375" style="6" customWidth="1"/>
    <col min="7686" max="7686" width="9" style="6" customWidth="1"/>
    <col min="7687" max="7687" width="13.77734375" style="6" customWidth="1"/>
    <col min="7688" max="7688" width="12.5546875" style="6" customWidth="1"/>
    <col min="7689" max="7697" width="8.77734375" style="6" customWidth="1"/>
    <col min="7698" max="7698" width="9" style="6" customWidth="1"/>
    <col min="7699" max="7703" width="8.77734375" style="6" customWidth="1"/>
    <col min="7704" max="7704" width="9.21875" style="6" customWidth="1"/>
    <col min="7705" max="7932" width="11.44140625" style="6"/>
    <col min="7933" max="7933" width="35.21875" style="6" customWidth="1"/>
    <col min="7934" max="7934" width="11" style="6" customWidth="1"/>
    <col min="7935" max="7935" width="11.21875" style="6" customWidth="1"/>
    <col min="7936" max="7941" width="8.77734375" style="6" customWidth="1"/>
    <col min="7942" max="7942" width="9" style="6" customWidth="1"/>
    <col min="7943" max="7943" width="13.77734375" style="6" customWidth="1"/>
    <col min="7944" max="7944" width="12.5546875" style="6" customWidth="1"/>
    <col min="7945" max="7953" width="8.77734375" style="6" customWidth="1"/>
    <col min="7954" max="7954" width="9" style="6" customWidth="1"/>
    <col min="7955" max="7959" width="8.77734375" style="6" customWidth="1"/>
    <col min="7960" max="7960" width="9.21875" style="6" customWidth="1"/>
    <col min="7961" max="8188" width="11.44140625" style="6"/>
    <col min="8189" max="8189" width="35.21875" style="6" customWidth="1"/>
    <col min="8190" max="8190" width="11" style="6" customWidth="1"/>
    <col min="8191" max="8191" width="11.21875" style="6" customWidth="1"/>
    <col min="8192" max="8197" width="8.77734375" style="6" customWidth="1"/>
    <col min="8198" max="8198" width="9" style="6" customWidth="1"/>
    <col min="8199" max="8199" width="13.77734375" style="6" customWidth="1"/>
    <col min="8200" max="8200" width="12.5546875" style="6" customWidth="1"/>
    <col min="8201" max="8209" width="8.77734375" style="6" customWidth="1"/>
    <col min="8210" max="8210" width="9" style="6" customWidth="1"/>
    <col min="8211" max="8215" width="8.77734375" style="6" customWidth="1"/>
    <col min="8216" max="8216" width="9.21875" style="6" customWidth="1"/>
    <col min="8217" max="8444" width="11.44140625" style="6"/>
    <col min="8445" max="8445" width="35.21875" style="6" customWidth="1"/>
    <col min="8446" max="8446" width="11" style="6" customWidth="1"/>
    <col min="8447" max="8447" width="11.21875" style="6" customWidth="1"/>
    <col min="8448" max="8453" width="8.77734375" style="6" customWidth="1"/>
    <col min="8454" max="8454" width="9" style="6" customWidth="1"/>
    <col min="8455" max="8455" width="13.77734375" style="6" customWidth="1"/>
    <col min="8456" max="8456" width="12.5546875" style="6" customWidth="1"/>
    <col min="8457" max="8465" width="8.77734375" style="6" customWidth="1"/>
    <col min="8466" max="8466" width="9" style="6" customWidth="1"/>
    <col min="8467" max="8471" width="8.77734375" style="6" customWidth="1"/>
    <col min="8472" max="8472" width="9.21875" style="6" customWidth="1"/>
    <col min="8473" max="8700" width="11.44140625" style="6"/>
    <col min="8701" max="8701" width="35.21875" style="6" customWidth="1"/>
    <col min="8702" max="8702" width="11" style="6" customWidth="1"/>
    <col min="8703" max="8703" width="11.21875" style="6" customWidth="1"/>
    <col min="8704" max="8709" width="8.77734375" style="6" customWidth="1"/>
    <col min="8710" max="8710" width="9" style="6" customWidth="1"/>
    <col min="8711" max="8711" width="13.77734375" style="6" customWidth="1"/>
    <col min="8712" max="8712" width="12.5546875" style="6" customWidth="1"/>
    <col min="8713" max="8721" width="8.77734375" style="6" customWidth="1"/>
    <col min="8722" max="8722" width="9" style="6" customWidth="1"/>
    <col min="8723" max="8727" width="8.77734375" style="6" customWidth="1"/>
    <col min="8728" max="8728" width="9.21875" style="6" customWidth="1"/>
    <col min="8729" max="8956" width="11.44140625" style="6"/>
    <col min="8957" max="8957" width="35.21875" style="6" customWidth="1"/>
    <col min="8958" max="8958" width="11" style="6" customWidth="1"/>
    <col min="8959" max="8959" width="11.21875" style="6" customWidth="1"/>
    <col min="8960" max="8965" width="8.77734375" style="6" customWidth="1"/>
    <col min="8966" max="8966" width="9" style="6" customWidth="1"/>
    <col min="8967" max="8967" width="13.77734375" style="6" customWidth="1"/>
    <col min="8968" max="8968" width="12.5546875" style="6" customWidth="1"/>
    <col min="8969" max="8977" width="8.77734375" style="6" customWidth="1"/>
    <col min="8978" max="8978" width="9" style="6" customWidth="1"/>
    <col min="8979" max="8983" width="8.77734375" style="6" customWidth="1"/>
    <col min="8984" max="8984" width="9.21875" style="6" customWidth="1"/>
    <col min="8985" max="9212" width="11.44140625" style="6"/>
    <col min="9213" max="9213" width="35.21875" style="6" customWidth="1"/>
    <col min="9214" max="9214" width="11" style="6" customWidth="1"/>
    <col min="9215" max="9215" width="11.21875" style="6" customWidth="1"/>
    <col min="9216" max="9221" width="8.77734375" style="6" customWidth="1"/>
    <col min="9222" max="9222" width="9" style="6" customWidth="1"/>
    <col min="9223" max="9223" width="13.77734375" style="6" customWidth="1"/>
    <col min="9224" max="9224" width="12.5546875" style="6" customWidth="1"/>
    <col min="9225" max="9233" width="8.77734375" style="6" customWidth="1"/>
    <col min="9234" max="9234" width="9" style="6" customWidth="1"/>
    <col min="9235" max="9239" width="8.77734375" style="6" customWidth="1"/>
    <col min="9240" max="9240" width="9.21875" style="6" customWidth="1"/>
    <col min="9241" max="9468" width="11.44140625" style="6"/>
    <col min="9469" max="9469" width="35.21875" style="6" customWidth="1"/>
    <col min="9470" max="9470" width="11" style="6" customWidth="1"/>
    <col min="9471" max="9471" width="11.21875" style="6" customWidth="1"/>
    <col min="9472" max="9477" width="8.77734375" style="6" customWidth="1"/>
    <col min="9478" max="9478" width="9" style="6" customWidth="1"/>
    <col min="9479" max="9479" width="13.77734375" style="6" customWidth="1"/>
    <col min="9480" max="9480" width="12.5546875" style="6" customWidth="1"/>
    <col min="9481" max="9489" width="8.77734375" style="6" customWidth="1"/>
    <col min="9490" max="9490" width="9" style="6" customWidth="1"/>
    <col min="9491" max="9495" width="8.77734375" style="6" customWidth="1"/>
    <col min="9496" max="9496" width="9.21875" style="6" customWidth="1"/>
    <col min="9497" max="9724" width="11.44140625" style="6"/>
    <col min="9725" max="9725" width="35.21875" style="6" customWidth="1"/>
    <col min="9726" max="9726" width="11" style="6" customWidth="1"/>
    <col min="9727" max="9727" width="11.21875" style="6" customWidth="1"/>
    <col min="9728" max="9733" width="8.77734375" style="6" customWidth="1"/>
    <col min="9734" max="9734" width="9" style="6" customWidth="1"/>
    <col min="9735" max="9735" width="13.77734375" style="6" customWidth="1"/>
    <col min="9736" max="9736" width="12.5546875" style="6" customWidth="1"/>
    <col min="9737" max="9745" width="8.77734375" style="6" customWidth="1"/>
    <col min="9746" max="9746" width="9" style="6" customWidth="1"/>
    <col min="9747" max="9751" width="8.77734375" style="6" customWidth="1"/>
    <col min="9752" max="9752" width="9.21875" style="6" customWidth="1"/>
    <col min="9753" max="9980" width="11.44140625" style="6"/>
    <col min="9981" max="9981" width="35.21875" style="6" customWidth="1"/>
    <col min="9982" max="9982" width="11" style="6" customWidth="1"/>
    <col min="9983" max="9983" width="11.21875" style="6" customWidth="1"/>
    <col min="9984" max="9989" width="8.77734375" style="6" customWidth="1"/>
    <col min="9990" max="9990" width="9" style="6" customWidth="1"/>
    <col min="9991" max="9991" width="13.77734375" style="6" customWidth="1"/>
    <col min="9992" max="9992" width="12.5546875" style="6" customWidth="1"/>
    <col min="9993" max="10001" width="8.77734375" style="6" customWidth="1"/>
    <col min="10002" max="10002" width="9" style="6" customWidth="1"/>
    <col min="10003" max="10007" width="8.77734375" style="6" customWidth="1"/>
    <col min="10008" max="10008" width="9.21875" style="6" customWidth="1"/>
    <col min="10009" max="10236" width="11.44140625" style="6"/>
    <col min="10237" max="10237" width="35.21875" style="6" customWidth="1"/>
    <col min="10238" max="10238" width="11" style="6" customWidth="1"/>
    <col min="10239" max="10239" width="11.21875" style="6" customWidth="1"/>
    <col min="10240" max="10245" width="8.77734375" style="6" customWidth="1"/>
    <col min="10246" max="10246" width="9" style="6" customWidth="1"/>
    <col min="10247" max="10247" width="13.77734375" style="6" customWidth="1"/>
    <col min="10248" max="10248" width="12.5546875" style="6" customWidth="1"/>
    <col min="10249" max="10257" width="8.77734375" style="6" customWidth="1"/>
    <col min="10258" max="10258" width="9" style="6" customWidth="1"/>
    <col min="10259" max="10263" width="8.77734375" style="6" customWidth="1"/>
    <col min="10264" max="10264" width="9.21875" style="6" customWidth="1"/>
    <col min="10265" max="10492" width="11.44140625" style="6"/>
    <col min="10493" max="10493" width="35.21875" style="6" customWidth="1"/>
    <col min="10494" max="10494" width="11" style="6" customWidth="1"/>
    <col min="10495" max="10495" width="11.21875" style="6" customWidth="1"/>
    <col min="10496" max="10501" width="8.77734375" style="6" customWidth="1"/>
    <col min="10502" max="10502" width="9" style="6" customWidth="1"/>
    <col min="10503" max="10503" width="13.77734375" style="6" customWidth="1"/>
    <col min="10504" max="10504" width="12.5546875" style="6" customWidth="1"/>
    <col min="10505" max="10513" width="8.77734375" style="6" customWidth="1"/>
    <col min="10514" max="10514" width="9" style="6" customWidth="1"/>
    <col min="10515" max="10519" width="8.77734375" style="6" customWidth="1"/>
    <col min="10520" max="10520" width="9.21875" style="6" customWidth="1"/>
    <col min="10521" max="10748" width="11.44140625" style="6"/>
    <col min="10749" max="10749" width="35.21875" style="6" customWidth="1"/>
    <col min="10750" max="10750" width="11" style="6" customWidth="1"/>
    <col min="10751" max="10751" width="11.21875" style="6" customWidth="1"/>
    <col min="10752" max="10757" width="8.77734375" style="6" customWidth="1"/>
    <col min="10758" max="10758" width="9" style="6" customWidth="1"/>
    <col min="10759" max="10759" width="13.77734375" style="6" customWidth="1"/>
    <col min="10760" max="10760" width="12.5546875" style="6" customWidth="1"/>
    <col min="10761" max="10769" width="8.77734375" style="6" customWidth="1"/>
    <col min="10770" max="10770" width="9" style="6" customWidth="1"/>
    <col min="10771" max="10775" width="8.77734375" style="6" customWidth="1"/>
    <col min="10776" max="10776" width="9.21875" style="6" customWidth="1"/>
    <col min="10777" max="11004" width="11.44140625" style="6"/>
    <col min="11005" max="11005" width="35.21875" style="6" customWidth="1"/>
    <col min="11006" max="11006" width="11" style="6" customWidth="1"/>
    <col min="11007" max="11007" width="11.21875" style="6" customWidth="1"/>
    <col min="11008" max="11013" width="8.77734375" style="6" customWidth="1"/>
    <col min="11014" max="11014" width="9" style="6" customWidth="1"/>
    <col min="11015" max="11015" width="13.77734375" style="6" customWidth="1"/>
    <col min="11016" max="11016" width="12.5546875" style="6" customWidth="1"/>
    <col min="11017" max="11025" width="8.77734375" style="6" customWidth="1"/>
    <col min="11026" max="11026" width="9" style="6" customWidth="1"/>
    <col min="11027" max="11031" width="8.77734375" style="6" customWidth="1"/>
    <col min="11032" max="11032" width="9.21875" style="6" customWidth="1"/>
    <col min="11033" max="11260" width="11.44140625" style="6"/>
    <col min="11261" max="11261" width="35.21875" style="6" customWidth="1"/>
    <col min="11262" max="11262" width="11" style="6" customWidth="1"/>
    <col min="11263" max="11263" width="11.21875" style="6" customWidth="1"/>
    <col min="11264" max="11269" width="8.77734375" style="6" customWidth="1"/>
    <col min="11270" max="11270" width="9" style="6" customWidth="1"/>
    <col min="11271" max="11271" width="13.77734375" style="6" customWidth="1"/>
    <col min="11272" max="11272" width="12.5546875" style="6" customWidth="1"/>
    <col min="11273" max="11281" width="8.77734375" style="6" customWidth="1"/>
    <col min="11282" max="11282" width="9" style="6" customWidth="1"/>
    <col min="11283" max="11287" width="8.77734375" style="6" customWidth="1"/>
    <col min="11288" max="11288" width="9.21875" style="6" customWidth="1"/>
    <col min="11289" max="11516" width="11.44140625" style="6"/>
    <col min="11517" max="11517" width="35.21875" style="6" customWidth="1"/>
    <col min="11518" max="11518" width="11" style="6" customWidth="1"/>
    <col min="11519" max="11519" width="11.21875" style="6" customWidth="1"/>
    <col min="11520" max="11525" width="8.77734375" style="6" customWidth="1"/>
    <col min="11526" max="11526" width="9" style="6" customWidth="1"/>
    <col min="11527" max="11527" width="13.77734375" style="6" customWidth="1"/>
    <col min="11528" max="11528" width="12.5546875" style="6" customWidth="1"/>
    <col min="11529" max="11537" width="8.77734375" style="6" customWidth="1"/>
    <col min="11538" max="11538" width="9" style="6" customWidth="1"/>
    <col min="11539" max="11543" width="8.77734375" style="6" customWidth="1"/>
    <col min="11544" max="11544" width="9.21875" style="6" customWidth="1"/>
    <col min="11545" max="11772" width="11.44140625" style="6"/>
    <col min="11773" max="11773" width="35.21875" style="6" customWidth="1"/>
    <col min="11774" max="11774" width="11" style="6" customWidth="1"/>
    <col min="11775" max="11775" width="11.21875" style="6" customWidth="1"/>
    <col min="11776" max="11781" width="8.77734375" style="6" customWidth="1"/>
    <col min="11782" max="11782" width="9" style="6" customWidth="1"/>
    <col min="11783" max="11783" width="13.77734375" style="6" customWidth="1"/>
    <col min="11784" max="11784" width="12.5546875" style="6" customWidth="1"/>
    <col min="11785" max="11793" width="8.77734375" style="6" customWidth="1"/>
    <col min="11794" max="11794" width="9" style="6" customWidth="1"/>
    <col min="11795" max="11799" width="8.77734375" style="6" customWidth="1"/>
    <col min="11800" max="11800" width="9.21875" style="6" customWidth="1"/>
    <col min="11801" max="12028" width="11.44140625" style="6"/>
    <col min="12029" max="12029" width="35.21875" style="6" customWidth="1"/>
    <col min="12030" max="12030" width="11" style="6" customWidth="1"/>
    <col min="12031" max="12031" width="11.21875" style="6" customWidth="1"/>
    <col min="12032" max="12037" width="8.77734375" style="6" customWidth="1"/>
    <col min="12038" max="12038" width="9" style="6" customWidth="1"/>
    <col min="12039" max="12039" width="13.77734375" style="6" customWidth="1"/>
    <col min="12040" max="12040" width="12.5546875" style="6" customWidth="1"/>
    <col min="12041" max="12049" width="8.77734375" style="6" customWidth="1"/>
    <col min="12050" max="12050" width="9" style="6" customWidth="1"/>
    <col min="12051" max="12055" width="8.77734375" style="6" customWidth="1"/>
    <col min="12056" max="12056" width="9.21875" style="6" customWidth="1"/>
    <col min="12057" max="12284" width="11.44140625" style="6"/>
    <col min="12285" max="12285" width="35.21875" style="6" customWidth="1"/>
    <col min="12286" max="12286" width="11" style="6" customWidth="1"/>
    <col min="12287" max="12287" width="11.21875" style="6" customWidth="1"/>
    <col min="12288" max="12293" width="8.77734375" style="6" customWidth="1"/>
    <col min="12294" max="12294" width="9" style="6" customWidth="1"/>
    <col min="12295" max="12295" width="13.77734375" style="6" customWidth="1"/>
    <col min="12296" max="12296" width="12.5546875" style="6" customWidth="1"/>
    <col min="12297" max="12305" width="8.77734375" style="6" customWidth="1"/>
    <col min="12306" max="12306" width="9" style="6" customWidth="1"/>
    <col min="12307" max="12311" width="8.77734375" style="6" customWidth="1"/>
    <col min="12312" max="12312" width="9.21875" style="6" customWidth="1"/>
    <col min="12313" max="12540" width="11.44140625" style="6"/>
    <col min="12541" max="12541" width="35.21875" style="6" customWidth="1"/>
    <col min="12542" max="12542" width="11" style="6" customWidth="1"/>
    <col min="12543" max="12543" width="11.21875" style="6" customWidth="1"/>
    <col min="12544" max="12549" width="8.77734375" style="6" customWidth="1"/>
    <col min="12550" max="12550" width="9" style="6" customWidth="1"/>
    <col min="12551" max="12551" width="13.77734375" style="6" customWidth="1"/>
    <col min="12552" max="12552" width="12.5546875" style="6" customWidth="1"/>
    <col min="12553" max="12561" width="8.77734375" style="6" customWidth="1"/>
    <col min="12562" max="12562" width="9" style="6" customWidth="1"/>
    <col min="12563" max="12567" width="8.77734375" style="6" customWidth="1"/>
    <col min="12568" max="12568" width="9.21875" style="6" customWidth="1"/>
    <col min="12569" max="12796" width="11.44140625" style="6"/>
    <col min="12797" max="12797" width="35.21875" style="6" customWidth="1"/>
    <col min="12798" max="12798" width="11" style="6" customWidth="1"/>
    <col min="12799" max="12799" width="11.21875" style="6" customWidth="1"/>
    <col min="12800" max="12805" width="8.77734375" style="6" customWidth="1"/>
    <col min="12806" max="12806" width="9" style="6" customWidth="1"/>
    <col min="12807" max="12807" width="13.77734375" style="6" customWidth="1"/>
    <col min="12808" max="12808" width="12.5546875" style="6" customWidth="1"/>
    <col min="12809" max="12817" width="8.77734375" style="6" customWidth="1"/>
    <col min="12818" max="12818" width="9" style="6" customWidth="1"/>
    <col min="12819" max="12823" width="8.77734375" style="6" customWidth="1"/>
    <col min="12824" max="12824" width="9.21875" style="6" customWidth="1"/>
    <col min="12825" max="13052" width="11.44140625" style="6"/>
    <col min="13053" max="13053" width="35.21875" style="6" customWidth="1"/>
    <col min="13054" max="13054" width="11" style="6" customWidth="1"/>
    <col min="13055" max="13055" width="11.21875" style="6" customWidth="1"/>
    <col min="13056" max="13061" width="8.77734375" style="6" customWidth="1"/>
    <col min="13062" max="13062" width="9" style="6" customWidth="1"/>
    <col min="13063" max="13063" width="13.77734375" style="6" customWidth="1"/>
    <col min="13064" max="13064" width="12.5546875" style="6" customWidth="1"/>
    <col min="13065" max="13073" width="8.77734375" style="6" customWidth="1"/>
    <col min="13074" max="13074" width="9" style="6" customWidth="1"/>
    <col min="13075" max="13079" width="8.77734375" style="6" customWidth="1"/>
    <col min="13080" max="13080" width="9.21875" style="6" customWidth="1"/>
    <col min="13081" max="13308" width="11.44140625" style="6"/>
    <col min="13309" max="13309" width="35.21875" style="6" customWidth="1"/>
    <col min="13310" max="13310" width="11" style="6" customWidth="1"/>
    <col min="13311" max="13311" width="11.21875" style="6" customWidth="1"/>
    <col min="13312" max="13317" width="8.77734375" style="6" customWidth="1"/>
    <col min="13318" max="13318" width="9" style="6" customWidth="1"/>
    <col min="13319" max="13319" width="13.77734375" style="6" customWidth="1"/>
    <col min="13320" max="13320" width="12.5546875" style="6" customWidth="1"/>
    <col min="13321" max="13329" width="8.77734375" style="6" customWidth="1"/>
    <col min="13330" max="13330" width="9" style="6" customWidth="1"/>
    <col min="13331" max="13335" width="8.77734375" style="6" customWidth="1"/>
    <col min="13336" max="13336" width="9.21875" style="6" customWidth="1"/>
    <col min="13337" max="13564" width="11.44140625" style="6"/>
    <col min="13565" max="13565" width="35.21875" style="6" customWidth="1"/>
    <col min="13566" max="13566" width="11" style="6" customWidth="1"/>
    <col min="13567" max="13567" width="11.21875" style="6" customWidth="1"/>
    <col min="13568" max="13573" width="8.77734375" style="6" customWidth="1"/>
    <col min="13574" max="13574" width="9" style="6" customWidth="1"/>
    <col min="13575" max="13575" width="13.77734375" style="6" customWidth="1"/>
    <col min="13576" max="13576" width="12.5546875" style="6" customWidth="1"/>
    <col min="13577" max="13585" width="8.77734375" style="6" customWidth="1"/>
    <col min="13586" max="13586" width="9" style="6" customWidth="1"/>
    <col min="13587" max="13591" width="8.77734375" style="6" customWidth="1"/>
    <col min="13592" max="13592" width="9.21875" style="6" customWidth="1"/>
    <col min="13593" max="13820" width="11.44140625" style="6"/>
    <col min="13821" max="13821" width="35.21875" style="6" customWidth="1"/>
    <col min="13822" max="13822" width="11" style="6" customWidth="1"/>
    <col min="13823" max="13823" width="11.21875" style="6" customWidth="1"/>
    <col min="13824" max="13829" width="8.77734375" style="6" customWidth="1"/>
    <col min="13830" max="13830" width="9" style="6" customWidth="1"/>
    <col min="13831" max="13831" width="13.77734375" style="6" customWidth="1"/>
    <col min="13832" max="13832" width="12.5546875" style="6" customWidth="1"/>
    <col min="13833" max="13841" width="8.77734375" style="6" customWidth="1"/>
    <col min="13842" max="13842" width="9" style="6" customWidth="1"/>
    <col min="13843" max="13847" width="8.77734375" style="6" customWidth="1"/>
    <col min="13848" max="13848" width="9.21875" style="6" customWidth="1"/>
    <col min="13849" max="14076" width="11.44140625" style="6"/>
    <col min="14077" max="14077" width="35.21875" style="6" customWidth="1"/>
    <col min="14078" max="14078" width="11" style="6" customWidth="1"/>
    <col min="14079" max="14079" width="11.21875" style="6" customWidth="1"/>
    <col min="14080" max="14085" width="8.77734375" style="6" customWidth="1"/>
    <col min="14086" max="14086" width="9" style="6" customWidth="1"/>
    <col min="14087" max="14087" width="13.77734375" style="6" customWidth="1"/>
    <col min="14088" max="14088" width="12.5546875" style="6" customWidth="1"/>
    <col min="14089" max="14097" width="8.77734375" style="6" customWidth="1"/>
    <col min="14098" max="14098" width="9" style="6" customWidth="1"/>
    <col min="14099" max="14103" width="8.77734375" style="6" customWidth="1"/>
    <col min="14104" max="14104" width="9.21875" style="6" customWidth="1"/>
    <col min="14105" max="14332" width="11.44140625" style="6"/>
    <col min="14333" max="14333" width="35.21875" style="6" customWidth="1"/>
    <col min="14334" max="14334" width="11" style="6" customWidth="1"/>
    <col min="14335" max="14335" width="11.21875" style="6" customWidth="1"/>
    <col min="14336" max="14341" width="8.77734375" style="6" customWidth="1"/>
    <col min="14342" max="14342" width="9" style="6" customWidth="1"/>
    <col min="14343" max="14343" width="13.77734375" style="6" customWidth="1"/>
    <col min="14344" max="14344" width="12.5546875" style="6" customWidth="1"/>
    <col min="14345" max="14353" width="8.77734375" style="6" customWidth="1"/>
    <col min="14354" max="14354" width="9" style="6" customWidth="1"/>
    <col min="14355" max="14359" width="8.77734375" style="6" customWidth="1"/>
    <col min="14360" max="14360" width="9.21875" style="6" customWidth="1"/>
    <col min="14361" max="14588" width="11.44140625" style="6"/>
    <col min="14589" max="14589" width="35.21875" style="6" customWidth="1"/>
    <col min="14590" max="14590" width="11" style="6" customWidth="1"/>
    <col min="14591" max="14591" width="11.21875" style="6" customWidth="1"/>
    <col min="14592" max="14597" width="8.77734375" style="6" customWidth="1"/>
    <col min="14598" max="14598" width="9" style="6" customWidth="1"/>
    <col min="14599" max="14599" width="13.77734375" style="6" customWidth="1"/>
    <col min="14600" max="14600" width="12.5546875" style="6" customWidth="1"/>
    <col min="14601" max="14609" width="8.77734375" style="6" customWidth="1"/>
    <col min="14610" max="14610" width="9" style="6" customWidth="1"/>
    <col min="14611" max="14615" width="8.77734375" style="6" customWidth="1"/>
    <col min="14616" max="14616" width="9.21875" style="6" customWidth="1"/>
    <col min="14617" max="14844" width="11.44140625" style="6"/>
    <col min="14845" max="14845" width="35.21875" style="6" customWidth="1"/>
    <col min="14846" max="14846" width="11" style="6" customWidth="1"/>
    <col min="14847" max="14847" width="11.21875" style="6" customWidth="1"/>
    <col min="14848" max="14853" width="8.77734375" style="6" customWidth="1"/>
    <col min="14854" max="14854" width="9" style="6" customWidth="1"/>
    <col min="14855" max="14855" width="13.77734375" style="6" customWidth="1"/>
    <col min="14856" max="14856" width="12.5546875" style="6" customWidth="1"/>
    <col min="14857" max="14865" width="8.77734375" style="6" customWidth="1"/>
    <col min="14866" max="14866" width="9" style="6" customWidth="1"/>
    <col min="14867" max="14871" width="8.77734375" style="6" customWidth="1"/>
    <col min="14872" max="14872" width="9.21875" style="6" customWidth="1"/>
    <col min="14873" max="15100" width="11.44140625" style="6"/>
    <col min="15101" max="15101" width="35.21875" style="6" customWidth="1"/>
    <col min="15102" max="15102" width="11" style="6" customWidth="1"/>
    <col min="15103" max="15103" width="11.21875" style="6" customWidth="1"/>
    <col min="15104" max="15109" width="8.77734375" style="6" customWidth="1"/>
    <col min="15110" max="15110" width="9" style="6" customWidth="1"/>
    <col min="15111" max="15111" width="13.77734375" style="6" customWidth="1"/>
    <col min="15112" max="15112" width="12.5546875" style="6" customWidth="1"/>
    <col min="15113" max="15121" width="8.77734375" style="6" customWidth="1"/>
    <col min="15122" max="15122" width="9" style="6" customWidth="1"/>
    <col min="15123" max="15127" width="8.77734375" style="6" customWidth="1"/>
    <col min="15128" max="15128" width="9.21875" style="6" customWidth="1"/>
    <col min="15129" max="15356" width="11.44140625" style="6"/>
    <col min="15357" max="15357" width="35.21875" style="6" customWidth="1"/>
    <col min="15358" max="15358" width="11" style="6" customWidth="1"/>
    <col min="15359" max="15359" width="11.21875" style="6" customWidth="1"/>
    <col min="15360" max="15365" width="8.77734375" style="6" customWidth="1"/>
    <col min="15366" max="15366" width="9" style="6" customWidth="1"/>
    <col min="15367" max="15367" width="13.77734375" style="6" customWidth="1"/>
    <col min="15368" max="15368" width="12.5546875" style="6" customWidth="1"/>
    <col min="15369" max="15377" width="8.77734375" style="6" customWidth="1"/>
    <col min="15378" max="15378" width="9" style="6" customWidth="1"/>
    <col min="15379" max="15383" width="8.77734375" style="6" customWidth="1"/>
    <col min="15384" max="15384" width="9.21875" style="6" customWidth="1"/>
    <col min="15385" max="15612" width="11.44140625" style="6"/>
    <col min="15613" max="15613" width="35.21875" style="6" customWidth="1"/>
    <col min="15614" max="15614" width="11" style="6" customWidth="1"/>
    <col min="15615" max="15615" width="11.21875" style="6" customWidth="1"/>
    <col min="15616" max="15621" width="8.77734375" style="6" customWidth="1"/>
    <col min="15622" max="15622" width="9" style="6" customWidth="1"/>
    <col min="15623" max="15623" width="13.77734375" style="6" customWidth="1"/>
    <col min="15624" max="15624" width="12.5546875" style="6" customWidth="1"/>
    <col min="15625" max="15633" width="8.77734375" style="6" customWidth="1"/>
    <col min="15634" max="15634" width="9" style="6" customWidth="1"/>
    <col min="15635" max="15639" width="8.77734375" style="6" customWidth="1"/>
    <col min="15640" max="15640" width="9.21875" style="6" customWidth="1"/>
    <col min="15641" max="15868" width="11.44140625" style="6"/>
    <col min="15869" max="15869" width="35.21875" style="6" customWidth="1"/>
    <col min="15870" max="15870" width="11" style="6" customWidth="1"/>
    <col min="15871" max="15871" width="11.21875" style="6" customWidth="1"/>
    <col min="15872" max="15877" width="8.77734375" style="6" customWidth="1"/>
    <col min="15878" max="15878" width="9" style="6" customWidth="1"/>
    <col min="15879" max="15879" width="13.77734375" style="6" customWidth="1"/>
    <col min="15880" max="15880" width="12.5546875" style="6" customWidth="1"/>
    <col min="15881" max="15889" width="8.77734375" style="6" customWidth="1"/>
    <col min="15890" max="15890" width="9" style="6" customWidth="1"/>
    <col min="15891" max="15895" width="8.77734375" style="6" customWidth="1"/>
    <col min="15896" max="15896" width="9.21875" style="6" customWidth="1"/>
    <col min="15897" max="16124" width="11.44140625" style="6"/>
    <col min="16125" max="16125" width="35.21875" style="6" customWidth="1"/>
    <col min="16126" max="16126" width="11" style="6" customWidth="1"/>
    <col min="16127" max="16127" width="11.21875" style="6" customWidth="1"/>
    <col min="16128" max="16133" width="8.77734375" style="6" customWidth="1"/>
    <col min="16134" max="16134" width="9" style="6" customWidth="1"/>
    <col min="16135" max="16135" width="13.77734375" style="6" customWidth="1"/>
    <col min="16136" max="16136" width="12.5546875" style="6" customWidth="1"/>
    <col min="16137" max="16145" width="8.77734375" style="6" customWidth="1"/>
    <col min="16146" max="16146" width="9" style="6" customWidth="1"/>
    <col min="16147" max="16151" width="8.77734375" style="6" customWidth="1"/>
    <col min="16152" max="16152" width="9.21875" style="6" customWidth="1"/>
    <col min="16153" max="16380" width="11.44140625" style="6"/>
    <col min="16381" max="16384" width="11.44140625" style="6" customWidth="1"/>
  </cols>
  <sheetData>
    <row r="1" spans="1:42" ht="15" x14ac:dyDescent="0.25">
      <c r="A1" s="204" t="s">
        <v>44</v>
      </c>
      <c r="B1" s="204"/>
      <c r="C1" s="204"/>
      <c r="D1" s="204"/>
      <c r="E1" s="204"/>
      <c r="F1" s="204"/>
      <c r="G1" s="204"/>
      <c r="H1" s="204"/>
      <c r="I1" s="204"/>
      <c r="J1" s="204"/>
      <c r="K1" s="204"/>
      <c r="L1" s="204"/>
      <c r="M1" s="204"/>
      <c r="N1" s="204"/>
      <c r="O1" s="204"/>
      <c r="P1" s="204"/>
      <c r="Q1" s="204"/>
      <c r="R1" s="204"/>
      <c r="S1" s="204"/>
      <c r="T1" s="204"/>
      <c r="U1" s="204"/>
      <c r="V1" s="204"/>
      <c r="W1" s="204"/>
      <c r="X1" s="204"/>
      <c r="Y1" s="204"/>
      <c r="Z1" s="204"/>
      <c r="AA1" s="204"/>
      <c r="AB1" s="204"/>
      <c r="AC1" s="204"/>
      <c r="AD1" s="204"/>
      <c r="AE1" s="204"/>
      <c r="AF1" s="204"/>
      <c r="AG1" s="204"/>
      <c r="AH1" s="204"/>
    </row>
    <row r="2" spans="1:42" ht="31.8" customHeight="1" x14ac:dyDescent="0.25">
      <c r="A2" s="204"/>
      <c r="B2" s="204"/>
      <c r="C2" s="204"/>
      <c r="D2" s="204"/>
      <c r="E2" s="204"/>
      <c r="F2" s="204"/>
      <c r="G2" s="204"/>
      <c r="H2" s="204"/>
      <c r="I2" s="204"/>
      <c r="J2" s="204"/>
      <c r="K2" s="204"/>
      <c r="L2" s="204"/>
      <c r="M2" s="204"/>
      <c r="N2" s="204"/>
      <c r="O2" s="204"/>
      <c r="P2" s="204"/>
      <c r="Q2" s="204"/>
      <c r="R2" s="204"/>
      <c r="S2" s="204"/>
      <c r="T2" s="204"/>
      <c r="U2" s="204"/>
      <c r="V2" s="204"/>
      <c r="W2" s="204"/>
      <c r="X2" s="204"/>
      <c r="Y2" s="204"/>
      <c r="Z2" s="204"/>
      <c r="AA2" s="204"/>
      <c r="AB2" s="204"/>
      <c r="AC2" s="204"/>
      <c r="AD2" s="204"/>
      <c r="AE2" s="204"/>
      <c r="AF2" s="204"/>
      <c r="AG2" s="204"/>
      <c r="AH2" s="204"/>
    </row>
    <row r="3" spans="1:42" s="16" customFormat="1" x14ac:dyDescent="0.3">
      <c r="A3" s="149"/>
      <c r="B3" s="149"/>
      <c r="C3" s="149"/>
      <c r="D3" s="149"/>
      <c r="E3" s="149"/>
      <c r="F3" s="149"/>
      <c r="G3" s="149"/>
      <c r="H3" s="149"/>
      <c r="I3" s="149"/>
      <c r="J3" s="149"/>
      <c r="K3" s="149"/>
      <c r="L3" s="149"/>
      <c r="M3" s="149"/>
      <c r="N3" s="149"/>
      <c r="O3" s="149"/>
      <c r="P3" s="149"/>
      <c r="Q3" s="149"/>
      <c r="R3" s="149"/>
      <c r="S3" s="149"/>
      <c r="T3" s="149"/>
      <c r="U3" s="149"/>
      <c r="V3" s="149"/>
      <c r="W3" s="149"/>
      <c r="X3" s="149"/>
      <c r="Y3" s="149"/>
      <c r="Z3" s="149"/>
      <c r="AA3" s="149"/>
      <c r="AB3" s="149"/>
      <c r="AC3" s="149"/>
      <c r="AD3" s="149"/>
      <c r="AE3" s="149"/>
      <c r="AF3" s="149"/>
      <c r="AG3" s="149"/>
      <c r="AH3" s="150"/>
    </row>
    <row r="4" spans="1:42" x14ac:dyDescent="0.3">
      <c r="A4" s="151" t="s">
        <v>259</v>
      </c>
      <c r="B4" s="152">
        <v>1990</v>
      </c>
      <c r="C4" s="152">
        <f t="shared" ref="C4:U4" si="0">B4+1</f>
        <v>1991</v>
      </c>
      <c r="D4" s="152">
        <f t="shared" si="0"/>
        <v>1992</v>
      </c>
      <c r="E4" s="152">
        <f t="shared" si="0"/>
        <v>1993</v>
      </c>
      <c r="F4" s="152">
        <f t="shared" si="0"/>
        <v>1994</v>
      </c>
      <c r="G4" s="152">
        <f t="shared" si="0"/>
        <v>1995</v>
      </c>
      <c r="H4" s="152">
        <f t="shared" si="0"/>
        <v>1996</v>
      </c>
      <c r="I4" s="152">
        <f t="shared" si="0"/>
        <v>1997</v>
      </c>
      <c r="J4" s="152">
        <f t="shared" si="0"/>
        <v>1998</v>
      </c>
      <c r="K4" s="152">
        <f t="shared" si="0"/>
        <v>1999</v>
      </c>
      <c r="L4" s="152">
        <f t="shared" si="0"/>
        <v>2000</v>
      </c>
      <c r="M4" s="152">
        <f t="shared" si="0"/>
        <v>2001</v>
      </c>
      <c r="N4" s="152">
        <f t="shared" si="0"/>
        <v>2002</v>
      </c>
      <c r="O4" s="152">
        <f t="shared" si="0"/>
        <v>2003</v>
      </c>
      <c r="P4" s="152">
        <f t="shared" si="0"/>
        <v>2004</v>
      </c>
      <c r="Q4" s="152">
        <f t="shared" si="0"/>
        <v>2005</v>
      </c>
      <c r="R4" s="152">
        <f t="shared" si="0"/>
        <v>2006</v>
      </c>
      <c r="S4" s="152">
        <f t="shared" si="0"/>
        <v>2007</v>
      </c>
      <c r="T4" s="152">
        <f t="shared" si="0"/>
        <v>2008</v>
      </c>
      <c r="U4" s="152">
        <f t="shared" si="0"/>
        <v>2009</v>
      </c>
      <c r="V4" s="152">
        <v>2010</v>
      </c>
      <c r="W4" s="152">
        <v>2011</v>
      </c>
      <c r="X4" s="152">
        <v>2012</v>
      </c>
      <c r="Y4" s="152">
        <v>2013</v>
      </c>
      <c r="Z4" s="152">
        <v>2014</v>
      </c>
      <c r="AA4" s="152">
        <v>2015</v>
      </c>
      <c r="AB4" s="152">
        <v>2016</v>
      </c>
      <c r="AC4" s="152">
        <v>2017</v>
      </c>
      <c r="AD4" s="153">
        <v>2018</v>
      </c>
      <c r="AE4" s="152">
        <v>2019</v>
      </c>
      <c r="AF4" s="152">
        <v>2020</v>
      </c>
      <c r="AG4" s="152">
        <v>2021</v>
      </c>
      <c r="AH4" s="152">
        <v>2022</v>
      </c>
      <c r="AI4" s="3"/>
    </row>
    <row r="5" spans="1:42" s="5" customFormat="1" ht="15" x14ac:dyDescent="0.25">
      <c r="A5" s="154" t="s">
        <v>13</v>
      </c>
      <c r="B5" s="155">
        <f>(Donnees_Eurostat_MFA!C18+Donnees_Eurostat_MFA!C94-Donnees_Eurostat_MFA!C170)/1000</f>
        <v>204.14487400000002</v>
      </c>
      <c r="C5" s="155">
        <f>(Donnees_Eurostat_MFA!D18+Donnees_Eurostat_MFA!D94-Donnees_Eurostat_MFA!D170)/1000</f>
        <v>214.02016100000003</v>
      </c>
      <c r="D5" s="155">
        <f>(Donnees_Eurostat_MFA!E18+Donnees_Eurostat_MFA!E94-Donnees_Eurostat_MFA!E170)/1000</f>
        <v>234.09020100000004</v>
      </c>
      <c r="E5" s="155">
        <f>(Donnees_Eurostat_MFA!F18+Donnees_Eurostat_MFA!F94-Donnees_Eurostat_MFA!F170)/1000</f>
        <v>220.819321</v>
      </c>
      <c r="F5" s="155">
        <f>(Donnees_Eurostat_MFA!G18+Donnees_Eurostat_MFA!G94-Donnees_Eurostat_MFA!G170)/1000</f>
        <v>226.26832000000002</v>
      </c>
      <c r="G5" s="155">
        <f>(Donnees_Eurostat_MFA!H18+Donnees_Eurostat_MFA!H94-Donnees_Eurostat_MFA!H170)/1000</f>
        <v>216.84267300000002</v>
      </c>
      <c r="H5" s="155">
        <f>(Donnees_Eurostat_MFA!I18+Donnees_Eurostat_MFA!I94-Donnees_Eurostat_MFA!I170)/1000</f>
        <v>220.47371100000001</v>
      </c>
      <c r="I5" s="155">
        <f>(Donnees_Eurostat_MFA!J18+Donnees_Eurostat_MFA!J94-Donnees_Eurostat_MFA!J170)/1000</f>
        <v>230.498929</v>
      </c>
      <c r="J5" s="155">
        <f>(Donnees_Eurostat_MFA!K18+Donnees_Eurostat_MFA!K94-Donnees_Eurostat_MFA!K170)/1000</f>
        <v>235.56993299999996</v>
      </c>
      <c r="K5" s="155">
        <f>(Donnees_Eurostat_MFA!L18+Donnees_Eurostat_MFA!L94-Donnees_Eurostat_MFA!L170)/1000</f>
        <v>238.41548900000001</v>
      </c>
      <c r="L5" s="155">
        <f>(Donnees_Eurostat_MFA!M18+Donnees_Eurostat_MFA!M94-Donnees_Eurostat_MFA!M170)/1000</f>
        <v>249.23265799999999</v>
      </c>
      <c r="M5" s="155">
        <f>(Donnees_Eurostat_MFA!N18+Donnees_Eurostat_MFA!N94-Donnees_Eurostat_MFA!N170)/1000</f>
        <v>229.454645</v>
      </c>
      <c r="N5" s="155">
        <f>(Donnees_Eurostat_MFA!O18+Donnees_Eurostat_MFA!O94-Donnees_Eurostat_MFA!O170)/1000</f>
        <v>246.89596099999994</v>
      </c>
      <c r="O5" s="155">
        <f>(Donnees_Eurostat_MFA!P18+Donnees_Eurostat_MFA!P94-Donnees_Eurostat_MFA!P170)/1000</f>
        <v>193.97299599999999</v>
      </c>
      <c r="P5" s="155">
        <f>(Donnees_Eurostat_MFA!Q18+Donnees_Eurostat_MFA!Q94-Donnees_Eurostat_MFA!Q170)/1000</f>
        <v>254.24966800000001</v>
      </c>
      <c r="Q5" s="155">
        <f>(Donnees_Eurostat_MFA!R18+Donnees_Eurostat_MFA!R94-Donnees_Eurostat_MFA!R170)/1000</f>
        <v>228.11406600000004</v>
      </c>
      <c r="R5" s="155">
        <f>(Donnees_Eurostat_MFA!S18+Donnees_Eurostat_MFA!S94-Donnees_Eurostat_MFA!S170)/1000</f>
        <v>229.38577800000004</v>
      </c>
      <c r="S5" s="155">
        <f>(Donnees_Eurostat_MFA!T18+Donnees_Eurostat_MFA!T94-Donnees_Eurostat_MFA!T170)/1000</f>
        <v>251.63960600000001</v>
      </c>
      <c r="T5" s="155">
        <f>(Donnees_Eurostat_MFA!U18+Donnees_Eurostat_MFA!U94-Donnees_Eurostat_MFA!U170)/1000</f>
        <v>258.20377800000006</v>
      </c>
      <c r="U5" s="155">
        <f>(Donnees_Eurostat_MFA!V18+Donnees_Eurostat_MFA!V94-Donnees_Eurostat_MFA!V170)/1000</f>
        <v>252.34190600000002</v>
      </c>
      <c r="V5" s="155">
        <f>(Donnees_Eurostat_MFA!W18+Donnees_Eurostat_MFA!W94-Donnees_Eurostat_MFA!W170)/1000</f>
        <v>226.70113200000003</v>
      </c>
      <c r="W5" s="155">
        <f>(Donnees_Eurostat_MFA!X18+Donnees_Eurostat_MFA!X94-Donnees_Eurostat_MFA!X170)/1000</f>
        <v>225.13282199999998</v>
      </c>
      <c r="X5" s="155">
        <f>(Donnees_Eurostat_MFA!Y18+Donnees_Eurostat_MFA!Y94-Donnees_Eurostat_MFA!Y170)/1000</f>
        <v>238.71377900000002</v>
      </c>
      <c r="Y5" s="155">
        <f>(Donnees_Eurostat_MFA!Z18+Donnees_Eurostat_MFA!Z94-Donnees_Eurostat_MFA!Z170)/1000</f>
        <v>234.73699599999998</v>
      </c>
      <c r="Z5" s="155">
        <f>(Donnees_Eurostat_MFA!AA18+Donnees_Eurostat_MFA!AA94-Donnees_Eurostat_MFA!AA170)/1000</f>
        <v>258.84270199999997</v>
      </c>
      <c r="AA5" s="155">
        <f>(Donnees_Eurostat_MFA!AB18+Donnees_Eurostat_MFA!AB94-Donnees_Eurostat_MFA!AB170)/1000</f>
        <v>227.08014</v>
      </c>
      <c r="AB5" s="155">
        <f>(Donnees_Eurostat_MFA!AC18+Donnees_Eurostat_MFA!AC94-Donnees_Eurostat_MFA!AC170)/1000</f>
        <v>212.68169399999999</v>
      </c>
      <c r="AC5" s="155">
        <f>(Donnees_Eurostat_MFA!AD18+Donnees_Eurostat_MFA!AD94-Donnees_Eurostat_MFA!AD170)/1000</f>
        <v>250.65944200000004</v>
      </c>
      <c r="AD5" s="155">
        <f>(Donnees_Eurostat_MFA!AE18+Donnees_Eurostat_MFA!AE94-Donnees_Eurostat_MFA!AE170)/1000</f>
        <v>221.04308699999999</v>
      </c>
      <c r="AE5" s="155">
        <f>(Donnees_Eurostat_MFA!AF18+Donnees_Eurostat_MFA!AF94-Donnees_Eurostat_MFA!AF170)/1000</f>
        <v>227.89085600000004</v>
      </c>
      <c r="AF5" s="155">
        <f>(Donnees_Eurostat_MFA!AG18+Donnees_Eurostat_MFA!AG94-Donnees_Eurostat_MFA!AG170)/1000</f>
        <v>206.73734499999998</v>
      </c>
      <c r="AG5" s="155">
        <f>(Donnees_Eurostat_MFA!AH18+Donnees_Eurostat_MFA!AH94-Donnees_Eurostat_MFA!AH170)/1000</f>
        <v>234.53830000000002</v>
      </c>
      <c r="AH5" s="155">
        <f>(Donnees_Eurostat_MFA!AI18+Donnees_Eurostat_MFA!AI94-Donnees_Eurostat_MFA!AI170)/1000</f>
        <v>194.10538299999999</v>
      </c>
      <c r="AI5" s="6"/>
    </row>
    <row r="6" spans="1:42" s="5" customFormat="1" ht="26.4" x14ac:dyDescent="0.25">
      <c r="A6" s="154" t="s">
        <v>14</v>
      </c>
      <c r="B6" s="155">
        <f>(Donnees_Eurostat_MFA!C50+Donnees_Eurostat_MFA!C126-Donnees_Eurostat_MFA!C202)/1000</f>
        <v>29.647839000000005</v>
      </c>
      <c r="C6" s="155">
        <f>(Donnees_Eurostat_MFA!D50+Donnees_Eurostat_MFA!D126-Donnees_Eurostat_MFA!D202)/1000</f>
        <v>25.609867999999995</v>
      </c>
      <c r="D6" s="155">
        <f>(Donnees_Eurostat_MFA!E50+Donnees_Eurostat_MFA!E126-Donnees_Eurostat_MFA!E202)/1000</f>
        <v>22.593807000000002</v>
      </c>
      <c r="E6" s="155">
        <f>(Donnees_Eurostat_MFA!F50+Donnees_Eurostat_MFA!F126-Donnees_Eurostat_MFA!F202)/1000</f>
        <v>15.465530999999999</v>
      </c>
      <c r="F6" s="155">
        <f>(Donnees_Eurostat_MFA!G50+Donnees_Eurostat_MFA!G126-Donnees_Eurostat_MFA!G202)/1000</f>
        <v>20.372264999999999</v>
      </c>
      <c r="G6" s="155">
        <f>(Donnees_Eurostat_MFA!H50+Donnees_Eurostat_MFA!H126-Donnees_Eurostat_MFA!H202)/1000</f>
        <v>22.787320999999999</v>
      </c>
      <c r="H6" s="155">
        <f>(Donnees_Eurostat_MFA!I50+Donnees_Eurostat_MFA!I126-Donnees_Eurostat_MFA!I202)/1000</f>
        <v>18.036549999999998</v>
      </c>
      <c r="I6" s="155">
        <f>(Donnees_Eurostat_MFA!J50+Donnees_Eurostat_MFA!J126-Donnees_Eurostat_MFA!J202)/1000</f>
        <v>18.824103999999998</v>
      </c>
      <c r="J6" s="155">
        <f>(Donnees_Eurostat_MFA!K50+Donnees_Eurostat_MFA!K126-Donnees_Eurostat_MFA!K202)/1000</f>
        <v>20.999129</v>
      </c>
      <c r="K6" s="155">
        <f>(Donnees_Eurostat_MFA!L50+Donnees_Eurostat_MFA!L126-Donnees_Eurostat_MFA!L202)/1000</f>
        <v>20.754845999999997</v>
      </c>
      <c r="L6" s="155">
        <f>(Donnees_Eurostat_MFA!M50+Donnees_Eurostat_MFA!M126-Donnees_Eurostat_MFA!M202)/1000</f>
        <v>23.307332000000002</v>
      </c>
      <c r="M6" s="155">
        <f>(Donnees_Eurostat_MFA!N50+Donnees_Eurostat_MFA!N126-Donnees_Eurostat_MFA!N202)/1000</f>
        <v>18.51418</v>
      </c>
      <c r="N6" s="155">
        <f>(Donnees_Eurostat_MFA!O50+Donnees_Eurostat_MFA!O126-Donnees_Eurostat_MFA!O202)/1000</f>
        <v>18.309686999999997</v>
      </c>
      <c r="O6" s="155">
        <f>(Donnees_Eurostat_MFA!P50+Donnees_Eurostat_MFA!P126-Donnees_Eurostat_MFA!P202)/1000</f>
        <v>17.697718999999996</v>
      </c>
      <c r="P6" s="155">
        <f>(Donnees_Eurostat_MFA!Q50+Donnees_Eurostat_MFA!Q126-Donnees_Eurostat_MFA!Q202)/1000</f>
        <v>20.010703999999997</v>
      </c>
      <c r="Q6" s="155">
        <f>(Donnees_Eurostat_MFA!R50+Donnees_Eurostat_MFA!R126-Donnees_Eurostat_MFA!R202)/1000</f>
        <v>18.682478000000003</v>
      </c>
      <c r="R6" s="155">
        <f>(Donnees_Eurostat_MFA!S50+Donnees_Eurostat_MFA!S126-Donnees_Eurostat_MFA!S202)/1000</f>
        <v>20.492175000000003</v>
      </c>
      <c r="S6" s="155">
        <f>(Donnees_Eurostat_MFA!T50+Donnees_Eurostat_MFA!T126-Donnees_Eurostat_MFA!T202)/1000</f>
        <v>21.503146000000001</v>
      </c>
      <c r="T6" s="155">
        <f>(Donnees_Eurostat_MFA!U50+Donnees_Eurostat_MFA!U126-Donnees_Eurostat_MFA!U202)/1000</f>
        <v>17.870486000000003</v>
      </c>
      <c r="U6" s="155">
        <f>(Donnees_Eurostat_MFA!V50+Donnees_Eurostat_MFA!V126-Donnees_Eurostat_MFA!V202)/1000</f>
        <v>6.5252689999999962</v>
      </c>
      <c r="V6" s="155">
        <f>(Donnees_Eurostat_MFA!W50+Donnees_Eurostat_MFA!W126-Donnees_Eurostat_MFA!W202)/1000</f>
        <v>15.023221000000005</v>
      </c>
      <c r="W6" s="155">
        <f>(Donnees_Eurostat_MFA!X50+Donnees_Eurostat_MFA!X126-Donnees_Eurostat_MFA!X202)/1000</f>
        <v>16.751262000000004</v>
      </c>
      <c r="X6" s="155">
        <f>(Donnees_Eurostat_MFA!Y50+Donnees_Eurostat_MFA!Y126-Donnees_Eurostat_MFA!Y202)/1000</f>
        <v>13.987834999999999</v>
      </c>
      <c r="Y6" s="155">
        <f>(Donnees_Eurostat_MFA!Z50+Donnees_Eurostat_MFA!Z126-Donnees_Eurostat_MFA!Z202)/1000</f>
        <v>16.870889999999992</v>
      </c>
      <c r="Z6" s="155">
        <f>(Donnees_Eurostat_MFA!AA50+Donnees_Eurostat_MFA!AA126-Donnees_Eurostat_MFA!AA202)/1000</f>
        <v>17.610887000000002</v>
      </c>
      <c r="AA6" s="155">
        <f>(Donnees_Eurostat_MFA!AB50+Donnees_Eurostat_MFA!AB126-Donnees_Eurostat_MFA!AB202)/1000</f>
        <v>19.896080000000001</v>
      </c>
      <c r="AB6" s="155">
        <f>(Donnees_Eurostat_MFA!AC50+Donnees_Eurostat_MFA!AC126-Donnees_Eurostat_MFA!AC202)/1000</f>
        <v>19.035373</v>
      </c>
      <c r="AC6" s="155">
        <f>(Donnees_Eurostat_MFA!AD50+Donnees_Eurostat_MFA!AD126-Donnees_Eurostat_MFA!AD202)/1000</f>
        <v>19.541333000000005</v>
      </c>
      <c r="AD6" s="155">
        <f>(Donnees_Eurostat_MFA!AE50+Donnees_Eurostat_MFA!AE126-Donnees_Eurostat_MFA!AE202)/1000</f>
        <v>20.447063999999997</v>
      </c>
      <c r="AE6" s="155">
        <f>(Donnees_Eurostat_MFA!AF50+Donnees_Eurostat_MFA!AF126-Donnees_Eurostat_MFA!AF202)/1000</f>
        <v>18.801565999999998</v>
      </c>
      <c r="AF6" s="155">
        <f>(Donnees_Eurostat_MFA!AG50+Donnees_Eurostat_MFA!AG126-Donnees_Eurostat_MFA!AG202)/1000</f>
        <v>16.743063000000003</v>
      </c>
      <c r="AG6" s="155">
        <f>(Donnees_Eurostat_MFA!AH50+Donnees_Eurostat_MFA!AH126-Donnees_Eurostat_MFA!AH202)/1000</f>
        <v>17.753862000000002</v>
      </c>
      <c r="AH6" s="155">
        <f>(Donnees_Eurostat_MFA!AI50+Donnees_Eurostat_MFA!AI126-Donnees_Eurostat_MFA!AI202)/1000</f>
        <v>17.507813000000002</v>
      </c>
      <c r="AI6" s="6"/>
      <c r="AJ6" s="6"/>
      <c r="AK6" s="6"/>
      <c r="AL6" s="6"/>
      <c r="AM6" s="6"/>
      <c r="AN6" s="6"/>
      <c r="AO6" s="6"/>
      <c r="AP6" s="6"/>
    </row>
    <row r="7" spans="1:42" s="7" customFormat="1" ht="15" x14ac:dyDescent="0.25">
      <c r="A7" s="154" t="s">
        <v>15</v>
      </c>
      <c r="B7" s="155">
        <f>(Donnees_Eurostat_MFA!C63+Donnees_Eurostat_MFA!C139-Donnees_Eurostat_MFA!C215)/1000</f>
        <v>446.31248000000005</v>
      </c>
      <c r="C7" s="155">
        <f>(Donnees_Eurostat_MFA!D63+Donnees_Eurostat_MFA!D139-Donnees_Eurostat_MFA!D215)/1000</f>
        <v>452.32088400000004</v>
      </c>
      <c r="D7" s="155">
        <f>(Donnees_Eurostat_MFA!E63+Donnees_Eurostat_MFA!E139-Donnees_Eurostat_MFA!E215)/1000</f>
        <v>419.74143500000002</v>
      </c>
      <c r="E7" s="155">
        <f>(Donnees_Eurostat_MFA!F63+Donnees_Eurostat_MFA!F139-Donnees_Eurostat_MFA!F215)/1000</f>
        <v>390.50295499999999</v>
      </c>
      <c r="F7" s="155">
        <f>(Donnees_Eurostat_MFA!G63+Donnees_Eurostat_MFA!G139-Donnees_Eurostat_MFA!G215)/1000</f>
        <v>417.19828899999999</v>
      </c>
      <c r="G7" s="155">
        <f>(Donnees_Eurostat_MFA!H63+Donnees_Eurostat_MFA!H139-Donnees_Eurostat_MFA!H215)/1000</f>
        <v>416.75826799999999</v>
      </c>
      <c r="H7" s="155">
        <f>(Donnees_Eurostat_MFA!I63+Donnees_Eurostat_MFA!I139-Donnees_Eurostat_MFA!I215)/1000</f>
        <v>388.02387499999998</v>
      </c>
      <c r="I7" s="155">
        <f>(Donnees_Eurostat_MFA!J63+Donnees_Eurostat_MFA!J139-Donnees_Eurostat_MFA!J215)/1000</f>
        <v>398.25218800000005</v>
      </c>
      <c r="J7" s="155">
        <f>(Donnees_Eurostat_MFA!K63+Donnees_Eurostat_MFA!K139-Donnees_Eurostat_MFA!K215)/1000</f>
        <v>412.35364399999997</v>
      </c>
      <c r="K7" s="155">
        <f>(Donnees_Eurostat_MFA!L63+Donnees_Eurostat_MFA!L139-Donnees_Eurostat_MFA!L215)/1000</f>
        <v>432.689705</v>
      </c>
      <c r="L7" s="155">
        <f>(Donnees_Eurostat_MFA!M63+Donnees_Eurostat_MFA!M139-Donnees_Eurostat_MFA!M215)/1000</f>
        <v>459.45451499999996</v>
      </c>
      <c r="M7" s="155">
        <f>(Donnees_Eurostat_MFA!N63+Donnees_Eurostat_MFA!N139-Donnees_Eurostat_MFA!N215)/1000</f>
        <v>453.95500699999997</v>
      </c>
      <c r="N7" s="155">
        <f>(Donnees_Eurostat_MFA!O63+Donnees_Eurostat_MFA!O139-Donnees_Eurostat_MFA!O215)/1000</f>
        <v>440.67759400000006</v>
      </c>
      <c r="O7" s="155">
        <f>(Donnees_Eurostat_MFA!P63+Donnees_Eurostat_MFA!P139-Donnees_Eurostat_MFA!P215)/1000</f>
        <v>441.58101499999998</v>
      </c>
      <c r="P7" s="155">
        <f>(Donnees_Eurostat_MFA!Q63+Donnees_Eurostat_MFA!Q139-Donnees_Eurostat_MFA!Q215)/1000</f>
        <v>452.09459800000002</v>
      </c>
      <c r="Q7" s="155">
        <f>(Donnees_Eurostat_MFA!R63+Donnees_Eurostat_MFA!R139-Donnees_Eurostat_MFA!R215)/1000</f>
        <v>451.67726600000003</v>
      </c>
      <c r="R7" s="155">
        <f>(Donnees_Eurostat_MFA!S63+Donnees_Eurostat_MFA!S139-Donnees_Eurostat_MFA!S215)/1000</f>
        <v>467.92666200000002</v>
      </c>
      <c r="S7" s="155">
        <f>(Donnees_Eurostat_MFA!T63+Donnees_Eurostat_MFA!T139-Donnees_Eurostat_MFA!T215)/1000</f>
        <v>486.284492</v>
      </c>
      <c r="T7" s="155">
        <f>(Donnees_Eurostat_MFA!U63+Donnees_Eurostat_MFA!U139-Donnees_Eurostat_MFA!U215)/1000</f>
        <v>464.03451100000001</v>
      </c>
      <c r="U7" s="155">
        <f>(Donnees_Eurostat_MFA!V63+Donnees_Eurostat_MFA!V139-Donnees_Eurostat_MFA!V215)/1000</f>
        <v>401.61794000000003</v>
      </c>
      <c r="V7" s="155">
        <f>(Donnees_Eurostat_MFA!W63+Donnees_Eurostat_MFA!W139-Donnees_Eurostat_MFA!W215)/1000</f>
        <v>394.572227</v>
      </c>
      <c r="W7" s="155">
        <f>(Donnees_Eurostat_MFA!X63+Donnees_Eurostat_MFA!X139-Donnees_Eurostat_MFA!X215)/1000</f>
        <v>416.91899599999999</v>
      </c>
      <c r="X7" s="155">
        <f>(Donnees_Eurostat_MFA!Y63+Donnees_Eurostat_MFA!Y139-Donnees_Eurostat_MFA!Y215)/1000</f>
        <v>391.53628200000003</v>
      </c>
      <c r="Y7" s="155">
        <f>(Donnees_Eurostat_MFA!Z63+Donnees_Eurostat_MFA!Z139-Donnees_Eurostat_MFA!Z215)/1000</f>
        <v>393.43893299999996</v>
      </c>
      <c r="Z7" s="155">
        <f>(Donnees_Eurostat_MFA!AA63+Donnees_Eurostat_MFA!AA139-Donnees_Eurostat_MFA!AA215)/1000</f>
        <v>373.34308199999998</v>
      </c>
      <c r="AA7" s="155">
        <f>(Donnees_Eurostat_MFA!AB63+Donnees_Eurostat_MFA!AB139-Donnees_Eurostat_MFA!AB215)/1000</f>
        <v>357.93001700000002</v>
      </c>
      <c r="AB7" s="155">
        <f>(Donnees_Eurostat_MFA!AC63+Donnees_Eurostat_MFA!AC139-Donnees_Eurostat_MFA!AC215)/1000</f>
        <v>360.67819100000003</v>
      </c>
      <c r="AC7" s="155">
        <f>(Donnees_Eurostat_MFA!AD63+Donnees_Eurostat_MFA!AD139-Donnees_Eurostat_MFA!AD215)/1000</f>
        <v>378.87121099999996</v>
      </c>
      <c r="AD7" s="155">
        <f>(Donnees_Eurostat_MFA!AE63+Donnees_Eurostat_MFA!AE139-Donnees_Eurostat_MFA!AE215)/1000</f>
        <v>397.33191399999998</v>
      </c>
      <c r="AE7" s="155">
        <f>(Donnees_Eurostat_MFA!AF63+Donnees_Eurostat_MFA!AF139-Donnees_Eurostat_MFA!AF215)/1000</f>
        <v>417.77770599999997</v>
      </c>
      <c r="AF7" s="155">
        <f>(Donnees_Eurostat_MFA!AG63+Donnees_Eurostat_MFA!AG139-Donnees_Eurostat_MFA!AG215)/1000</f>
        <v>387.74675899999994</v>
      </c>
      <c r="AG7" s="155">
        <f>(Donnees_Eurostat_MFA!AH63+Donnees_Eurostat_MFA!AH139-Donnees_Eurostat_MFA!AH215)/1000</f>
        <v>423.46497000000005</v>
      </c>
      <c r="AH7" s="155">
        <f>(Donnees_Eurostat_MFA!AI63+Donnees_Eurostat_MFA!AI139-Donnees_Eurostat_MFA!AI215)/1000</f>
        <v>415.20640999999995</v>
      </c>
      <c r="AI7" s="6"/>
      <c r="AJ7" s="6"/>
      <c r="AK7" s="6"/>
      <c r="AL7" s="6"/>
      <c r="AM7" s="6"/>
      <c r="AN7" s="6"/>
      <c r="AO7" s="6"/>
      <c r="AP7" s="6"/>
    </row>
    <row r="8" spans="1:42" s="7" customFormat="1" ht="26.4" x14ac:dyDescent="0.25">
      <c r="A8" s="154" t="s">
        <v>16</v>
      </c>
      <c r="B8" s="155">
        <f>(Donnees_Eurostat_MFA!C74+Donnees_Eurostat_MFA!C150-Donnees_Eurostat_MFA!C226)/1000</f>
        <v>146.51002600000001</v>
      </c>
      <c r="C8" s="155">
        <f>(Donnees_Eurostat_MFA!D74+Donnees_Eurostat_MFA!D150-Donnees_Eurostat_MFA!D226)/1000</f>
        <v>153.75034500000001</v>
      </c>
      <c r="D8" s="155">
        <f>(Donnees_Eurostat_MFA!E74+Donnees_Eurostat_MFA!E150-Donnees_Eurostat_MFA!E226)/1000</f>
        <v>153.84583799999999</v>
      </c>
      <c r="E8" s="155">
        <f>(Donnees_Eurostat_MFA!F74+Donnees_Eurostat_MFA!F150-Donnees_Eurostat_MFA!F226)/1000</f>
        <v>140.05193000000003</v>
      </c>
      <c r="F8" s="155">
        <f>(Donnees_Eurostat_MFA!G74+Donnees_Eurostat_MFA!G150-Donnees_Eurostat_MFA!G226)/1000</f>
        <v>141.41553299999998</v>
      </c>
      <c r="G8" s="155">
        <f>(Donnees_Eurostat_MFA!H74+Donnees_Eurostat_MFA!H150-Donnees_Eurostat_MFA!H226)/1000</f>
        <v>141.700255</v>
      </c>
      <c r="H8" s="155">
        <f>(Donnees_Eurostat_MFA!I74+Donnees_Eurostat_MFA!I150-Donnees_Eurostat_MFA!I226)/1000</f>
        <v>150.54916</v>
      </c>
      <c r="I8" s="155">
        <f>(Donnees_Eurostat_MFA!J74+Donnees_Eurostat_MFA!J150-Donnees_Eurostat_MFA!J226)/1000</f>
        <v>145.784097</v>
      </c>
      <c r="J8" s="155">
        <f>(Donnees_Eurostat_MFA!K74+Donnees_Eurostat_MFA!K150-Donnees_Eurostat_MFA!K226)/1000</f>
        <v>147.81537699999998</v>
      </c>
      <c r="K8" s="155">
        <f>(Donnees_Eurostat_MFA!L74+Donnees_Eurostat_MFA!L150-Donnees_Eurostat_MFA!L226)/1000</f>
        <v>150.04205199999998</v>
      </c>
      <c r="L8" s="155">
        <f>(Donnees_Eurostat_MFA!M74+Donnees_Eurostat_MFA!M150-Donnees_Eurostat_MFA!M226)/1000</f>
        <v>149.621838</v>
      </c>
      <c r="M8" s="155">
        <f>(Donnees_Eurostat_MFA!N74+Donnees_Eurostat_MFA!N150-Donnees_Eurostat_MFA!N226)/1000</f>
        <v>147.263789</v>
      </c>
      <c r="N8" s="155">
        <f>(Donnees_Eurostat_MFA!O74+Donnees_Eurostat_MFA!O150-Donnees_Eurostat_MFA!O226)/1000</f>
        <v>148.50896400000005</v>
      </c>
      <c r="O8" s="155">
        <f>(Donnees_Eurostat_MFA!P74+Donnees_Eurostat_MFA!P150-Donnees_Eurostat_MFA!P226)/1000</f>
        <v>148.351652</v>
      </c>
      <c r="P8" s="155">
        <f>(Donnees_Eurostat_MFA!Q74+Donnees_Eurostat_MFA!Q150-Donnees_Eurostat_MFA!Q226)/1000</f>
        <v>155.25006800000003</v>
      </c>
      <c r="Q8" s="155">
        <f>(Donnees_Eurostat_MFA!R74+Donnees_Eurostat_MFA!R150-Donnees_Eurostat_MFA!R226)/1000</f>
        <v>155.41605200000001</v>
      </c>
      <c r="R8" s="155">
        <f>(Donnees_Eurostat_MFA!S74+Donnees_Eurostat_MFA!S150-Donnees_Eurostat_MFA!S226)/1000</f>
        <v>154.84229300000001</v>
      </c>
      <c r="S8" s="155">
        <f>(Donnees_Eurostat_MFA!T74+Donnees_Eurostat_MFA!T150-Donnees_Eurostat_MFA!T226)/1000</f>
        <v>147.43815700000002</v>
      </c>
      <c r="T8" s="155">
        <f>(Donnees_Eurostat_MFA!U74+Donnees_Eurostat_MFA!U150-Donnees_Eurostat_MFA!U226)/1000</f>
        <v>148.07255699999999</v>
      </c>
      <c r="U8" s="155">
        <f>(Donnees_Eurostat_MFA!V74+Donnees_Eurostat_MFA!V150-Donnees_Eurostat_MFA!V226)/1000</f>
        <v>133.79821299999998</v>
      </c>
      <c r="V8" s="155">
        <f>(Donnees_Eurostat_MFA!W74+Donnees_Eurostat_MFA!W150-Donnees_Eurostat_MFA!W226)/1000</f>
        <v>141.50497799999999</v>
      </c>
      <c r="W8" s="155">
        <f>(Donnees_Eurostat_MFA!X74+Donnees_Eurostat_MFA!X150-Donnees_Eurostat_MFA!X226)/1000</f>
        <v>138.86693400000001</v>
      </c>
      <c r="X8" s="155">
        <f>(Donnees_Eurostat_MFA!Y74+Donnees_Eurostat_MFA!Y150-Donnees_Eurostat_MFA!Y226)/1000</f>
        <v>136.11303700000002</v>
      </c>
      <c r="Y8" s="155">
        <f>(Donnees_Eurostat_MFA!Z74+Donnees_Eurostat_MFA!Z150-Donnees_Eurostat_MFA!Z226)/1000</f>
        <v>137.71024400000002</v>
      </c>
      <c r="Z8" s="155">
        <f>(Donnees_Eurostat_MFA!AA74+Donnees_Eurostat_MFA!AA150-Donnees_Eurostat_MFA!AA226)/1000</f>
        <v>124.26380900000001</v>
      </c>
      <c r="AA8" s="155">
        <f>(Donnees_Eurostat_MFA!AB74+Donnees_Eurostat_MFA!AB150-Donnees_Eurostat_MFA!AB226)/1000</f>
        <v>127.88260199999999</v>
      </c>
      <c r="AB8" s="155">
        <f>(Donnees_Eurostat_MFA!AC74+Donnees_Eurostat_MFA!AC150-Donnees_Eurostat_MFA!AC226)/1000</f>
        <v>128.97485200000003</v>
      </c>
      <c r="AC8" s="155">
        <f>(Donnees_Eurostat_MFA!AD74+Donnees_Eurostat_MFA!AD150-Donnees_Eurostat_MFA!AD226)/1000</f>
        <v>133.05499399999999</v>
      </c>
      <c r="AD8" s="155">
        <f>(Donnees_Eurostat_MFA!AE74+Donnees_Eurostat_MFA!AE150-Donnees_Eurostat_MFA!AE226)/1000</f>
        <v>131.79178200000001</v>
      </c>
      <c r="AE8" s="155">
        <f>(Donnees_Eurostat_MFA!AF74+Donnees_Eurostat_MFA!AF150-Donnees_Eurostat_MFA!AF226)/1000</f>
        <v>129.770298</v>
      </c>
      <c r="AF8" s="155">
        <f>(Donnees_Eurostat_MFA!AG74+Donnees_Eurostat_MFA!AG150-Donnees_Eurostat_MFA!AG226)/1000</f>
        <v>110.88296200000002</v>
      </c>
      <c r="AG8" s="155">
        <f>(Donnees_Eurostat_MFA!AH74+Donnees_Eurostat_MFA!AH150-Donnees_Eurostat_MFA!AH226)/1000</f>
        <v>118.78439000000002</v>
      </c>
      <c r="AH8" s="155">
        <f>(Donnees_Eurostat_MFA!AI74+Donnees_Eurostat_MFA!AI150-Donnees_Eurostat_MFA!AI226)/1000</f>
        <v>124.38817800000001</v>
      </c>
      <c r="AI8" s="6"/>
      <c r="AJ8" s="6"/>
      <c r="AK8" s="6"/>
      <c r="AL8" s="6"/>
      <c r="AM8" s="6"/>
      <c r="AN8" s="6"/>
      <c r="AO8" s="6"/>
      <c r="AP8" s="6"/>
    </row>
    <row r="9" spans="1:42" s="7" customFormat="1" ht="15" x14ac:dyDescent="0.25">
      <c r="A9" s="154" t="s">
        <v>8</v>
      </c>
      <c r="B9" s="155">
        <f>(Donnees_Eurostat_MFA!C164-Donnees_Eurostat_MFA!C240)/1000</f>
        <v>5.1705150000000009</v>
      </c>
      <c r="C9" s="155">
        <f>(Donnees_Eurostat_MFA!D164-Donnees_Eurostat_MFA!D240)/1000</f>
        <v>4.7552170000000009</v>
      </c>
      <c r="D9" s="155">
        <f>(Donnees_Eurostat_MFA!E164-Donnees_Eurostat_MFA!E240)/1000</f>
        <v>4.0013700000000005</v>
      </c>
      <c r="E9" s="155">
        <f>(Donnees_Eurostat_MFA!F164-Donnees_Eurostat_MFA!F240)/1000</f>
        <v>2.4166229999999995</v>
      </c>
      <c r="F9" s="155">
        <f>(Donnees_Eurostat_MFA!G164-Donnees_Eurostat_MFA!G240)/1000</f>
        <v>3.3197299999999994</v>
      </c>
      <c r="G9" s="155">
        <f>(Donnees_Eurostat_MFA!H164-Donnees_Eurostat_MFA!H240)/1000</f>
        <v>3.4632170000000007</v>
      </c>
      <c r="H9" s="155">
        <f>(Donnees_Eurostat_MFA!I164-Donnees_Eurostat_MFA!I240)/1000</f>
        <v>2.0863909999999994</v>
      </c>
      <c r="I9" s="155">
        <f>(Donnees_Eurostat_MFA!J164-Donnees_Eurostat_MFA!J240)/1000</f>
        <v>2.2957609999999984</v>
      </c>
      <c r="J9" s="155">
        <f>(Donnees_Eurostat_MFA!K164-Donnees_Eurostat_MFA!K240)/1000</f>
        <v>2.9721260000000003</v>
      </c>
      <c r="K9" s="155">
        <f>(Donnees_Eurostat_MFA!L164-Donnees_Eurostat_MFA!L240)/1000</f>
        <v>2.9121589999999995</v>
      </c>
      <c r="L9" s="155">
        <f>(Donnees_Eurostat_MFA!M164-Donnees_Eurostat_MFA!M240)/1000</f>
        <v>3.1317510000000004</v>
      </c>
      <c r="M9" s="155">
        <f>(Donnees_Eurostat_MFA!N164-Donnees_Eurostat_MFA!N240)/1000</f>
        <v>3.1954249999999993</v>
      </c>
      <c r="N9" s="155">
        <f>(Donnees_Eurostat_MFA!O164-Donnees_Eurostat_MFA!O240)/1000</f>
        <v>3.2441350000000004</v>
      </c>
      <c r="O9" s="155">
        <f>(Donnees_Eurostat_MFA!P164-Donnees_Eurostat_MFA!P240)/1000</f>
        <v>4.3987039999999977</v>
      </c>
      <c r="P9" s="155">
        <f>(Donnees_Eurostat_MFA!Q164-Donnees_Eurostat_MFA!Q240)/1000</f>
        <v>4.9042770000000004</v>
      </c>
      <c r="Q9" s="155">
        <f>(Donnees_Eurostat_MFA!R164-Donnees_Eurostat_MFA!R240)/1000</f>
        <v>5.0468850000000005</v>
      </c>
      <c r="R9" s="155">
        <f>(Donnees_Eurostat_MFA!S164-Donnees_Eurostat_MFA!S240)/1000</f>
        <v>5.3316949999999999</v>
      </c>
      <c r="S9" s="155">
        <f>(Donnees_Eurostat_MFA!T164-Donnees_Eurostat_MFA!T240)/1000</f>
        <v>6.9257410000000004</v>
      </c>
      <c r="T9" s="155">
        <f>(Donnees_Eurostat_MFA!U164-Donnees_Eurostat_MFA!U240)/1000</f>
        <v>6.3433709999999994</v>
      </c>
      <c r="U9" s="155">
        <f>(Donnees_Eurostat_MFA!V164-Donnees_Eurostat_MFA!V240)/1000</f>
        <v>4.7382749999999998</v>
      </c>
      <c r="V9" s="155">
        <f>(Donnees_Eurostat_MFA!W164-Donnees_Eurostat_MFA!W240)/1000</f>
        <v>5.8447610000000001</v>
      </c>
      <c r="W9" s="155">
        <f>(Donnees_Eurostat_MFA!X164-Donnees_Eurostat_MFA!X240)/1000</f>
        <v>7.3065599999999975</v>
      </c>
      <c r="X9" s="155">
        <f>(Donnees_Eurostat_MFA!Y164-Donnees_Eurostat_MFA!Y240)/1000</f>
        <v>6.6337670000000033</v>
      </c>
      <c r="Y9" s="155">
        <f>(Donnees_Eurostat_MFA!Z164-Donnees_Eurostat_MFA!Z240)/1000</f>
        <v>5.9128790000000011</v>
      </c>
      <c r="Z9" s="155">
        <f>(Donnees_Eurostat_MFA!AA164-Donnees_Eurostat_MFA!AA240)/1000</f>
        <v>5.863626</v>
      </c>
      <c r="AA9" s="155">
        <f>(Donnees_Eurostat_MFA!AB164-Donnees_Eurostat_MFA!AB240)/1000</f>
        <v>5.5304259999999994</v>
      </c>
      <c r="AB9" s="155">
        <f>(Donnees_Eurostat_MFA!AC164-Donnees_Eurostat_MFA!AC240)/1000</f>
        <v>6.3475420000000016</v>
      </c>
      <c r="AC9" s="155">
        <f>(Donnees_Eurostat_MFA!AD164-Donnees_Eurostat_MFA!AD240)/1000</f>
        <v>6.3891140000000011</v>
      </c>
      <c r="AD9" s="155">
        <f>(Donnees_Eurostat_MFA!AE164-Donnees_Eurostat_MFA!AE240)/1000</f>
        <v>7.2546270000000002</v>
      </c>
      <c r="AE9" s="155">
        <f>(Donnees_Eurostat_MFA!AF164-Donnees_Eurostat_MFA!AF240)/1000</f>
        <v>5.9917119999999997</v>
      </c>
      <c r="AF9" s="155">
        <f>(Donnees_Eurostat_MFA!AG164-Donnees_Eurostat_MFA!AG240)/1000</f>
        <v>5.9761569999999988</v>
      </c>
      <c r="AG9" s="155">
        <f>(Donnees_Eurostat_MFA!AH164-Donnees_Eurostat_MFA!AH240)/1000</f>
        <v>7.6652960000000023</v>
      </c>
      <c r="AH9" s="155">
        <f>(Donnees_Eurostat_MFA!AI164-Donnees_Eurostat_MFA!AI240)/1000</f>
        <v>8.6394629999999992</v>
      </c>
      <c r="AI9" s="6"/>
      <c r="AJ9" s="6"/>
      <c r="AK9" s="6"/>
      <c r="AL9" s="6"/>
      <c r="AM9" s="6"/>
      <c r="AN9" s="6"/>
      <c r="AO9" s="6"/>
      <c r="AP9" s="6"/>
    </row>
    <row r="10" spans="1:42" s="7" customFormat="1" ht="15" x14ac:dyDescent="0.25">
      <c r="A10" s="154" t="s">
        <v>17</v>
      </c>
      <c r="B10" s="156">
        <f>Donnees_INSEE!B31/1000</f>
        <v>1480.2860000000001</v>
      </c>
      <c r="C10" s="156">
        <f>Donnees_INSEE!C31/1000</f>
        <v>1495.8019999999999</v>
      </c>
      <c r="D10" s="156">
        <f>Donnees_INSEE!D31/1000</f>
        <v>1519.7249999999999</v>
      </c>
      <c r="E10" s="156">
        <f>Donnees_INSEE!E31/1000</f>
        <v>1510.171</v>
      </c>
      <c r="F10" s="156">
        <f>Donnees_INSEE!F31/1000</f>
        <v>1545.787</v>
      </c>
      <c r="G10" s="156">
        <f>Donnees_INSEE!G31/1000</f>
        <v>1578.3510000000001</v>
      </c>
      <c r="H10" s="156">
        <f>Donnees_INSEE!H31/1000</f>
        <v>1600.653</v>
      </c>
      <c r="I10" s="156">
        <f>Donnees_INSEE!I31/1000</f>
        <v>1638.049</v>
      </c>
      <c r="J10" s="156">
        <f>Donnees_INSEE!J31/1000</f>
        <v>1696.8330000000001</v>
      </c>
      <c r="K10" s="156">
        <f>Donnees_INSEE!K31/1000</f>
        <v>1754.8879999999999</v>
      </c>
      <c r="L10" s="156">
        <f>Donnees_INSEE!L31/1000</f>
        <v>1823.7439999999999</v>
      </c>
      <c r="M10" s="156">
        <f>Donnees_INSEE!M31/1000</f>
        <v>1859.922</v>
      </c>
      <c r="N10" s="156">
        <f>Donnees_INSEE!N31/1000</f>
        <v>1881.0419999999999</v>
      </c>
      <c r="O10" s="156">
        <f>Donnees_INSEE!O31/1000</f>
        <v>1896.5260000000001</v>
      </c>
      <c r="P10" s="156">
        <f>Donnees_INSEE!P31/1000</f>
        <v>1950.193</v>
      </c>
      <c r="Q10" s="156">
        <f>Donnees_INSEE!Q31/1000</f>
        <v>1982.6289999999999</v>
      </c>
      <c r="R10" s="156">
        <f>Donnees_INSEE!R31/1000</f>
        <v>2031.19</v>
      </c>
      <c r="S10" s="156">
        <f>Donnees_INSEE!S31/1000</f>
        <v>2080.4409999999998</v>
      </c>
      <c r="T10" s="156">
        <f>Donnees_INSEE!T31/1000</f>
        <v>2085.7449999999999</v>
      </c>
      <c r="U10" s="156">
        <f>Donnees_INSEE!U31/1000</f>
        <v>2025.8150000000001</v>
      </c>
      <c r="V10" s="156">
        <f>Donnees_INSEE!V31/1000</f>
        <v>2065.3069999999998</v>
      </c>
      <c r="W10" s="156">
        <f>Donnees_INSEE!W31/1000</f>
        <v>2110.5929999999998</v>
      </c>
      <c r="X10" s="156">
        <f>Donnees_INSEE!X31/1000</f>
        <v>2117.2020000000002</v>
      </c>
      <c r="Y10" s="156">
        <f>Donnees_INSEE!Y31/1000</f>
        <v>2129.404</v>
      </c>
      <c r="Z10" s="156">
        <f>Donnees_INSEE!Z31/1000</f>
        <v>2149.7649999999999</v>
      </c>
      <c r="AA10" s="156">
        <f>Donnees_INSEE!AA31/1000</f>
        <v>2173.69</v>
      </c>
      <c r="AB10" s="156">
        <f>Donnees_INSEE!AB31/1000</f>
        <v>2197.502</v>
      </c>
      <c r="AC10" s="156">
        <f>Donnees_INSEE!AC31/1000</f>
        <v>2247.8560000000002</v>
      </c>
      <c r="AD10" s="156">
        <f>Donnees_INSEE!AD31/1000</f>
        <v>2289.7800000000002</v>
      </c>
      <c r="AE10" s="156">
        <f>Donnees_INSEE!AE31/1000</f>
        <v>2331.98</v>
      </c>
      <c r="AF10" s="156">
        <f>Donnees_INSEE!AF31/1000</f>
        <v>2156.1379999999999</v>
      </c>
      <c r="AG10" s="156">
        <f>Donnees_INSEE!AG31/1000</f>
        <v>2294.89</v>
      </c>
      <c r="AH10" s="156">
        <f>Donnees_INSEE!AH31/1000</f>
        <v>2351.2240000000002</v>
      </c>
      <c r="AI10" s="6"/>
      <c r="AJ10" s="6"/>
      <c r="AK10" s="6"/>
      <c r="AL10" s="6"/>
      <c r="AM10" s="6"/>
      <c r="AN10" s="6"/>
      <c r="AO10" s="6"/>
      <c r="AP10" s="6"/>
    </row>
    <row r="11" spans="1:42" s="7" customFormat="1" ht="26.4" x14ac:dyDescent="0.25">
      <c r="A11" s="154" t="s">
        <v>18</v>
      </c>
      <c r="B11" s="155">
        <f>SUM(B5:B9)</f>
        <v>831.78573400000016</v>
      </c>
      <c r="C11" s="155">
        <f t="shared" ref="C11:AH11" si="1">SUM(C5:C9)</f>
        <v>850.45647500000018</v>
      </c>
      <c r="D11" s="155">
        <f t="shared" si="1"/>
        <v>834.272651</v>
      </c>
      <c r="E11" s="155">
        <f t="shared" si="1"/>
        <v>769.25635999999997</v>
      </c>
      <c r="F11" s="155">
        <f t="shared" si="1"/>
        <v>808.57413700000006</v>
      </c>
      <c r="G11" s="155">
        <f t="shared" si="1"/>
        <v>801.5517339999999</v>
      </c>
      <c r="H11" s="155">
        <f t="shared" si="1"/>
        <v>779.16968700000007</v>
      </c>
      <c r="I11" s="155">
        <f t="shared" si="1"/>
        <v>795.655079</v>
      </c>
      <c r="J11" s="155">
        <f t="shared" si="1"/>
        <v>819.71020899999996</v>
      </c>
      <c r="K11" s="155">
        <f t="shared" si="1"/>
        <v>844.81425100000001</v>
      </c>
      <c r="L11" s="155">
        <f t="shared" si="1"/>
        <v>884.74809399999992</v>
      </c>
      <c r="M11" s="155">
        <f t="shared" si="1"/>
        <v>852.38304599999992</v>
      </c>
      <c r="N11" s="155">
        <f t="shared" si="1"/>
        <v>857.63634100000002</v>
      </c>
      <c r="O11" s="155">
        <f t="shared" si="1"/>
        <v>806.00208599999996</v>
      </c>
      <c r="P11" s="155">
        <f t="shared" si="1"/>
        <v>886.50931500000013</v>
      </c>
      <c r="Q11" s="155">
        <f t="shared" si="1"/>
        <v>858.93674700000008</v>
      </c>
      <c r="R11" s="155">
        <f t="shared" si="1"/>
        <v>877.97860300000002</v>
      </c>
      <c r="S11" s="155">
        <f t="shared" si="1"/>
        <v>913.79114200000004</v>
      </c>
      <c r="T11" s="155">
        <f t="shared" si="1"/>
        <v>894.52470300000016</v>
      </c>
      <c r="U11" s="155">
        <f t="shared" si="1"/>
        <v>799.02160300000003</v>
      </c>
      <c r="V11" s="155">
        <f t="shared" si="1"/>
        <v>783.64631900000006</v>
      </c>
      <c r="W11" s="155">
        <f t="shared" si="1"/>
        <v>804.97657399999991</v>
      </c>
      <c r="X11" s="155">
        <f t="shared" si="1"/>
        <v>786.9847000000002</v>
      </c>
      <c r="Y11" s="155">
        <f t="shared" si="1"/>
        <v>788.66994199999988</v>
      </c>
      <c r="Z11" s="155">
        <f t="shared" si="1"/>
        <v>779.92410599999994</v>
      </c>
      <c r="AA11" s="155">
        <f t="shared" si="1"/>
        <v>738.31926500000009</v>
      </c>
      <c r="AB11" s="155">
        <f t="shared" si="1"/>
        <v>727.71765200000004</v>
      </c>
      <c r="AC11" s="155">
        <f t="shared" si="1"/>
        <v>788.51609399999984</v>
      </c>
      <c r="AD11" s="155">
        <f t="shared" si="1"/>
        <v>777.86847399999999</v>
      </c>
      <c r="AE11" s="155">
        <f t="shared" si="1"/>
        <v>800.23213800000008</v>
      </c>
      <c r="AF11" s="155">
        <f t="shared" si="1"/>
        <v>728.08628599999986</v>
      </c>
      <c r="AG11" s="155">
        <f t="shared" si="1"/>
        <v>802.20681800000011</v>
      </c>
      <c r="AH11" s="155">
        <f t="shared" si="1"/>
        <v>759.84724699999992</v>
      </c>
      <c r="AI11" s="6"/>
      <c r="AJ11" s="6"/>
      <c r="AK11" s="6"/>
      <c r="AL11" s="6"/>
      <c r="AM11" s="6"/>
      <c r="AN11" s="6"/>
      <c r="AO11" s="6"/>
      <c r="AP11" s="6"/>
    </row>
    <row r="12" spans="1:42" x14ac:dyDescent="0.3">
      <c r="B12" s="158"/>
      <c r="C12" s="158"/>
      <c r="D12" s="158"/>
      <c r="E12" s="158"/>
      <c r="F12" s="158"/>
      <c r="G12" s="158"/>
      <c r="H12" s="158"/>
      <c r="I12" s="158"/>
      <c r="J12" s="158"/>
      <c r="K12" s="158"/>
      <c r="L12" s="158"/>
      <c r="M12" s="158"/>
      <c r="N12" s="158"/>
      <c r="O12" s="158"/>
      <c r="P12" s="158"/>
      <c r="Q12" s="158"/>
      <c r="R12" s="158"/>
      <c r="S12" s="158"/>
    </row>
    <row r="13" spans="1:42" x14ac:dyDescent="0.3">
      <c r="A13" s="151" t="s">
        <v>259</v>
      </c>
      <c r="B13" s="152">
        <v>1990</v>
      </c>
      <c r="C13" s="152">
        <f t="shared" ref="C13:U13" si="2">B13+1</f>
        <v>1991</v>
      </c>
      <c r="D13" s="152">
        <f t="shared" si="2"/>
        <v>1992</v>
      </c>
      <c r="E13" s="152">
        <f t="shared" si="2"/>
        <v>1993</v>
      </c>
      <c r="F13" s="152">
        <f t="shared" si="2"/>
        <v>1994</v>
      </c>
      <c r="G13" s="152">
        <f t="shared" si="2"/>
        <v>1995</v>
      </c>
      <c r="H13" s="152">
        <f t="shared" si="2"/>
        <v>1996</v>
      </c>
      <c r="I13" s="152">
        <f t="shared" si="2"/>
        <v>1997</v>
      </c>
      <c r="J13" s="152">
        <f t="shared" si="2"/>
        <v>1998</v>
      </c>
      <c r="K13" s="152">
        <f t="shared" si="2"/>
        <v>1999</v>
      </c>
      <c r="L13" s="152">
        <f t="shared" si="2"/>
        <v>2000</v>
      </c>
      <c r="M13" s="152">
        <f t="shared" si="2"/>
        <v>2001</v>
      </c>
      <c r="N13" s="152">
        <f t="shared" si="2"/>
        <v>2002</v>
      </c>
      <c r="O13" s="152">
        <f t="shared" si="2"/>
        <v>2003</v>
      </c>
      <c r="P13" s="152">
        <f t="shared" si="2"/>
        <v>2004</v>
      </c>
      <c r="Q13" s="152">
        <f t="shared" si="2"/>
        <v>2005</v>
      </c>
      <c r="R13" s="152">
        <f t="shared" si="2"/>
        <v>2006</v>
      </c>
      <c r="S13" s="152">
        <f t="shared" si="2"/>
        <v>2007</v>
      </c>
      <c r="T13" s="152">
        <f t="shared" si="2"/>
        <v>2008</v>
      </c>
      <c r="U13" s="152">
        <f t="shared" si="2"/>
        <v>2009</v>
      </c>
      <c r="V13" s="152">
        <v>2010</v>
      </c>
      <c r="W13" s="152">
        <v>2011</v>
      </c>
      <c r="X13" s="152">
        <v>2012</v>
      </c>
      <c r="Y13" s="152">
        <v>2013</v>
      </c>
      <c r="Z13" s="152">
        <v>2014</v>
      </c>
      <c r="AA13" s="152">
        <v>2015</v>
      </c>
      <c r="AB13" s="152">
        <v>2016</v>
      </c>
      <c r="AC13" s="152">
        <v>2017</v>
      </c>
      <c r="AD13" s="152">
        <v>2018</v>
      </c>
      <c r="AE13" s="152">
        <v>2019</v>
      </c>
      <c r="AF13" s="152">
        <v>2020</v>
      </c>
      <c r="AG13" s="152">
        <v>2021</v>
      </c>
      <c r="AH13" s="152">
        <v>2022</v>
      </c>
      <c r="AI13" s="3"/>
    </row>
    <row r="14" spans="1:42" s="7" customFormat="1" ht="15" x14ac:dyDescent="0.25">
      <c r="A14" s="159" t="s">
        <v>13</v>
      </c>
      <c r="B14" s="160">
        <v>100</v>
      </c>
      <c r="C14" s="160">
        <f t="shared" ref="C14:AE14" si="3">C5/$B5*100</f>
        <v>104.83739160651176</v>
      </c>
      <c r="D14" s="160">
        <f t="shared" si="3"/>
        <v>114.66866466605477</v>
      </c>
      <c r="E14" s="160">
        <f t="shared" si="3"/>
        <v>108.1679479250603</v>
      </c>
      <c r="F14" s="160">
        <f t="shared" si="3"/>
        <v>110.83713030188551</v>
      </c>
      <c r="G14" s="160">
        <f t="shared" si="3"/>
        <v>106.21999404207425</v>
      </c>
      <c r="H14" s="160">
        <f t="shared" si="3"/>
        <v>107.99865148708068</v>
      </c>
      <c r="I14" s="160">
        <f t="shared" si="3"/>
        <v>112.90948652475103</v>
      </c>
      <c r="J14" s="160">
        <f t="shared" si="3"/>
        <v>115.39350872949174</v>
      </c>
      <c r="K14" s="160">
        <f t="shared" si="3"/>
        <v>116.78739922708029</v>
      </c>
      <c r="L14" s="160">
        <f t="shared" si="3"/>
        <v>122.08617004020388</v>
      </c>
      <c r="M14" s="160">
        <f t="shared" si="3"/>
        <v>112.39794588229532</v>
      </c>
      <c r="N14" s="160">
        <f t="shared" si="3"/>
        <v>120.94154321014199</v>
      </c>
      <c r="O14" s="160">
        <f t="shared" si="3"/>
        <v>95.017323824648173</v>
      </c>
      <c r="P14" s="160">
        <f t="shared" si="3"/>
        <v>124.54374338098737</v>
      </c>
      <c r="Q14" s="160">
        <f t="shared" si="3"/>
        <v>111.74126566606813</v>
      </c>
      <c r="R14" s="160">
        <f t="shared" si="3"/>
        <v>112.36421150599159</v>
      </c>
      <c r="S14" s="160">
        <f t="shared" si="3"/>
        <v>123.26520919648465</v>
      </c>
      <c r="T14" s="160">
        <f t="shared" si="3"/>
        <v>126.48065706513896</v>
      </c>
      <c r="U14" s="160">
        <f t="shared" si="3"/>
        <v>123.6092295905505</v>
      </c>
      <c r="V14" s="160">
        <f t="shared" si="3"/>
        <v>111.0491424829996</v>
      </c>
      <c r="W14" s="160">
        <f t="shared" si="3"/>
        <v>110.28090864529861</v>
      </c>
      <c r="X14" s="160">
        <f t="shared" si="3"/>
        <v>116.9335160480199</v>
      </c>
      <c r="Y14" s="160">
        <f t="shared" si="3"/>
        <v>114.9854960355262</v>
      </c>
      <c r="Z14" s="160">
        <f t="shared" si="3"/>
        <v>126.79363283939227</v>
      </c>
      <c r="AA14" s="160">
        <f t="shared" si="3"/>
        <v>111.23479887131526</v>
      </c>
      <c r="AB14" s="160">
        <f t="shared" si="3"/>
        <v>104.18174594969256</v>
      </c>
      <c r="AC14" s="160">
        <f t="shared" si="3"/>
        <v>122.78507762090565</v>
      </c>
      <c r="AD14" s="160">
        <f t="shared" si="3"/>
        <v>108.27755929840295</v>
      </c>
      <c r="AE14" s="160">
        <f t="shared" si="3"/>
        <v>111.63192664832722</v>
      </c>
      <c r="AF14" s="160">
        <f t="shared" ref="AF14:AG14" si="4">AF5/$B5*100</f>
        <v>101.26991726473619</v>
      </c>
      <c r="AG14" s="160">
        <f t="shared" si="4"/>
        <v>114.88816515667202</v>
      </c>
      <c r="AH14" s="160">
        <f t="shared" ref="AH14" si="5">AH5/$B5*100</f>
        <v>95.082173358905877</v>
      </c>
      <c r="AI14" s="6"/>
      <c r="AJ14" s="6"/>
      <c r="AK14" s="6"/>
      <c r="AL14" s="6"/>
      <c r="AM14" s="6"/>
      <c r="AN14" s="6"/>
      <c r="AO14" s="6"/>
      <c r="AP14" s="6"/>
    </row>
    <row r="15" spans="1:42" s="7" customFormat="1" ht="15" x14ac:dyDescent="0.25">
      <c r="A15" s="159" t="s">
        <v>14</v>
      </c>
      <c r="B15" s="160">
        <v>100</v>
      </c>
      <c r="C15" s="160">
        <f t="shared" ref="C15:AE15" si="6">C6/$B6*100</f>
        <v>86.380218133267633</v>
      </c>
      <c r="D15" s="160">
        <f t="shared" si="6"/>
        <v>76.207264212410209</v>
      </c>
      <c r="E15" s="160">
        <f t="shared" si="6"/>
        <v>52.164108824255273</v>
      </c>
      <c r="F15" s="160">
        <f t="shared" si="6"/>
        <v>68.714164968313526</v>
      </c>
      <c r="G15" s="160">
        <f t="shared" si="6"/>
        <v>76.859972829722921</v>
      </c>
      <c r="H15" s="160">
        <f t="shared" si="6"/>
        <v>60.835968516963405</v>
      </c>
      <c r="I15" s="160">
        <f t="shared" si="6"/>
        <v>63.492330756383275</v>
      </c>
      <c r="J15" s="160">
        <f t="shared" si="6"/>
        <v>70.828531549972311</v>
      </c>
      <c r="K15" s="160">
        <f t="shared" si="6"/>
        <v>70.004582796068178</v>
      </c>
      <c r="L15" s="160">
        <f t="shared" si="6"/>
        <v>78.613932030594199</v>
      </c>
      <c r="M15" s="160">
        <f t="shared" si="6"/>
        <v>62.4469796938657</v>
      </c>
      <c r="N15" s="160">
        <f t="shared" si="6"/>
        <v>61.757239709781189</v>
      </c>
      <c r="O15" s="160">
        <f t="shared" si="6"/>
        <v>59.693116250395164</v>
      </c>
      <c r="P15" s="160">
        <f t="shared" si="6"/>
        <v>67.494646068470601</v>
      </c>
      <c r="Q15" s="160">
        <f t="shared" si="6"/>
        <v>63.014636581101236</v>
      </c>
      <c r="R15" s="160">
        <f t="shared" si="6"/>
        <v>69.118612658413312</v>
      </c>
      <c r="S15" s="160">
        <f t="shared" si="6"/>
        <v>72.528544154600937</v>
      </c>
      <c r="T15" s="160">
        <f t="shared" si="6"/>
        <v>60.275846748897955</v>
      </c>
      <c r="U15" s="160">
        <f t="shared" si="6"/>
        <v>22.009256728626983</v>
      </c>
      <c r="V15" s="160">
        <f t="shared" si="6"/>
        <v>50.672229432978241</v>
      </c>
      <c r="W15" s="160">
        <f t="shared" si="6"/>
        <v>56.500785773964843</v>
      </c>
      <c r="X15" s="160">
        <f t="shared" si="6"/>
        <v>47.179947921330779</v>
      </c>
      <c r="Y15" s="160">
        <f t="shared" si="6"/>
        <v>56.90428229861876</v>
      </c>
      <c r="Z15" s="160">
        <f t="shared" si="6"/>
        <v>59.400238243333682</v>
      </c>
      <c r="AA15" s="160">
        <f t="shared" si="6"/>
        <v>67.108027671089275</v>
      </c>
      <c r="AB15" s="160">
        <f t="shared" si="6"/>
        <v>64.204925694584333</v>
      </c>
      <c r="AC15" s="160">
        <f t="shared" si="6"/>
        <v>65.911491896593205</v>
      </c>
      <c r="AD15" s="160">
        <f t="shared" si="6"/>
        <v>68.966456543426304</v>
      </c>
      <c r="AE15" s="160">
        <f t="shared" si="6"/>
        <v>63.416311725114248</v>
      </c>
      <c r="AF15" s="160">
        <f t="shared" ref="AF15:AG15" si="7">AF6/$B6*100</f>
        <v>56.473131144566722</v>
      </c>
      <c r="AG15" s="160">
        <f t="shared" si="7"/>
        <v>59.882482497290944</v>
      </c>
      <c r="AH15" s="160">
        <f t="shared" ref="AH15" si="8">AH6/$B6*100</f>
        <v>59.05257715410557</v>
      </c>
      <c r="AI15" s="6"/>
      <c r="AJ15" s="6"/>
      <c r="AK15" s="6"/>
      <c r="AL15" s="6"/>
      <c r="AM15" s="6"/>
      <c r="AN15" s="6"/>
      <c r="AO15" s="6"/>
      <c r="AP15" s="6"/>
    </row>
    <row r="16" spans="1:42" s="7" customFormat="1" ht="15" x14ac:dyDescent="0.25">
      <c r="A16" s="159" t="s">
        <v>15</v>
      </c>
      <c r="B16" s="160">
        <v>100</v>
      </c>
      <c r="C16" s="160">
        <f t="shared" ref="C16:AE16" si="9">C7/$B7*100</f>
        <v>101.34623257678118</v>
      </c>
      <c r="D16" s="160">
        <f t="shared" si="9"/>
        <v>94.046537753100694</v>
      </c>
      <c r="E16" s="160">
        <f t="shared" si="9"/>
        <v>87.495414647602942</v>
      </c>
      <c r="F16" s="160">
        <f t="shared" si="9"/>
        <v>93.47672487222404</v>
      </c>
      <c r="G16" s="160">
        <f t="shared" si="9"/>
        <v>93.378134530318292</v>
      </c>
      <c r="H16" s="160">
        <f t="shared" si="9"/>
        <v>86.939956283543751</v>
      </c>
      <c r="I16" s="160">
        <f t="shared" si="9"/>
        <v>89.231694350110928</v>
      </c>
      <c r="J16" s="160">
        <f t="shared" si="9"/>
        <v>92.391242118078338</v>
      </c>
      <c r="K16" s="160">
        <f t="shared" si="9"/>
        <v>96.947704666470443</v>
      </c>
      <c r="L16" s="160">
        <f t="shared" si="9"/>
        <v>102.94458156312365</v>
      </c>
      <c r="M16" s="160">
        <f t="shared" si="9"/>
        <v>101.71237134126294</v>
      </c>
      <c r="N16" s="160">
        <f t="shared" si="9"/>
        <v>98.737457218314844</v>
      </c>
      <c r="O16" s="160">
        <f t="shared" si="9"/>
        <v>98.939876160308117</v>
      </c>
      <c r="P16" s="160">
        <f t="shared" si="9"/>
        <v>101.29553132818512</v>
      </c>
      <c r="Q16" s="160">
        <f t="shared" si="9"/>
        <v>101.2020246442582</v>
      </c>
      <c r="R16" s="160">
        <f t="shared" si="9"/>
        <v>104.84283612235086</v>
      </c>
      <c r="S16" s="160">
        <f t="shared" si="9"/>
        <v>108.95605966474429</v>
      </c>
      <c r="T16" s="160">
        <f t="shared" si="9"/>
        <v>103.97076752144596</v>
      </c>
      <c r="U16" s="160">
        <f t="shared" si="9"/>
        <v>89.985818904279796</v>
      </c>
      <c r="V16" s="160">
        <f t="shared" si="9"/>
        <v>88.407168672495999</v>
      </c>
      <c r="W16" s="160">
        <f t="shared" si="9"/>
        <v>93.414146967165237</v>
      </c>
      <c r="X16" s="160">
        <f t="shared" si="9"/>
        <v>87.726940102593588</v>
      </c>
      <c r="Y16" s="160">
        <f t="shared" si="9"/>
        <v>88.153244784909418</v>
      </c>
      <c r="Z16" s="160">
        <f t="shared" si="9"/>
        <v>83.650603272397845</v>
      </c>
      <c r="AA16" s="160">
        <f t="shared" si="9"/>
        <v>80.197178667287091</v>
      </c>
      <c r="AB16" s="160">
        <f t="shared" si="9"/>
        <v>80.812929766158447</v>
      </c>
      <c r="AC16" s="160">
        <f t="shared" si="9"/>
        <v>84.889226265866441</v>
      </c>
      <c r="AD16" s="160">
        <f t="shared" si="9"/>
        <v>89.025499354174443</v>
      </c>
      <c r="AE16" s="160">
        <f t="shared" si="9"/>
        <v>93.606548040063757</v>
      </c>
      <c r="AF16" s="160">
        <f t="shared" ref="AF16:AG16" si="10">AF7/$B7*100</f>
        <v>86.877866153328242</v>
      </c>
      <c r="AG16" s="160">
        <f t="shared" si="10"/>
        <v>94.880826545562883</v>
      </c>
      <c r="AH16" s="160">
        <f t="shared" ref="AH16" si="11">AH7/$B7*100</f>
        <v>93.030427919022102</v>
      </c>
      <c r="AI16" s="6"/>
      <c r="AJ16" s="6"/>
      <c r="AK16" s="6"/>
      <c r="AL16" s="6"/>
      <c r="AM16" s="6"/>
      <c r="AN16" s="6"/>
      <c r="AO16" s="6"/>
      <c r="AP16" s="6"/>
    </row>
    <row r="17" spans="1:42" s="7" customFormat="1" ht="15" x14ac:dyDescent="0.25">
      <c r="A17" s="159" t="s">
        <v>16</v>
      </c>
      <c r="B17" s="160">
        <v>100</v>
      </c>
      <c r="C17" s="160">
        <f t="shared" ref="C17:AE17" si="12">C8/$B8*100</f>
        <v>104.94185906430731</v>
      </c>
      <c r="D17" s="160">
        <f t="shared" si="12"/>
        <v>105.00703753885074</v>
      </c>
      <c r="E17" s="160">
        <f t="shared" si="12"/>
        <v>95.592045011308656</v>
      </c>
      <c r="F17" s="160">
        <f t="shared" si="12"/>
        <v>96.522768346242714</v>
      </c>
      <c r="G17" s="160">
        <f t="shared" si="12"/>
        <v>96.717104534538805</v>
      </c>
      <c r="H17" s="160">
        <f t="shared" si="12"/>
        <v>102.75689938107033</v>
      </c>
      <c r="I17" s="160">
        <f t="shared" si="12"/>
        <v>99.504519233379966</v>
      </c>
      <c r="J17" s="160">
        <f t="shared" si="12"/>
        <v>100.89096359862771</v>
      </c>
      <c r="K17" s="160">
        <f t="shared" si="12"/>
        <v>102.41077426332583</v>
      </c>
      <c r="L17" s="160">
        <f t="shared" si="12"/>
        <v>102.12395839722257</v>
      </c>
      <c r="M17" s="160">
        <f t="shared" si="12"/>
        <v>100.51447878386153</v>
      </c>
      <c r="N17" s="160">
        <f t="shared" si="12"/>
        <v>101.36436942547537</v>
      </c>
      <c r="O17" s="160">
        <f t="shared" si="12"/>
        <v>101.25699656895834</v>
      </c>
      <c r="P17" s="160">
        <f t="shared" si="12"/>
        <v>105.96549071665582</v>
      </c>
      <c r="Q17" s="160">
        <f t="shared" si="12"/>
        <v>106.0787826220166</v>
      </c>
      <c r="R17" s="160">
        <f t="shared" si="12"/>
        <v>105.68716505449258</v>
      </c>
      <c r="S17" s="160">
        <f t="shared" si="12"/>
        <v>100.63349316448829</v>
      </c>
      <c r="T17" s="160">
        <f t="shared" si="12"/>
        <v>101.06650107344871</v>
      </c>
      <c r="U17" s="160">
        <f t="shared" si="12"/>
        <v>91.323588325620776</v>
      </c>
      <c r="V17" s="160">
        <f t="shared" si="12"/>
        <v>96.583818775651565</v>
      </c>
      <c r="W17" s="160">
        <f t="shared" si="12"/>
        <v>94.783229374350114</v>
      </c>
      <c r="X17" s="160">
        <f t="shared" si="12"/>
        <v>92.903564838627503</v>
      </c>
      <c r="Y17" s="160">
        <f t="shared" si="12"/>
        <v>93.993733916885674</v>
      </c>
      <c r="Z17" s="160">
        <f t="shared" si="12"/>
        <v>84.815908093552579</v>
      </c>
      <c r="AA17" s="160">
        <f t="shared" si="12"/>
        <v>87.285904925032227</v>
      </c>
      <c r="AB17" s="160">
        <f t="shared" si="12"/>
        <v>88.031417044455381</v>
      </c>
      <c r="AC17" s="160">
        <f t="shared" si="12"/>
        <v>90.81630631885902</v>
      </c>
      <c r="AD17" s="160">
        <f t="shared" si="12"/>
        <v>89.954104574385923</v>
      </c>
      <c r="AE17" s="160">
        <f t="shared" si="12"/>
        <v>88.574346440973244</v>
      </c>
      <c r="AF17" s="160">
        <f t="shared" ref="AF17:AG17" si="13">AF8/$B8*100</f>
        <v>75.682849172383612</v>
      </c>
      <c r="AG17" s="160">
        <f t="shared" si="13"/>
        <v>81.075946297354434</v>
      </c>
      <c r="AH17" s="160">
        <f t="shared" ref="AH17:AH18" si="14">AH8/$B8*100</f>
        <v>84.900795799462898</v>
      </c>
      <c r="AI17" s="6"/>
      <c r="AJ17" s="6"/>
      <c r="AK17" s="6"/>
      <c r="AL17" s="6"/>
      <c r="AM17" s="6"/>
      <c r="AN17" s="6"/>
      <c r="AO17" s="6"/>
      <c r="AP17" s="6"/>
    </row>
    <row r="18" spans="1:42" s="7" customFormat="1" ht="15" x14ac:dyDescent="0.25">
      <c r="A18" s="159" t="s">
        <v>8</v>
      </c>
      <c r="B18" s="160">
        <v>100</v>
      </c>
      <c r="C18" s="160">
        <f>C9/$B9*100</f>
        <v>91.967956770263697</v>
      </c>
      <c r="D18" s="160">
        <f t="shared" ref="D18:AG18" si="15">D9/$B9*100</f>
        <v>77.388229218946265</v>
      </c>
      <c r="E18" s="160">
        <f t="shared" si="15"/>
        <v>46.738535716461492</v>
      </c>
      <c r="F18" s="160">
        <f t="shared" si="15"/>
        <v>64.20501632816071</v>
      </c>
      <c r="G18" s="160">
        <f t="shared" si="15"/>
        <v>66.980117067642198</v>
      </c>
      <c r="H18" s="160">
        <f t="shared" si="15"/>
        <v>40.351705777857703</v>
      </c>
      <c r="I18" s="160">
        <f t="shared" si="15"/>
        <v>44.401012278273981</v>
      </c>
      <c r="J18" s="160">
        <f t="shared" si="15"/>
        <v>57.482204383895983</v>
      </c>
      <c r="K18" s="160">
        <f t="shared" si="15"/>
        <v>56.322416625809979</v>
      </c>
      <c r="L18" s="160">
        <f t="shared" si="15"/>
        <v>60.569421034461747</v>
      </c>
      <c r="M18" s="160">
        <f t="shared" si="15"/>
        <v>61.800903778443704</v>
      </c>
      <c r="N18" s="160">
        <f t="shared" si="15"/>
        <v>62.742976279925685</v>
      </c>
      <c r="O18" s="160">
        <f t="shared" si="15"/>
        <v>85.072840906563414</v>
      </c>
      <c r="P18" s="160">
        <f t="shared" si="15"/>
        <v>94.850841744004228</v>
      </c>
      <c r="Q18" s="160">
        <f t="shared" si="15"/>
        <v>97.608942242697282</v>
      </c>
      <c r="R18" s="160">
        <f t="shared" si="15"/>
        <v>103.11729102420163</v>
      </c>
      <c r="S18" s="160">
        <f t="shared" si="15"/>
        <v>133.94683121507239</v>
      </c>
      <c r="T18" s="160">
        <f t="shared" si="15"/>
        <v>122.6835431286825</v>
      </c>
      <c r="U18" s="160">
        <f t="shared" si="15"/>
        <v>91.640291150881467</v>
      </c>
      <c r="V18" s="160">
        <f t="shared" si="15"/>
        <v>113.04020972765767</v>
      </c>
      <c r="W18" s="160">
        <f t="shared" si="15"/>
        <v>141.31203564828641</v>
      </c>
      <c r="X18" s="160">
        <f t="shared" si="15"/>
        <v>128.2999275700777</v>
      </c>
      <c r="Y18" s="160">
        <f t="shared" si="15"/>
        <v>114.35764135680874</v>
      </c>
      <c r="Z18" s="160">
        <f t="shared" si="15"/>
        <v>113.40506700009571</v>
      </c>
      <c r="AA18" s="160">
        <f t="shared" si="15"/>
        <v>106.96083465573543</v>
      </c>
      <c r="AB18" s="160">
        <f t="shared" si="15"/>
        <v>122.7642120755863</v>
      </c>
      <c r="AC18" s="160">
        <f t="shared" si="15"/>
        <v>123.56823256484122</v>
      </c>
      <c r="AD18" s="160">
        <f t="shared" si="15"/>
        <v>140.30762893058039</v>
      </c>
      <c r="AE18" s="160">
        <f t="shared" si="15"/>
        <v>115.88230572776597</v>
      </c>
      <c r="AF18" s="160">
        <f t="shared" si="15"/>
        <v>115.58146528924098</v>
      </c>
      <c r="AG18" s="160">
        <f t="shared" si="15"/>
        <v>148.2501452950045</v>
      </c>
      <c r="AH18" s="160">
        <f t="shared" si="14"/>
        <v>167.09095709034781</v>
      </c>
      <c r="AI18" s="6"/>
      <c r="AJ18" s="6"/>
      <c r="AK18" s="6"/>
      <c r="AL18" s="6"/>
      <c r="AM18" s="6"/>
      <c r="AN18" s="6"/>
      <c r="AO18" s="6"/>
      <c r="AP18" s="6"/>
    </row>
    <row r="19" spans="1:42" s="7" customFormat="1" ht="15" x14ac:dyDescent="0.25">
      <c r="A19" s="159" t="s">
        <v>17</v>
      </c>
      <c r="B19" s="160">
        <v>100</v>
      </c>
      <c r="C19" s="160">
        <f t="shared" ref="C19:R20" si="16">C10/$B10*100</f>
        <v>101.04817582548236</v>
      </c>
      <c r="D19" s="160">
        <f t="shared" si="16"/>
        <v>102.66428244271715</v>
      </c>
      <c r="E19" s="160">
        <f t="shared" si="16"/>
        <v>102.01886662442257</v>
      </c>
      <c r="F19" s="160">
        <f t="shared" si="16"/>
        <v>104.42488816350352</v>
      </c>
      <c r="G19" s="160">
        <f t="shared" si="16"/>
        <v>106.62473332855949</v>
      </c>
      <c r="H19" s="160">
        <f t="shared" si="16"/>
        <v>108.13133408003588</v>
      </c>
      <c r="I19" s="160">
        <f t="shared" si="16"/>
        <v>110.65760265246041</v>
      </c>
      <c r="J19" s="160">
        <f t="shared" si="16"/>
        <v>114.6287271513748</v>
      </c>
      <c r="K19" s="160">
        <f t="shared" si="16"/>
        <v>118.55060441022883</v>
      </c>
      <c r="L19" s="160">
        <f t="shared" si="16"/>
        <v>123.20213796523103</v>
      </c>
      <c r="M19" s="160">
        <f t="shared" si="16"/>
        <v>125.64612514068227</v>
      </c>
      <c r="N19" s="160">
        <f t="shared" si="16"/>
        <v>127.0728764576575</v>
      </c>
      <c r="O19" s="160">
        <f t="shared" si="16"/>
        <v>128.11889053872022</v>
      </c>
      <c r="P19" s="160">
        <f t="shared" si="16"/>
        <v>131.74433859402845</v>
      </c>
      <c r="Q19" s="160">
        <f t="shared" si="16"/>
        <v>133.93553678140574</v>
      </c>
      <c r="R19" s="160">
        <f t="shared" si="16"/>
        <v>137.21605149275206</v>
      </c>
      <c r="S19" s="160">
        <f t="shared" ref="S19:AD20" si="17">S10/$B10*100</f>
        <v>140.54317881814728</v>
      </c>
      <c r="T19" s="160">
        <f t="shared" si="17"/>
        <v>140.90148795570585</v>
      </c>
      <c r="U19" s="160">
        <f t="shared" si="17"/>
        <v>136.85294598476241</v>
      </c>
      <c r="V19" s="160">
        <f t="shared" si="17"/>
        <v>139.52080881667459</v>
      </c>
      <c r="W19" s="160">
        <f t="shared" si="17"/>
        <v>142.5800824975714</v>
      </c>
      <c r="X19" s="160">
        <f t="shared" si="17"/>
        <v>143.02655027474424</v>
      </c>
      <c r="Y19" s="160">
        <f t="shared" si="17"/>
        <v>143.85085044376561</v>
      </c>
      <c r="Z19" s="160">
        <f t="shared" si="17"/>
        <v>145.22632788528702</v>
      </c>
      <c r="AA19" s="160">
        <f t="shared" si="17"/>
        <v>146.84256961154804</v>
      </c>
      <c r="AB19" s="160">
        <f t="shared" si="17"/>
        <v>148.4511776778271</v>
      </c>
      <c r="AC19" s="160">
        <f t="shared" si="17"/>
        <v>151.85281763118749</v>
      </c>
      <c r="AD19" s="160">
        <f t="shared" si="17"/>
        <v>154.68497303899383</v>
      </c>
      <c r="AE19" s="160">
        <f t="shared" ref="AE19:AE20" si="18">AE10/$B10*100</f>
        <v>157.53577349241971</v>
      </c>
      <c r="AF19" s="161">
        <f t="shared" ref="AF19:AG19" si="19">AF10/$B10*100</f>
        <v>145.65685279736482</v>
      </c>
      <c r="AG19" s="161">
        <f t="shared" si="19"/>
        <v>155.03017660100818</v>
      </c>
      <c r="AH19" s="160">
        <f t="shared" ref="AH19" si="20">AH10/$B10*100</f>
        <v>158.8357925427924</v>
      </c>
      <c r="AI19" s="6"/>
      <c r="AJ19" s="6"/>
      <c r="AK19" s="6"/>
      <c r="AL19" s="6"/>
      <c r="AM19" s="6"/>
      <c r="AN19" s="6"/>
      <c r="AO19" s="6"/>
      <c r="AP19" s="6"/>
    </row>
    <row r="20" spans="1:42" s="8" customFormat="1" ht="15" x14ac:dyDescent="0.25">
      <c r="A20" s="159" t="s">
        <v>20</v>
      </c>
      <c r="B20" s="160">
        <v>100</v>
      </c>
      <c r="C20" s="160">
        <f t="shared" si="16"/>
        <v>102.24465751657146</v>
      </c>
      <c r="D20" s="160">
        <f t="shared" si="16"/>
        <v>100.29898529132501</v>
      </c>
      <c r="E20" s="160">
        <f t="shared" si="16"/>
        <v>92.482514252883291</v>
      </c>
      <c r="F20" s="160">
        <f t="shared" si="16"/>
        <v>97.209425931318023</v>
      </c>
      <c r="G20" s="160">
        <f t="shared" si="16"/>
        <v>96.365169686836651</v>
      </c>
      <c r="H20" s="160">
        <f t="shared" si="16"/>
        <v>93.674326830904747</v>
      </c>
      <c r="I20" s="160">
        <f t="shared" si="16"/>
        <v>95.656254546919143</v>
      </c>
      <c r="J20" s="160">
        <f t="shared" si="16"/>
        <v>98.548240910320757</v>
      </c>
      <c r="K20" s="160">
        <f t="shared" si="16"/>
        <v>101.56633090319384</v>
      </c>
      <c r="L20" s="160">
        <f t="shared" si="16"/>
        <v>106.36730805003201</v>
      </c>
      <c r="M20" s="160">
        <f t="shared" si="16"/>
        <v>102.47627618003843</v>
      </c>
      <c r="N20" s="160">
        <f t="shared" si="16"/>
        <v>103.10784447765005</v>
      </c>
      <c r="O20" s="160">
        <f t="shared" si="16"/>
        <v>96.900205552214942</v>
      </c>
      <c r="P20" s="160">
        <f t="shared" si="16"/>
        <v>106.57904779597962</v>
      </c>
      <c r="Q20" s="160">
        <f t="shared" si="16"/>
        <v>103.2641835379206</v>
      </c>
      <c r="R20" s="160">
        <f t="shared" si="16"/>
        <v>105.55345771294509</v>
      </c>
      <c r="S20" s="160">
        <f t="shared" si="17"/>
        <v>109.85895822060345</v>
      </c>
      <c r="T20" s="160">
        <f t="shared" si="17"/>
        <v>107.54268394317039</v>
      </c>
      <c r="U20" s="160">
        <f t="shared" si="17"/>
        <v>96.060989067167611</v>
      </c>
      <c r="V20" s="160">
        <f t="shared" si="17"/>
        <v>94.212522163790794</v>
      </c>
      <c r="W20" s="160">
        <f t="shared" si="17"/>
        <v>96.776915147236679</v>
      </c>
      <c r="X20" s="160">
        <f t="shared" si="17"/>
        <v>94.613873240581455</v>
      </c>
      <c r="Y20" s="160">
        <f t="shared" si="17"/>
        <v>94.816478542778142</v>
      </c>
      <c r="Z20" s="160">
        <f t="shared" si="17"/>
        <v>93.765025549235943</v>
      </c>
      <c r="AA20" s="160">
        <f t="shared" si="17"/>
        <v>88.763155560443892</v>
      </c>
      <c r="AB20" s="160">
        <f t="shared" si="17"/>
        <v>87.488594989536082</v>
      </c>
      <c r="AC20" s="160">
        <f t="shared" si="17"/>
        <v>94.797982433298102</v>
      </c>
      <c r="AD20" s="160">
        <f t="shared" si="17"/>
        <v>93.517890750456161</v>
      </c>
      <c r="AE20" s="160">
        <f t="shared" si="18"/>
        <v>96.206523542035157</v>
      </c>
      <c r="AF20" s="161">
        <f t="shared" ref="AF20:AG20" si="21">AF11/$B11*100</f>
        <v>87.532913374058865</v>
      </c>
      <c r="AG20" s="161">
        <f t="shared" si="21"/>
        <v>96.443926026747647</v>
      </c>
      <c r="AH20" s="160">
        <f t="shared" ref="AH20" si="22">AH11/$B11*100</f>
        <v>91.351319930187671</v>
      </c>
      <c r="AI20" s="6"/>
      <c r="AJ20" s="6"/>
      <c r="AK20" s="6"/>
      <c r="AL20" s="6"/>
      <c r="AM20" s="6"/>
      <c r="AN20" s="6"/>
      <c r="AO20" s="6"/>
      <c r="AP20" s="6"/>
    </row>
    <row r="21" spans="1:42" s="23" customFormat="1" ht="25.2" x14ac:dyDescent="0.35">
      <c r="A21" s="166" t="s">
        <v>292</v>
      </c>
      <c r="B21" s="166"/>
      <c r="C21" s="166"/>
      <c r="D21" s="166"/>
      <c r="E21" s="166"/>
      <c r="F21" s="166"/>
      <c r="G21" s="166"/>
      <c r="H21" s="166"/>
      <c r="I21" s="166"/>
      <c r="J21" s="166"/>
      <c r="K21" s="166"/>
      <c r="L21" s="166"/>
      <c r="M21" s="166"/>
      <c r="N21" s="166"/>
      <c r="O21" s="166"/>
      <c r="P21" s="166"/>
      <c r="Q21" s="166"/>
      <c r="R21" s="166"/>
      <c r="S21" s="166"/>
      <c r="T21" s="166"/>
      <c r="U21" s="166"/>
      <c r="V21" s="166"/>
      <c r="W21" s="166"/>
      <c r="X21" s="166"/>
      <c r="Y21" s="166"/>
      <c r="Z21" s="166"/>
      <c r="AA21" s="166"/>
      <c r="AB21" s="166"/>
      <c r="AC21" s="166"/>
      <c r="AD21" s="166"/>
      <c r="AE21" s="166"/>
      <c r="AF21" s="166"/>
      <c r="AG21" s="166"/>
      <c r="AH21" s="162"/>
    </row>
    <row r="22" spans="1:42" s="23" customFormat="1" ht="40.5" customHeight="1" x14ac:dyDescent="0.35">
      <c r="A22" s="205" t="s">
        <v>294</v>
      </c>
      <c r="B22" s="205"/>
      <c r="C22" s="205"/>
      <c r="D22" s="205"/>
      <c r="E22" s="205"/>
      <c r="F22" s="205"/>
      <c r="G22" s="205"/>
      <c r="H22" s="205"/>
      <c r="I22" s="205"/>
      <c r="J22" s="205"/>
      <c r="K22" s="205"/>
      <c r="L22" s="205"/>
      <c r="M22" s="205"/>
      <c r="N22" s="205"/>
      <c r="O22" s="205"/>
      <c r="P22" s="205"/>
      <c r="Q22" s="205"/>
      <c r="R22" s="205"/>
      <c r="S22" s="205"/>
      <c r="T22" s="205"/>
      <c r="U22" s="205"/>
      <c r="V22" s="205"/>
      <c r="W22" s="205"/>
      <c r="X22" s="205"/>
      <c r="Y22" s="205"/>
      <c r="Z22" s="205"/>
      <c r="AA22" s="205"/>
      <c r="AB22" s="205"/>
      <c r="AC22" s="205"/>
      <c r="AD22" s="205"/>
      <c r="AE22" s="205"/>
      <c r="AF22" s="205"/>
      <c r="AG22" s="205"/>
      <c r="AH22" s="162"/>
    </row>
    <row r="23" spans="1:42" s="23" customFormat="1" ht="13.5" customHeight="1" x14ac:dyDescent="0.35">
      <c r="A23" s="205" t="s">
        <v>21</v>
      </c>
      <c r="B23" s="205"/>
      <c r="C23" s="205"/>
      <c r="D23" s="205"/>
      <c r="E23" s="205"/>
      <c r="F23" s="205"/>
      <c r="G23" s="205"/>
      <c r="H23" s="205"/>
      <c r="I23" s="205"/>
      <c r="J23" s="205"/>
      <c r="K23" s="205"/>
      <c r="L23" s="205"/>
      <c r="M23" s="205"/>
      <c r="N23" s="205"/>
      <c r="O23" s="205"/>
      <c r="P23" s="205"/>
      <c r="Q23" s="205"/>
      <c r="R23" s="205"/>
      <c r="S23" s="205"/>
      <c r="T23" s="205"/>
      <c r="U23" s="205"/>
      <c r="V23" s="205"/>
      <c r="W23" s="205"/>
      <c r="X23" s="205"/>
      <c r="Y23" s="205"/>
      <c r="Z23" s="205"/>
      <c r="AA23" s="205"/>
      <c r="AB23" s="205"/>
      <c r="AC23" s="205"/>
      <c r="AD23" s="205"/>
      <c r="AE23" s="205"/>
      <c r="AF23" s="205"/>
      <c r="AG23" s="205"/>
      <c r="AH23" s="162"/>
    </row>
    <row r="24" spans="1:42" s="23" customFormat="1" ht="37.049999999999997" customHeight="1" x14ac:dyDescent="0.35">
      <c r="A24" s="205" t="s">
        <v>22</v>
      </c>
      <c r="B24" s="205"/>
      <c r="C24" s="205"/>
      <c r="D24" s="205"/>
      <c r="E24" s="205"/>
      <c r="F24" s="205"/>
      <c r="G24" s="205"/>
      <c r="H24" s="205"/>
      <c r="I24" s="205"/>
      <c r="J24" s="205"/>
      <c r="K24" s="205"/>
      <c r="L24" s="205"/>
      <c r="M24" s="205"/>
      <c r="N24" s="205"/>
      <c r="O24" s="205"/>
      <c r="P24" s="205"/>
      <c r="Q24" s="205"/>
      <c r="R24" s="205"/>
      <c r="S24" s="205"/>
      <c r="T24" s="205"/>
      <c r="U24" s="205"/>
      <c r="V24" s="205"/>
      <c r="W24" s="205"/>
      <c r="X24" s="205"/>
      <c r="Y24" s="205"/>
      <c r="Z24" s="205"/>
      <c r="AA24" s="205"/>
      <c r="AB24" s="205"/>
      <c r="AC24" s="205"/>
      <c r="AD24" s="205"/>
      <c r="AE24" s="205"/>
      <c r="AF24" s="205"/>
      <c r="AG24" s="205"/>
      <c r="AH24" s="162"/>
    </row>
    <row r="25" spans="1:42" s="23" customFormat="1" ht="14.4" x14ac:dyDescent="0.35">
      <c r="A25" s="166" t="s">
        <v>50</v>
      </c>
      <c r="B25" s="166"/>
      <c r="C25" s="166"/>
      <c r="D25" s="166"/>
      <c r="E25" s="166"/>
      <c r="F25" s="166"/>
      <c r="G25" s="166"/>
      <c r="H25" s="166"/>
      <c r="I25" s="166"/>
      <c r="J25" s="166"/>
      <c r="K25" s="166"/>
      <c r="L25" s="166"/>
      <c r="M25" s="166"/>
      <c r="N25" s="166"/>
      <c r="O25" s="166"/>
      <c r="P25" s="166"/>
      <c r="Q25" s="166"/>
      <c r="R25" s="166"/>
      <c r="S25" s="166"/>
      <c r="T25" s="166"/>
      <c r="U25" s="166"/>
      <c r="V25" s="166"/>
      <c r="W25" s="166"/>
      <c r="X25" s="166"/>
      <c r="Y25" s="166"/>
      <c r="Z25" s="166"/>
      <c r="AA25" s="166"/>
      <c r="AB25" s="166"/>
      <c r="AC25" s="166"/>
      <c r="AD25" s="166"/>
      <c r="AE25" s="166"/>
      <c r="AF25" s="166"/>
      <c r="AG25" s="166"/>
      <c r="AH25" s="162"/>
    </row>
    <row r="27" spans="1:42" ht="17.55" customHeight="1" x14ac:dyDescent="0.3">
      <c r="A27" s="205" t="s">
        <v>35</v>
      </c>
      <c r="B27" s="205"/>
      <c r="C27" s="205"/>
    </row>
    <row r="28" spans="1:42" ht="36.450000000000003" customHeight="1" x14ac:dyDescent="0.3">
      <c r="A28" s="205" t="s">
        <v>295</v>
      </c>
      <c r="B28" s="205"/>
      <c r="C28" s="205"/>
    </row>
    <row r="30" spans="1:42" ht="18" x14ac:dyDescent="0.3">
      <c r="A30" s="206" t="s">
        <v>293</v>
      </c>
      <c r="B30" s="206"/>
      <c r="C30" s="206"/>
      <c r="D30" s="206"/>
      <c r="E30" s="206"/>
      <c r="F30" s="206"/>
      <c r="G30" s="206"/>
      <c r="H30" s="206"/>
      <c r="I30" s="206"/>
      <c r="J30" s="206"/>
    </row>
    <row r="31" spans="1:42" x14ac:dyDescent="0.3">
      <c r="A31" s="163" t="s">
        <v>23</v>
      </c>
    </row>
    <row r="33" spans="1:16" x14ac:dyDescent="0.3">
      <c r="A33" s="150"/>
      <c r="B33" s="150"/>
      <c r="C33" s="150"/>
      <c r="D33" s="150"/>
      <c r="E33" s="150"/>
      <c r="F33" s="150"/>
      <c r="G33" s="150"/>
      <c r="H33" s="150"/>
      <c r="I33" s="150"/>
      <c r="J33" s="150"/>
      <c r="K33" s="150"/>
      <c r="L33" s="150"/>
      <c r="M33" s="150"/>
      <c r="N33" s="150"/>
      <c r="O33" s="150"/>
      <c r="P33" s="150"/>
    </row>
    <row r="34" spans="1:16" x14ac:dyDescent="0.3">
      <c r="P34" s="150"/>
    </row>
    <row r="35" spans="1:16" x14ac:dyDescent="0.3">
      <c r="P35" s="150"/>
    </row>
    <row r="36" spans="1:16" x14ac:dyDescent="0.3">
      <c r="P36" s="150"/>
    </row>
    <row r="37" spans="1:16" x14ac:dyDescent="0.3">
      <c r="P37" s="150"/>
    </row>
    <row r="38" spans="1:16" x14ac:dyDescent="0.3">
      <c r="P38" s="150"/>
    </row>
    <row r="39" spans="1:16" x14ac:dyDescent="0.3">
      <c r="P39" s="150"/>
    </row>
    <row r="40" spans="1:16" x14ac:dyDescent="0.3">
      <c r="P40" s="150"/>
    </row>
    <row r="41" spans="1:16" x14ac:dyDescent="0.3">
      <c r="P41" s="150"/>
    </row>
    <row r="42" spans="1:16" x14ac:dyDescent="0.3">
      <c r="P42" s="150"/>
    </row>
    <row r="43" spans="1:16" x14ac:dyDescent="0.3">
      <c r="P43" s="150"/>
    </row>
    <row r="44" spans="1:16" x14ac:dyDescent="0.3">
      <c r="P44" s="150"/>
    </row>
    <row r="45" spans="1:16" x14ac:dyDescent="0.3">
      <c r="P45" s="150"/>
    </row>
    <row r="46" spans="1:16" x14ac:dyDescent="0.3">
      <c r="P46" s="150"/>
    </row>
    <row r="47" spans="1:16" x14ac:dyDescent="0.3">
      <c r="P47" s="150"/>
    </row>
    <row r="48" spans="1:16" x14ac:dyDescent="0.3">
      <c r="P48" s="150"/>
    </row>
    <row r="49" spans="1:16" x14ac:dyDescent="0.3">
      <c r="P49" s="150"/>
    </row>
    <row r="50" spans="1:16" x14ac:dyDescent="0.3">
      <c r="P50" s="150"/>
    </row>
    <row r="51" spans="1:16" x14ac:dyDescent="0.3">
      <c r="P51" s="150"/>
    </row>
    <row r="52" spans="1:16" x14ac:dyDescent="0.3">
      <c r="P52" s="150"/>
    </row>
    <row r="53" spans="1:16" x14ac:dyDescent="0.3">
      <c r="P53" s="150"/>
    </row>
    <row r="54" spans="1:16" x14ac:dyDescent="0.3">
      <c r="P54" s="150"/>
    </row>
    <row r="55" spans="1:16" x14ac:dyDescent="0.3">
      <c r="A55" s="167" t="s">
        <v>35</v>
      </c>
      <c r="P55" s="150"/>
    </row>
    <row r="56" spans="1:16" x14ac:dyDescent="0.3">
      <c r="A56" s="167" t="s">
        <v>296</v>
      </c>
      <c r="P56" s="150"/>
    </row>
    <row r="57" spans="1:16" x14ac:dyDescent="0.3">
      <c r="P57" s="150"/>
    </row>
    <row r="58" spans="1:16" x14ac:dyDescent="0.3">
      <c r="C58" s="164"/>
      <c r="D58" s="164"/>
      <c r="E58" s="164"/>
      <c r="F58" s="164"/>
      <c r="G58" s="164"/>
      <c r="H58" s="164"/>
      <c r="I58" s="165"/>
      <c r="J58" s="165"/>
      <c r="K58" s="165"/>
      <c r="P58" s="150"/>
    </row>
    <row r="59" spans="1:16" x14ac:dyDescent="0.3">
      <c r="C59" s="164"/>
      <c r="D59" s="164"/>
      <c r="E59" s="164"/>
      <c r="F59" s="164"/>
      <c r="G59" s="164"/>
      <c r="H59" s="164"/>
      <c r="I59" s="165"/>
      <c r="J59" s="165"/>
      <c r="K59" s="165"/>
      <c r="P59" s="150"/>
    </row>
    <row r="60" spans="1:16" x14ac:dyDescent="0.3">
      <c r="P60" s="150"/>
    </row>
    <row r="61" spans="1:16" x14ac:dyDescent="0.3">
      <c r="A61" s="150"/>
      <c r="B61" s="150"/>
      <c r="C61" s="150"/>
      <c r="D61" s="150"/>
      <c r="E61" s="150"/>
      <c r="F61" s="150"/>
      <c r="G61" s="150"/>
      <c r="H61" s="150"/>
      <c r="I61" s="150"/>
      <c r="J61" s="150"/>
      <c r="K61" s="150"/>
      <c r="L61" s="150"/>
      <c r="M61" s="150"/>
      <c r="N61" s="150"/>
      <c r="O61" s="150"/>
      <c r="P61" s="150"/>
    </row>
  </sheetData>
  <mergeCells count="7">
    <mergeCell ref="A1:AH2"/>
    <mergeCell ref="A28:C28"/>
    <mergeCell ref="A30:J30"/>
    <mergeCell ref="A22:AG22"/>
    <mergeCell ref="A23:AG23"/>
    <mergeCell ref="A24:AG24"/>
    <mergeCell ref="A27:C27"/>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49"/>
  <sheetViews>
    <sheetView showGridLines="0" topLeftCell="A16" zoomScale="80" zoomScaleNormal="80" workbookViewId="0">
      <selection activeCell="T34" sqref="T34"/>
    </sheetView>
  </sheetViews>
  <sheetFormatPr baseColWidth="10" defaultRowHeight="13.2" outlineLevelCol="1" x14ac:dyDescent="0.25"/>
  <cols>
    <col min="1" max="1" width="42.44140625" style="98" customWidth="1"/>
    <col min="2" max="2" width="8.77734375" style="5" customWidth="1"/>
    <col min="3" max="6" width="8.77734375" style="5" customWidth="1" outlineLevel="1"/>
    <col min="7" max="7" width="8.77734375" style="5" customWidth="1"/>
    <col min="8" max="11" width="8.77734375" style="5" customWidth="1" outlineLevel="1"/>
    <col min="12" max="13" width="7.77734375" style="5" customWidth="1"/>
    <col min="14" max="14" width="8.88671875" style="5" customWidth="1"/>
    <col min="15" max="15" width="7.77734375" style="5" customWidth="1"/>
    <col min="16" max="17" width="8" style="5" customWidth="1"/>
    <col min="18" max="18" width="7.77734375" style="5" customWidth="1"/>
    <col min="19" max="19" width="9.33203125" style="5" customWidth="1"/>
    <col min="20" max="21" width="8" style="5" customWidth="1"/>
    <col min="22" max="22" width="8.21875" style="5" customWidth="1"/>
    <col min="23" max="23" width="8.5546875" style="5" customWidth="1"/>
    <col min="24" max="24" width="7.88671875" style="5" customWidth="1"/>
    <col min="25" max="26" width="8" style="5" customWidth="1"/>
    <col min="27" max="27" width="8.77734375" style="5" customWidth="1"/>
    <col min="28" max="28" width="7.77734375" style="5" customWidth="1"/>
    <col min="29" max="29" width="8.77734375" style="5" customWidth="1"/>
    <col min="30" max="30" width="8.21875" style="5" customWidth="1"/>
    <col min="31" max="32" width="8.77734375" style="5" customWidth="1"/>
    <col min="33" max="255" width="11.44140625" style="5"/>
    <col min="256" max="256" width="36.5546875" style="5" customWidth="1"/>
    <col min="257" max="266" width="8.77734375" style="5" customWidth="1"/>
    <col min="267" max="268" width="7.77734375" style="5" customWidth="1"/>
    <col min="269" max="269" width="7.5546875" style="5" customWidth="1"/>
    <col min="270" max="270" width="7.77734375" style="5" customWidth="1"/>
    <col min="271" max="272" width="8" style="5" customWidth="1"/>
    <col min="273" max="273" width="7.77734375" style="5" customWidth="1"/>
    <col min="274" max="274" width="7.5546875" style="5" customWidth="1"/>
    <col min="275" max="276" width="8" style="5" customWidth="1"/>
    <col min="277" max="277" width="8.21875" style="5" customWidth="1"/>
    <col min="278" max="278" width="8.5546875" style="5" customWidth="1"/>
    <col min="279" max="279" width="7.21875" style="5" customWidth="1"/>
    <col min="280" max="281" width="8" style="5" customWidth="1"/>
    <col min="282" max="282" width="8.77734375" style="5" customWidth="1"/>
    <col min="283" max="283" width="7.77734375" style="5" customWidth="1"/>
    <col min="284" max="284" width="8.77734375" style="5" customWidth="1"/>
    <col min="285" max="511" width="11.44140625" style="5"/>
    <col min="512" max="512" width="36.5546875" style="5" customWidth="1"/>
    <col min="513" max="522" width="8.77734375" style="5" customWidth="1"/>
    <col min="523" max="524" width="7.77734375" style="5" customWidth="1"/>
    <col min="525" max="525" width="7.5546875" style="5" customWidth="1"/>
    <col min="526" max="526" width="7.77734375" style="5" customWidth="1"/>
    <col min="527" max="528" width="8" style="5" customWidth="1"/>
    <col min="529" max="529" width="7.77734375" style="5" customWidth="1"/>
    <col min="530" max="530" width="7.5546875" style="5" customWidth="1"/>
    <col min="531" max="532" width="8" style="5" customWidth="1"/>
    <col min="533" max="533" width="8.21875" style="5" customWidth="1"/>
    <col min="534" max="534" width="8.5546875" style="5" customWidth="1"/>
    <col min="535" max="535" width="7.21875" style="5" customWidth="1"/>
    <col min="536" max="537" width="8" style="5" customWidth="1"/>
    <col min="538" max="538" width="8.77734375" style="5" customWidth="1"/>
    <col min="539" max="539" width="7.77734375" style="5" customWidth="1"/>
    <col min="540" max="540" width="8.77734375" style="5" customWidth="1"/>
    <col min="541" max="767" width="11.44140625" style="5"/>
    <col min="768" max="768" width="36.5546875" style="5" customWidth="1"/>
    <col min="769" max="778" width="8.77734375" style="5" customWidth="1"/>
    <col min="779" max="780" width="7.77734375" style="5" customWidth="1"/>
    <col min="781" max="781" width="7.5546875" style="5" customWidth="1"/>
    <col min="782" max="782" width="7.77734375" style="5" customWidth="1"/>
    <col min="783" max="784" width="8" style="5" customWidth="1"/>
    <col min="785" max="785" width="7.77734375" style="5" customWidth="1"/>
    <col min="786" max="786" width="7.5546875" style="5" customWidth="1"/>
    <col min="787" max="788" width="8" style="5" customWidth="1"/>
    <col min="789" max="789" width="8.21875" style="5" customWidth="1"/>
    <col min="790" max="790" width="8.5546875" style="5" customWidth="1"/>
    <col min="791" max="791" width="7.21875" style="5" customWidth="1"/>
    <col min="792" max="793" width="8" style="5" customWidth="1"/>
    <col min="794" max="794" width="8.77734375" style="5" customWidth="1"/>
    <col min="795" max="795" width="7.77734375" style="5" customWidth="1"/>
    <col min="796" max="796" width="8.77734375" style="5" customWidth="1"/>
    <col min="797" max="1023" width="11.44140625" style="5"/>
    <col min="1024" max="1024" width="36.5546875" style="5" customWidth="1"/>
    <col min="1025" max="1034" width="8.77734375" style="5" customWidth="1"/>
    <col min="1035" max="1036" width="7.77734375" style="5" customWidth="1"/>
    <col min="1037" max="1037" width="7.5546875" style="5" customWidth="1"/>
    <col min="1038" max="1038" width="7.77734375" style="5" customWidth="1"/>
    <col min="1039" max="1040" width="8" style="5" customWidth="1"/>
    <col min="1041" max="1041" width="7.77734375" style="5" customWidth="1"/>
    <col min="1042" max="1042" width="7.5546875" style="5" customWidth="1"/>
    <col min="1043" max="1044" width="8" style="5" customWidth="1"/>
    <col min="1045" max="1045" width="8.21875" style="5" customWidth="1"/>
    <col min="1046" max="1046" width="8.5546875" style="5" customWidth="1"/>
    <col min="1047" max="1047" width="7.21875" style="5" customWidth="1"/>
    <col min="1048" max="1049" width="8" style="5" customWidth="1"/>
    <col min="1050" max="1050" width="8.77734375" style="5" customWidth="1"/>
    <col min="1051" max="1051" width="7.77734375" style="5" customWidth="1"/>
    <col min="1052" max="1052" width="8.77734375" style="5" customWidth="1"/>
    <col min="1053" max="1279" width="11.44140625" style="5"/>
    <col min="1280" max="1280" width="36.5546875" style="5" customWidth="1"/>
    <col min="1281" max="1290" width="8.77734375" style="5" customWidth="1"/>
    <col min="1291" max="1292" width="7.77734375" style="5" customWidth="1"/>
    <col min="1293" max="1293" width="7.5546875" style="5" customWidth="1"/>
    <col min="1294" max="1294" width="7.77734375" style="5" customWidth="1"/>
    <col min="1295" max="1296" width="8" style="5" customWidth="1"/>
    <col min="1297" max="1297" width="7.77734375" style="5" customWidth="1"/>
    <col min="1298" max="1298" width="7.5546875" style="5" customWidth="1"/>
    <col min="1299" max="1300" width="8" style="5" customWidth="1"/>
    <col min="1301" max="1301" width="8.21875" style="5" customWidth="1"/>
    <col min="1302" max="1302" width="8.5546875" style="5" customWidth="1"/>
    <col min="1303" max="1303" width="7.21875" style="5" customWidth="1"/>
    <col min="1304" max="1305" width="8" style="5" customWidth="1"/>
    <col min="1306" max="1306" width="8.77734375" style="5" customWidth="1"/>
    <col min="1307" max="1307" width="7.77734375" style="5" customWidth="1"/>
    <col min="1308" max="1308" width="8.77734375" style="5" customWidth="1"/>
    <col min="1309" max="1535" width="11.44140625" style="5"/>
    <col min="1536" max="1536" width="36.5546875" style="5" customWidth="1"/>
    <col min="1537" max="1546" width="8.77734375" style="5" customWidth="1"/>
    <col min="1547" max="1548" width="7.77734375" style="5" customWidth="1"/>
    <col min="1549" max="1549" width="7.5546875" style="5" customWidth="1"/>
    <col min="1550" max="1550" width="7.77734375" style="5" customWidth="1"/>
    <col min="1551" max="1552" width="8" style="5" customWidth="1"/>
    <col min="1553" max="1553" width="7.77734375" style="5" customWidth="1"/>
    <col min="1554" max="1554" width="7.5546875" style="5" customWidth="1"/>
    <col min="1555" max="1556" width="8" style="5" customWidth="1"/>
    <col min="1557" max="1557" width="8.21875" style="5" customWidth="1"/>
    <col min="1558" max="1558" width="8.5546875" style="5" customWidth="1"/>
    <col min="1559" max="1559" width="7.21875" style="5" customWidth="1"/>
    <col min="1560" max="1561" width="8" style="5" customWidth="1"/>
    <col min="1562" max="1562" width="8.77734375" style="5" customWidth="1"/>
    <col min="1563" max="1563" width="7.77734375" style="5" customWidth="1"/>
    <col min="1564" max="1564" width="8.77734375" style="5" customWidth="1"/>
    <col min="1565" max="1791" width="11.44140625" style="5"/>
    <col min="1792" max="1792" width="36.5546875" style="5" customWidth="1"/>
    <col min="1793" max="1802" width="8.77734375" style="5" customWidth="1"/>
    <col min="1803" max="1804" width="7.77734375" style="5" customWidth="1"/>
    <col min="1805" max="1805" width="7.5546875" style="5" customWidth="1"/>
    <col min="1806" max="1806" width="7.77734375" style="5" customWidth="1"/>
    <col min="1807" max="1808" width="8" style="5" customWidth="1"/>
    <col min="1809" max="1809" width="7.77734375" style="5" customWidth="1"/>
    <col min="1810" max="1810" width="7.5546875" style="5" customWidth="1"/>
    <col min="1811" max="1812" width="8" style="5" customWidth="1"/>
    <col min="1813" max="1813" width="8.21875" style="5" customWidth="1"/>
    <col min="1814" max="1814" width="8.5546875" style="5" customWidth="1"/>
    <col min="1815" max="1815" width="7.21875" style="5" customWidth="1"/>
    <col min="1816" max="1817" width="8" style="5" customWidth="1"/>
    <col min="1818" max="1818" width="8.77734375" style="5" customWidth="1"/>
    <col min="1819" max="1819" width="7.77734375" style="5" customWidth="1"/>
    <col min="1820" max="1820" width="8.77734375" style="5" customWidth="1"/>
    <col min="1821" max="2047" width="11.44140625" style="5"/>
    <col min="2048" max="2048" width="36.5546875" style="5" customWidth="1"/>
    <col min="2049" max="2058" width="8.77734375" style="5" customWidth="1"/>
    <col min="2059" max="2060" width="7.77734375" style="5" customWidth="1"/>
    <col min="2061" max="2061" width="7.5546875" style="5" customWidth="1"/>
    <col min="2062" max="2062" width="7.77734375" style="5" customWidth="1"/>
    <col min="2063" max="2064" width="8" style="5" customWidth="1"/>
    <col min="2065" max="2065" width="7.77734375" style="5" customWidth="1"/>
    <col min="2066" max="2066" width="7.5546875" style="5" customWidth="1"/>
    <col min="2067" max="2068" width="8" style="5" customWidth="1"/>
    <col min="2069" max="2069" width="8.21875" style="5" customWidth="1"/>
    <col min="2070" max="2070" width="8.5546875" style="5" customWidth="1"/>
    <col min="2071" max="2071" width="7.21875" style="5" customWidth="1"/>
    <col min="2072" max="2073" width="8" style="5" customWidth="1"/>
    <col min="2074" max="2074" width="8.77734375" style="5" customWidth="1"/>
    <col min="2075" max="2075" width="7.77734375" style="5" customWidth="1"/>
    <col min="2076" max="2076" width="8.77734375" style="5" customWidth="1"/>
    <col min="2077" max="2303" width="11.44140625" style="5"/>
    <col min="2304" max="2304" width="36.5546875" style="5" customWidth="1"/>
    <col min="2305" max="2314" width="8.77734375" style="5" customWidth="1"/>
    <col min="2315" max="2316" width="7.77734375" style="5" customWidth="1"/>
    <col min="2317" max="2317" width="7.5546875" style="5" customWidth="1"/>
    <col min="2318" max="2318" width="7.77734375" style="5" customWidth="1"/>
    <col min="2319" max="2320" width="8" style="5" customWidth="1"/>
    <col min="2321" max="2321" width="7.77734375" style="5" customWidth="1"/>
    <col min="2322" max="2322" width="7.5546875" style="5" customWidth="1"/>
    <col min="2323" max="2324" width="8" style="5" customWidth="1"/>
    <col min="2325" max="2325" width="8.21875" style="5" customWidth="1"/>
    <col min="2326" max="2326" width="8.5546875" style="5" customWidth="1"/>
    <col min="2327" max="2327" width="7.21875" style="5" customWidth="1"/>
    <col min="2328" max="2329" width="8" style="5" customWidth="1"/>
    <col min="2330" max="2330" width="8.77734375" style="5" customWidth="1"/>
    <col min="2331" max="2331" width="7.77734375" style="5" customWidth="1"/>
    <col min="2332" max="2332" width="8.77734375" style="5" customWidth="1"/>
    <col min="2333" max="2559" width="11.44140625" style="5"/>
    <col min="2560" max="2560" width="36.5546875" style="5" customWidth="1"/>
    <col min="2561" max="2570" width="8.77734375" style="5" customWidth="1"/>
    <col min="2571" max="2572" width="7.77734375" style="5" customWidth="1"/>
    <col min="2573" max="2573" width="7.5546875" style="5" customWidth="1"/>
    <col min="2574" max="2574" width="7.77734375" style="5" customWidth="1"/>
    <col min="2575" max="2576" width="8" style="5" customWidth="1"/>
    <col min="2577" max="2577" width="7.77734375" style="5" customWidth="1"/>
    <col min="2578" max="2578" width="7.5546875" style="5" customWidth="1"/>
    <col min="2579" max="2580" width="8" style="5" customWidth="1"/>
    <col min="2581" max="2581" width="8.21875" style="5" customWidth="1"/>
    <col min="2582" max="2582" width="8.5546875" style="5" customWidth="1"/>
    <col min="2583" max="2583" width="7.21875" style="5" customWidth="1"/>
    <col min="2584" max="2585" width="8" style="5" customWidth="1"/>
    <col min="2586" max="2586" width="8.77734375" style="5" customWidth="1"/>
    <col min="2587" max="2587" width="7.77734375" style="5" customWidth="1"/>
    <col min="2588" max="2588" width="8.77734375" style="5" customWidth="1"/>
    <col min="2589" max="2815" width="11.44140625" style="5"/>
    <col min="2816" max="2816" width="36.5546875" style="5" customWidth="1"/>
    <col min="2817" max="2826" width="8.77734375" style="5" customWidth="1"/>
    <col min="2827" max="2828" width="7.77734375" style="5" customWidth="1"/>
    <col min="2829" max="2829" width="7.5546875" style="5" customWidth="1"/>
    <col min="2830" max="2830" width="7.77734375" style="5" customWidth="1"/>
    <col min="2831" max="2832" width="8" style="5" customWidth="1"/>
    <col min="2833" max="2833" width="7.77734375" style="5" customWidth="1"/>
    <col min="2834" max="2834" width="7.5546875" style="5" customWidth="1"/>
    <col min="2835" max="2836" width="8" style="5" customWidth="1"/>
    <col min="2837" max="2837" width="8.21875" style="5" customWidth="1"/>
    <col min="2838" max="2838" width="8.5546875" style="5" customWidth="1"/>
    <col min="2839" max="2839" width="7.21875" style="5" customWidth="1"/>
    <col min="2840" max="2841" width="8" style="5" customWidth="1"/>
    <col min="2842" max="2842" width="8.77734375" style="5" customWidth="1"/>
    <col min="2843" max="2843" width="7.77734375" style="5" customWidth="1"/>
    <col min="2844" max="2844" width="8.77734375" style="5" customWidth="1"/>
    <col min="2845" max="3071" width="11.44140625" style="5"/>
    <col min="3072" max="3072" width="36.5546875" style="5" customWidth="1"/>
    <col min="3073" max="3082" width="8.77734375" style="5" customWidth="1"/>
    <col min="3083" max="3084" width="7.77734375" style="5" customWidth="1"/>
    <col min="3085" max="3085" width="7.5546875" style="5" customWidth="1"/>
    <col min="3086" max="3086" width="7.77734375" style="5" customWidth="1"/>
    <col min="3087" max="3088" width="8" style="5" customWidth="1"/>
    <col min="3089" max="3089" width="7.77734375" style="5" customWidth="1"/>
    <col min="3090" max="3090" width="7.5546875" style="5" customWidth="1"/>
    <col min="3091" max="3092" width="8" style="5" customWidth="1"/>
    <col min="3093" max="3093" width="8.21875" style="5" customWidth="1"/>
    <col min="3094" max="3094" width="8.5546875" style="5" customWidth="1"/>
    <col min="3095" max="3095" width="7.21875" style="5" customWidth="1"/>
    <col min="3096" max="3097" width="8" style="5" customWidth="1"/>
    <col min="3098" max="3098" width="8.77734375" style="5" customWidth="1"/>
    <col min="3099" max="3099" width="7.77734375" style="5" customWidth="1"/>
    <col min="3100" max="3100" width="8.77734375" style="5" customWidth="1"/>
    <col min="3101" max="3327" width="11.44140625" style="5"/>
    <col min="3328" max="3328" width="36.5546875" style="5" customWidth="1"/>
    <col min="3329" max="3338" width="8.77734375" style="5" customWidth="1"/>
    <col min="3339" max="3340" width="7.77734375" style="5" customWidth="1"/>
    <col min="3341" max="3341" width="7.5546875" style="5" customWidth="1"/>
    <col min="3342" max="3342" width="7.77734375" style="5" customWidth="1"/>
    <col min="3343" max="3344" width="8" style="5" customWidth="1"/>
    <col min="3345" max="3345" width="7.77734375" style="5" customWidth="1"/>
    <col min="3346" max="3346" width="7.5546875" style="5" customWidth="1"/>
    <col min="3347" max="3348" width="8" style="5" customWidth="1"/>
    <col min="3349" max="3349" width="8.21875" style="5" customWidth="1"/>
    <col min="3350" max="3350" width="8.5546875" style="5" customWidth="1"/>
    <col min="3351" max="3351" width="7.21875" style="5" customWidth="1"/>
    <col min="3352" max="3353" width="8" style="5" customWidth="1"/>
    <col min="3354" max="3354" width="8.77734375" style="5" customWidth="1"/>
    <col min="3355" max="3355" width="7.77734375" style="5" customWidth="1"/>
    <col min="3356" max="3356" width="8.77734375" style="5" customWidth="1"/>
    <col min="3357" max="3583" width="11.44140625" style="5"/>
    <col min="3584" max="3584" width="36.5546875" style="5" customWidth="1"/>
    <col min="3585" max="3594" width="8.77734375" style="5" customWidth="1"/>
    <col min="3595" max="3596" width="7.77734375" style="5" customWidth="1"/>
    <col min="3597" max="3597" width="7.5546875" style="5" customWidth="1"/>
    <col min="3598" max="3598" width="7.77734375" style="5" customWidth="1"/>
    <col min="3599" max="3600" width="8" style="5" customWidth="1"/>
    <col min="3601" max="3601" width="7.77734375" style="5" customWidth="1"/>
    <col min="3602" max="3602" width="7.5546875" style="5" customWidth="1"/>
    <col min="3603" max="3604" width="8" style="5" customWidth="1"/>
    <col min="3605" max="3605" width="8.21875" style="5" customWidth="1"/>
    <col min="3606" max="3606" width="8.5546875" style="5" customWidth="1"/>
    <col min="3607" max="3607" width="7.21875" style="5" customWidth="1"/>
    <col min="3608" max="3609" width="8" style="5" customWidth="1"/>
    <col min="3610" max="3610" width="8.77734375" style="5" customWidth="1"/>
    <col min="3611" max="3611" width="7.77734375" style="5" customWidth="1"/>
    <col min="3612" max="3612" width="8.77734375" style="5" customWidth="1"/>
    <col min="3613" max="3839" width="11.44140625" style="5"/>
    <col min="3840" max="3840" width="36.5546875" style="5" customWidth="1"/>
    <col min="3841" max="3850" width="8.77734375" style="5" customWidth="1"/>
    <col min="3851" max="3852" width="7.77734375" style="5" customWidth="1"/>
    <col min="3853" max="3853" width="7.5546875" style="5" customWidth="1"/>
    <col min="3854" max="3854" width="7.77734375" style="5" customWidth="1"/>
    <col min="3855" max="3856" width="8" style="5" customWidth="1"/>
    <col min="3857" max="3857" width="7.77734375" style="5" customWidth="1"/>
    <col min="3858" max="3858" width="7.5546875" style="5" customWidth="1"/>
    <col min="3859" max="3860" width="8" style="5" customWidth="1"/>
    <col min="3861" max="3861" width="8.21875" style="5" customWidth="1"/>
    <col min="3862" max="3862" width="8.5546875" style="5" customWidth="1"/>
    <col min="3863" max="3863" width="7.21875" style="5" customWidth="1"/>
    <col min="3864" max="3865" width="8" style="5" customWidth="1"/>
    <col min="3866" max="3866" width="8.77734375" style="5" customWidth="1"/>
    <col min="3867" max="3867" width="7.77734375" style="5" customWidth="1"/>
    <col min="3868" max="3868" width="8.77734375" style="5" customWidth="1"/>
    <col min="3869" max="4095" width="11.44140625" style="5"/>
    <col min="4096" max="4096" width="36.5546875" style="5" customWidth="1"/>
    <col min="4097" max="4106" width="8.77734375" style="5" customWidth="1"/>
    <col min="4107" max="4108" width="7.77734375" style="5" customWidth="1"/>
    <col min="4109" max="4109" width="7.5546875" style="5" customWidth="1"/>
    <col min="4110" max="4110" width="7.77734375" style="5" customWidth="1"/>
    <col min="4111" max="4112" width="8" style="5" customWidth="1"/>
    <col min="4113" max="4113" width="7.77734375" style="5" customWidth="1"/>
    <col min="4114" max="4114" width="7.5546875" style="5" customWidth="1"/>
    <col min="4115" max="4116" width="8" style="5" customWidth="1"/>
    <col min="4117" max="4117" width="8.21875" style="5" customWidth="1"/>
    <col min="4118" max="4118" width="8.5546875" style="5" customWidth="1"/>
    <col min="4119" max="4119" width="7.21875" style="5" customWidth="1"/>
    <col min="4120" max="4121" width="8" style="5" customWidth="1"/>
    <col min="4122" max="4122" width="8.77734375" style="5" customWidth="1"/>
    <col min="4123" max="4123" width="7.77734375" style="5" customWidth="1"/>
    <col min="4124" max="4124" width="8.77734375" style="5" customWidth="1"/>
    <col min="4125" max="4351" width="11.44140625" style="5"/>
    <col min="4352" max="4352" width="36.5546875" style="5" customWidth="1"/>
    <col min="4353" max="4362" width="8.77734375" style="5" customWidth="1"/>
    <col min="4363" max="4364" width="7.77734375" style="5" customWidth="1"/>
    <col min="4365" max="4365" width="7.5546875" style="5" customWidth="1"/>
    <col min="4366" max="4366" width="7.77734375" style="5" customWidth="1"/>
    <col min="4367" max="4368" width="8" style="5" customWidth="1"/>
    <col min="4369" max="4369" width="7.77734375" style="5" customWidth="1"/>
    <col min="4370" max="4370" width="7.5546875" style="5" customWidth="1"/>
    <col min="4371" max="4372" width="8" style="5" customWidth="1"/>
    <col min="4373" max="4373" width="8.21875" style="5" customWidth="1"/>
    <col min="4374" max="4374" width="8.5546875" style="5" customWidth="1"/>
    <col min="4375" max="4375" width="7.21875" style="5" customWidth="1"/>
    <col min="4376" max="4377" width="8" style="5" customWidth="1"/>
    <col min="4378" max="4378" width="8.77734375" style="5" customWidth="1"/>
    <col min="4379" max="4379" width="7.77734375" style="5" customWidth="1"/>
    <col min="4380" max="4380" width="8.77734375" style="5" customWidth="1"/>
    <col min="4381" max="4607" width="11.44140625" style="5"/>
    <col min="4608" max="4608" width="36.5546875" style="5" customWidth="1"/>
    <col min="4609" max="4618" width="8.77734375" style="5" customWidth="1"/>
    <col min="4619" max="4620" width="7.77734375" style="5" customWidth="1"/>
    <col min="4621" max="4621" width="7.5546875" style="5" customWidth="1"/>
    <col min="4622" max="4622" width="7.77734375" style="5" customWidth="1"/>
    <col min="4623" max="4624" width="8" style="5" customWidth="1"/>
    <col min="4625" max="4625" width="7.77734375" style="5" customWidth="1"/>
    <col min="4626" max="4626" width="7.5546875" style="5" customWidth="1"/>
    <col min="4627" max="4628" width="8" style="5" customWidth="1"/>
    <col min="4629" max="4629" width="8.21875" style="5" customWidth="1"/>
    <col min="4630" max="4630" width="8.5546875" style="5" customWidth="1"/>
    <col min="4631" max="4631" width="7.21875" style="5" customWidth="1"/>
    <col min="4632" max="4633" width="8" style="5" customWidth="1"/>
    <col min="4634" max="4634" width="8.77734375" style="5" customWidth="1"/>
    <col min="4635" max="4635" width="7.77734375" style="5" customWidth="1"/>
    <col min="4636" max="4636" width="8.77734375" style="5" customWidth="1"/>
    <col min="4637" max="4863" width="11.44140625" style="5"/>
    <col min="4864" max="4864" width="36.5546875" style="5" customWidth="1"/>
    <col min="4865" max="4874" width="8.77734375" style="5" customWidth="1"/>
    <col min="4875" max="4876" width="7.77734375" style="5" customWidth="1"/>
    <col min="4877" max="4877" width="7.5546875" style="5" customWidth="1"/>
    <col min="4878" max="4878" width="7.77734375" style="5" customWidth="1"/>
    <col min="4879" max="4880" width="8" style="5" customWidth="1"/>
    <col min="4881" max="4881" width="7.77734375" style="5" customWidth="1"/>
    <col min="4882" max="4882" width="7.5546875" style="5" customWidth="1"/>
    <col min="4883" max="4884" width="8" style="5" customWidth="1"/>
    <col min="4885" max="4885" width="8.21875" style="5" customWidth="1"/>
    <col min="4886" max="4886" width="8.5546875" style="5" customWidth="1"/>
    <col min="4887" max="4887" width="7.21875" style="5" customWidth="1"/>
    <col min="4888" max="4889" width="8" style="5" customWidth="1"/>
    <col min="4890" max="4890" width="8.77734375" style="5" customWidth="1"/>
    <col min="4891" max="4891" width="7.77734375" style="5" customWidth="1"/>
    <col min="4892" max="4892" width="8.77734375" style="5" customWidth="1"/>
    <col min="4893" max="5119" width="11.44140625" style="5"/>
    <col min="5120" max="5120" width="36.5546875" style="5" customWidth="1"/>
    <col min="5121" max="5130" width="8.77734375" style="5" customWidth="1"/>
    <col min="5131" max="5132" width="7.77734375" style="5" customWidth="1"/>
    <col min="5133" max="5133" width="7.5546875" style="5" customWidth="1"/>
    <col min="5134" max="5134" width="7.77734375" style="5" customWidth="1"/>
    <col min="5135" max="5136" width="8" style="5" customWidth="1"/>
    <col min="5137" max="5137" width="7.77734375" style="5" customWidth="1"/>
    <col min="5138" max="5138" width="7.5546875" style="5" customWidth="1"/>
    <col min="5139" max="5140" width="8" style="5" customWidth="1"/>
    <col min="5141" max="5141" width="8.21875" style="5" customWidth="1"/>
    <col min="5142" max="5142" width="8.5546875" style="5" customWidth="1"/>
    <col min="5143" max="5143" width="7.21875" style="5" customWidth="1"/>
    <col min="5144" max="5145" width="8" style="5" customWidth="1"/>
    <col min="5146" max="5146" width="8.77734375" style="5" customWidth="1"/>
    <col min="5147" max="5147" width="7.77734375" style="5" customWidth="1"/>
    <col min="5148" max="5148" width="8.77734375" style="5" customWidth="1"/>
    <col min="5149" max="5375" width="11.44140625" style="5"/>
    <col min="5376" max="5376" width="36.5546875" style="5" customWidth="1"/>
    <col min="5377" max="5386" width="8.77734375" style="5" customWidth="1"/>
    <col min="5387" max="5388" width="7.77734375" style="5" customWidth="1"/>
    <col min="5389" max="5389" width="7.5546875" style="5" customWidth="1"/>
    <col min="5390" max="5390" width="7.77734375" style="5" customWidth="1"/>
    <col min="5391" max="5392" width="8" style="5" customWidth="1"/>
    <col min="5393" max="5393" width="7.77734375" style="5" customWidth="1"/>
    <col min="5394" max="5394" width="7.5546875" style="5" customWidth="1"/>
    <col min="5395" max="5396" width="8" style="5" customWidth="1"/>
    <col min="5397" max="5397" width="8.21875" style="5" customWidth="1"/>
    <col min="5398" max="5398" width="8.5546875" style="5" customWidth="1"/>
    <col min="5399" max="5399" width="7.21875" style="5" customWidth="1"/>
    <col min="5400" max="5401" width="8" style="5" customWidth="1"/>
    <col min="5402" max="5402" width="8.77734375" style="5" customWidth="1"/>
    <col min="5403" max="5403" width="7.77734375" style="5" customWidth="1"/>
    <col min="5404" max="5404" width="8.77734375" style="5" customWidth="1"/>
    <col min="5405" max="5631" width="11.44140625" style="5"/>
    <col min="5632" max="5632" width="36.5546875" style="5" customWidth="1"/>
    <col min="5633" max="5642" width="8.77734375" style="5" customWidth="1"/>
    <col min="5643" max="5644" width="7.77734375" style="5" customWidth="1"/>
    <col min="5645" max="5645" width="7.5546875" style="5" customWidth="1"/>
    <col min="5646" max="5646" width="7.77734375" style="5" customWidth="1"/>
    <col min="5647" max="5648" width="8" style="5" customWidth="1"/>
    <col min="5649" max="5649" width="7.77734375" style="5" customWidth="1"/>
    <col min="5650" max="5650" width="7.5546875" style="5" customWidth="1"/>
    <col min="5651" max="5652" width="8" style="5" customWidth="1"/>
    <col min="5653" max="5653" width="8.21875" style="5" customWidth="1"/>
    <col min="5654" max="5654" width="8.5546875" style="5" customWidth="1"/>
    <col min="5655" max="5655" width="7.21875" style="5" customWidth="1"/>
    <col min="5656" max="5657" width="8" style="5" customWidth="1"/>
    <col min="5658" max="5658" width="8.77734375" style="5" customWidth="1"/>
    <col min="5659" max="5659" width="7.77734375" style="5" customWidth="1"/>
    <col min="5660" max="5660" width="8.77734375" style="5" customWidth="1"/>
    <col min="5661" max="5887" width="11.44140625" style="5"/>
    <col min="5888" max="5888" width="36.5546875" style="5" customWidth="1"/>
    <col min="5889" max="5898" width="8.77734375" style="5" customWidth="1"/>
    <col min="5899" max="5900" width="7.77734375" style="5" customWidth="1"/>
    <col min="5901" max="5901" width="7.5546875" style="5" customWidth="1"/>
    <col min="5902" max="5902" width="7.77734375" style="5" customWidth="1"/>
    <col min="5903" max="5904" width="8" style="5" customWidth="1"/>
    <col min="5905" max="5905" width="7.77734375" style="5" customWidth="1"/>
    <col min="5906" max="5906" width="7.5546875" style="5" customWidth="1"/>
    <col min="5907" max="5908" width="8" style="5" customWidth="1"/>
    <col min="5909" max="5909" width="8.21875" style="5" customWidth="1"/>
    <col min="5910" max="5910" width="8.5546875" style="5" customWidth="1"/>
    <col min="5911" max="5911" width="7.21875" style="5" customWidth="1"/>
    <col min="5912" max="5913" width="8" style="5" customWidth="1"/>
    <col min="5914" max="5914" width="8.77734375" style="5" customWidth="1"/>
    <col min="5915" max="5915" width="7.77734375" style="5" customWidth="1"/>
    <col min="5916" max="5916" width="8.77734375" style="5" customWidth="1"/>
    <col min="5917" max="6143" width="11.44140625" style="5"/>
    <col min="6144" max="6144" width="36.5546875" style="5" customWidth="1"/>
    <col min="6145" max="6154" width="8.77734375" style="5" customWidth="1"/>
    <col min="6155" max="6156" width="7.77734375" style="5" customWidth="1"/>
    <col min="6157" max="6157" width="7.5546875" style="5" customWidth="1"/>
    <col min="6158" max="6158" width="7.77734375" style="5" customWidth="1"/>
    <col min="6159" max="6160" width="8" style="5" customWidth="1"/>
    <col min="6161" max="6161" width="7.77734375" style="5" customWidth="1"/>
    <col min="6162" max="6162" width="7.5546875" style="5" customWidth="1"/>
    <col min="6163" max="6164" width="8" style="5" customWidth="1"/>
    <col min="6165" max="6165" width="8.21875" style="5" customWidth="1"/>
    <col min="6166" max="6166" width="8.5546875" style="5" customWidth="1"/>
    <col min="6167" max="6167" width="7.21875" style="5" customWidth="1"/>
    <col min="6168" max="6169" width="8" style="5" customWidth="1"/>
    <col min="6170" max="6170" width="8.77734375" style="5" customWidth="1"/>
    <col min="6171" max="6171" width="7.77734375" style="5" customWidth="1"/>
    <col min="6172" max="6172" width="8.77734375" style="5" customWidth="1"/>
    <col min="6173" max="6399" width="11.44140625" style="5"/>
    <col min="6400" max="6400" width="36.5546875" style="5" customWidth="1"/>
    <col min="6401" max="6410" width="8.77734375" style="5" customWidth="1"/>
    <col min="6411" max="6412" width="7.77734375" style="5" customWidth="1"/>
    <col min="6413" max="6413" width="7.5546875" style="5" customWidth="1"/>
    <col min="6414" max="6414" width="7.77734375" style="5" customWidth="1"/>
    <col min="6415" max="6416" width="8" style="5" customWidth="1"/>
    <col min="6417" max="6417" width="7.77734375" style="5" customWidth="1"/>
    <col min="6418" max="6418" width="7.5546875" style="5" customWidth="1"/>
    <col min="6419" max="6420" width="8" style="5" customWidth="1"/>
    <col min="6421" max="6421" width="8.21875" style="5" customWidth="1"/>
    <col min="6422" max="6422" width="8.5546875" style="5" customWidth="1"/>
    <col min="6423" max="6423" width="7.21875" style="5" customWidth="1"/>
    <col min="6424" max="6425" width="8" style="5" customWidth="1"/>
    <col min="6426" max="6426" width="8.77734375" style="5" customWidth="1"/>
    <col min="6427" max="6427" width="7.77734375" style="5" customWidth="1"/>
    <col min="6428" max="6428" width="8.77734375" style="5" customWidth="1"/>
    <col min="6429" max="6655" width="11.44140625" style="5"/>
    <col min="6656" max="6656" width="36.5546875" style="5" customWidth="1"/>
    <col min="6657" max="6666" width="8.77734375" style="5" customWidth="1"/>
    <col min="6667" max="6668" width="7.77734375" style="5" customWidth="1"/>
    <col min="6669" max="6669" width="7.5546875" style="5" customWidth="1"/>
    <col min="6670" max="6670" width="7.77734375" style="5" customWidth="1"/>
    <col min="6671" max="6672" width="8" style="5" customWidth="1"/>
    <col min="6673" max="6673" width="7.77734375" style="5" customWidth="1"/>
    <col min="6674" max="6674" width="7.5546875" style="5" customWidth="1"/>
    <col min="6675" max="6676" width="8" style="5" customWidth="1"/>
    <col min="6677" max="6677" width="8.21875" style="5" customWidth="1"/>
    <col min="6678" max="6678" width="8.5546875" style="5" customWidth="1"/>
    <col min="6679" max="6679" width="7.21875" style="5" customWidth="1"/>
    <col min="6680" max="6681" width="8" style="5" customWidth="1"/>
    <col min="6682" max="6682" width="8.77734375" style="5" customWidth="1"/>
    <col min="6683" max="6683" width="7.77734375" style="5" customWidth="1"/>
    <col min="6684" max="6684" width="8.77734375" style="5" customWidth="1"/>
    <col min="6685" max="6911" width="11.44140625" style="5"/>
    <col min="6912" max="6912" width="36.5546875" style="5" customWidth="1"/>
    <col min="6913" max="6922" width="8.77734375" style="5" customWidth="1"/>
    <col min="6923" max="6924" width="7.77734375" style="5" customWidth="1"/>
    <col min="6925" max="6925" width="7.5546875" style="5" customWidth="1"/>
    <col min="6926" max="6926" width="7.77734375" style="5" customWidth="1"/>
    <col min="6927" max="6928" width="8" style="5" customWidth="1"/>
    <col min="6929" max="6929" width="7.77734375" style="5" customWidth="1"/>
    <col min="6930" max="6930" width="7.5546875" style="5" customWidth="1"/>
    <col min="6931" max="6932" width="8" style="5" customWidth="1"/>
    <col min="6933" max="6933" width="8.21875" style="5" customWidth="1"/>
    <col min="6934" max="6934" width="8.5546875" style="5" customWidth="1"/>
    <col min="6935" max="6935" width="7.21875" style="5" customWidth="1"/>
    <col min="6936" max="6937" width="8" style="5" customWidth="1"/>
    <col min="6938" max="6938" width="8.77734375" style="5" customWidth="1"/>
    <col min="6939" max="6939" width="7.77734375" style="5" customWidth="1"/>
    <col min="6940" max="6940" width="8.77734375" style="5" customWidth="1"/>
    <col min="6941" max="7167" width="11.44140625" style="5"/>
    <col min="7168" max="7168" width="36.5546875" style="5" customWidth="1"/>
    <col min="7169" max="7178" width="8.77734375" style="5" customWidth="1"/>
    <col min="7179" max="7180" width="7.77734375" style="5" customWidth="1"/>
    <col min="7181" max="7181" width="7.5546875" style="5" customWidth="1"/>
    <col min="7182" max="7182" width="7.77734375" style="5" customWidth="1"/>
    <col min="7183" max="7184" width="8" style="5" customWidth="1"/>
    <col min="7185" max="7185" width="7.77734375" style="5" customWidth="1"/>
    <col min="7186" max="7186" width="7.5546875" style="5" customWidth="1"/>
    <col min="7187" max="7188" width="8" style="5" customWidth="1"/>
    <col min="7189" max="7189" width="8.21875" style="5" customWidth="1"/>
    <col min="7190" max="7190" width="8.5546875" style="5" customWidth="1"/>
    <col min="7191" max="7191" width="7.21875" style="5" customWidth="1"/>
    <col min="7192" max="7193" width="8" style="5" customWidth="1"/>
    <col min="7194" max="7194" width="8.77734375" style="5" customWidth="1"/>
    <col min="7195" max="7195" width="7.77734375" style="5" customWidth="1"/>
    <col min="7196" max="7196" width="8.77734375" style="5" customWidth="1"/>
    <col min="7197" max="7423" width="11.44140625" style="5"/>
    <col min="7424" max="7424" width="36.5546875" style="5" customWidth="1"/>
    <col min="7425" max="7434" width="8.77734375" style="5" customWidth="1"/>
    <col min="7435" max="7436" width="7.77734375" style="5" customWidth="1"/>
    <col min="7437" max="7437" width="7.5546875" style="5" customWidth="1"/>
    <col min="7438" max="7438" width="7.77734375" style="5" customWidth="1"/>
    <col min="7439" max="7440" width="8" style="5" customWidth="1"/>
    <col min="7441" max="7441" width="7.77734375" style="5" customWidth="1"/>
    <col min="7442" max="7442" width="7.5546875" style="5" customWidth="1"/>
    <col min="7443" max="7444" width="8" style="5" customWidth="1"/>
    <col min="7445" max="7445" width="8.21875" style="5" customWidth="1"/>
    <col min="7446" max="7446" width="8.5546875" style="5" customWidth="1"/>
    <col min="7447" max="7447" width="7.21875" style="5" customWidth="1"/>
    <col min="7448" max="7449" width="8" style="5" customWidth="1"/>
    <col min="7450" max="7450" width="8.77734375" style="5" customWidth="1"/>
    <col min="7451" max="7451" width="7.77734375" style="5" customWidth="1"/>
    <col min="7452" max="7452" width="8.77734375" style="5" customWidth="1"/>
    <col min="7453" max="7679" width="11.44140625" style="5"/>
    <col min="7680" max="7680" width="36.5546875" style="5" customWidth="1"/>
    <col min="7681" max="7690" width="8.77734375" style="5" customWidth="1"/>
    <col min="7691" max="7692" width="7.77734375" style="5" customWidth="1"/>
    <col min="7693" max="7693" width="7.5546875" style="5" customWidth="1"/>
    <col min="7694" max="7694" width="7.77734375" style="5" customWidth="1"/>
    <col min="7695" max="7696" width="8" style="5" customWidth="1"/>
    <col min="7697" max="7697" width="7.77734375" style="5" customWidth="1"/>
    <col min="7698" max="7698" width="7.5546875" style="5" customWidth="1"/>
    <col min="7699" max="7700" width="8" style="5" customWidth="1"/>
    <col min="7701" max="7701" width="8.21875" style="5" customWidth="1"/>
    <col min="7702" max="7702" width="8.5546875" style="5" customWidth="1"/>
    <col min="7703" max="7703" width="7.21875" style="5" customWidth="1"/>
    <col min="7704" max="7705" width="8" style="5" customWidth="1"/>
    <col min="7706" max="7706" width="8.77734375" style="5" customWidth="1"/>
    <col min="7707" max="7707" width="7.77734375" style="5" customWidth="1"/>
    <col min="7708" max="7708" width="8.77734375" style="5" customWidth="1"/>
    <col min="7709" max="7935" width="11.44140625" style="5"/>
    <col min="7936" max="7936" width="36.5546875" style="5" customWidth="1"/>
    <col min="7937" max="7946" width="8.77734375" style="5" customWidth="1"/>
    <col min="7947" max="7948" width="7.77734375" style="5" customWidth="1"/>
    <col min="7949" max="7949" width="7.5546875" style="5" customWidth="1"/>
    <col min="7950" max="7950" width="7.77734375" style="5" customWidth="1"/>
    <col min="7951" max="7952" width="8" style="5" customWidth="1"/>
    <col min="7953" max="7953" width="7.77734375" style="5" customWidth="1"/>
    <col min="7954" max="7954" width="7.5546875" style="5" customWidth="1"/>
    <col min="7955" max="7956" width="8" style="5" customWidth="1"/>
    <col min="7957" max="7957" width="8.21875" style="5" customWidth="1"/>
    <col min="7958" max="7958" width="8.5546875" style="5" customWidth="1"/>
    <col min="7959" max="7959" width="7.21875" style="5" customWidth="1"/>
    <col min="7960" max="7961" width="8" style="5" customWidth="1"/>
    <col min="7962" max="7962" width="8.77734375" style="5" customWidth="1"/>
    <col min="7963" max="7963" width="7.77734375" style="5" customWidth="1"/>
    <col min="7964" max="7964" width="8.77734375" style="5" customWidth="1"/>
    <col min="7965" max="8191" width="11.44140625" style="5"/>
    <col min="8192" max="8192" width="36.5546875" style="5" customWidth="1"/>
    <col min="8193" max="8202" width="8.77734375" style="5" customWidth="1"/>
    <col min="8203" max="8204" width="7.77734375" style="5" customWidth="1"/>
    <col min="8205" max="8205" width="7.5546875" style="5" customWidth="1"/>
    <col min="8206" max="8206" width="7.77734375" style="5" customWidth="1"/>
    <col min="8207" max="8208" width="8" style="5" customWidth="1"/>
    <col min="8209" max="8209" width="7.77734375" style="5" customWidth="1"/>
    <col min="8210" max="8210" width="7.5546875" style="5" customWidth="1"/>
    <col min="8211" max="8212" width="8" style="5" customWidth="1"/>
    <col min="8213" max="8213" width="8.21875" style="5" customWidth="1"/>
    <col min="8214" max="8214" width="8.5546875" style="5" customWidth="1"/>
    <col min="8215" max="8215" width="7.21875" style="5" customWidth="1"/>
    <col min="8216" max="8217" width="8" style="5" customWidth="1"/>
    <col min="8218" max="8218" width="8.77734375" style="5" customWidth="1"/>
    <col min="8219" max="8219" width="7.77734375" style="5" customWidth="1"/>
    <col min="8220" max="8220" width="8.77734375" style="5" customWidth="1"/>
    <col min="8221" max="8447" width="11.44140625" style="5"/>
    <col min="8448" max="8448" width="36.5546875" style="5" customWidth="1"/>
    <col min="8449" max="8458" width="8.77734375" style="5" customWidth="1"/>
    <col min="8459" max="8460" width="7.77734375" style="5" customWidth="1"/>
    <col min="8461" max="8461" width="7.5546875" style="5" customWidth="1"/>
    <col min="8462" max="8462" width="7.77734375" style="5" customWidth="1"/>
    <col min="8463" max="8464" width="8" style="5" customWidth="1"/>
    <col min="8465" max="8465" width="7.77734375" style="5" customWidth="1"/>
    <col min="8466" max="8466" width="7.5546875" style="5" customWidth="1"/>
    <col min="8467" max="8468" width="8" style="5" customWidth="1"/>
    <col min="8469" max="8469" width="8.21875" style="5" customWidth="1"/>
    <col min="8470" max="8470" width="8.5546875" style="5" customWidth="1"/>
    <col min="8471" max="8471" width="7.21875" style="5" customWidth="1"/>
    <col min="8472" max="8473" width="8" style="5" customWidth="1"/>
    <col min="8474" max="8474" width="8.77734375" style="5" customWidth="1"/>
    <col min="8475" max="8475" width="7.77734375" style="5" customWidth="1"/>
    <col min="8476" max="8476" width="8.77734375" style="5" customWidth="1"/>
    <col min="8477" max="8703" width="11.44140625" style="5"/>
    <col min="8704" max="8704" width="36.5546875" style="5" customWidth="1"/>
    <col min="8705" max="8714" width="8.77734375" style="5" customWidth="1"/>
    <col min="8715" max="8716" width="7.77734375" style="5" customWidth="1"/>
    <col min="8717" max="8717" width="7.5546875" style="5" customWidth="1"/>
    <col min="8718" max="8718" width="7.77734375" style="5" customWidth="1"/>
    <col min="8719" max="8720" width="8" style="5" customWidth="1"/>
    <col min="8721" max="8721" width="7.77734375" style="5" customWidth="1"/>
    <col min="8722" max="8722" width="7.5546875" style="5" customWidth="1"/>
    <col min="8723" max="8724" width="8" style="5" customWidth="1"/>
    <col min="8725" max="8725" width="8.21875" style="5" customWidth="1"/>
    <col min="8726" max="8726" width="8.5546875" style="5" customWidth="1"/>
    <col min="8727" max="8727" width="7.21875" style="5" customWidth="1"/>
    <col min="8728" max="8729" width="8" style="5" customWidth="1"/>
    <col min="8730" max="8730" width="8.77734375" style="5" customWidth="1"/>
    <col min="8731" max="8731" width="7.77734375" style="5" customWidth="1"/>
    <col min="8732" max="8732" width="8.77734375" style="5" customWidth="1"/>
    <col min="8733" max="8959" width="11.44140625" style="5"/>
    <col min="8960" max="8960" width="36.5546875" style="5" customWidth="1"/>
    <col min="8961" max="8970" width="8.77734375" style="5" customWidth="1"/>
    <col min="8971" max="8972" width="7.77734375" style="5" customWidth="1"/>
    <col min="8973" max="8973" width="7.5546875" style="5" customWidth="1"/>
    <col min="8974" max="8974" width="7.77734375" style="5" customWidth="1"/>
    <col min="8975" max="8976" width="8" style="5" customWidth="1"/>
    <col min="8977" max="8977" width="7.77734375" style="5" customWidth="1"/>
    <col min="8978" max="8978" width="7.5546875" style="5" customWidth="1"/>
    <col min="8979" max="8980" width="8" style="5" customWidth="1"/>
    <col min="8981" max="8981" width="8.21875" style="5" customWidth="1"/>
    <col min="8982" max="8982" width="8.5546875" style="5" customWidth="1"/>
    <col min="8983" max="8983" width="7.21875" style="5" customWidth="1"/>
    <col min="8984" max="8985" width="8" style="5" customWidth="1"/>
    <col min="8986" max="8986" width="8.77734375" style="5" customWidth="1"/>
    <col min="8987" max="8987" width="7.77734375" style="5" customWidth="1"/>
    <col min="8988" max="8988" width="8.77734375" style="5" customWidth="1"/>
    <col min="8989" max="9215" width="11.44140625" style="5"/>
    <col min="9216" max="9216" width="36.5546875" style="5" customWidth="1"/>
    <col min="9217" max="9226" width="8.77734375" style="5" customWidth="1"/>
    <col min="9227" max="9228" width="7.77734375" style="5" customWidth="1"/>
    <col min="9229" max="9229" width="7.5546875" style="5" customWidth="1"/>
    <col min="9230" max="9230" width="7.77734375" style="5" customWidth="1"/>
    <col min="9231" max="9232" width="8" style="5" customWidth="1"/>
    <col min="9233" max="9233" width="7.77734375" style="5" customWidth="1"/>
    <col min="9234" max="9234" width="7.5546875" style="5" customWidth="1"/>
    <col min="9235" max="9236" width="8" style="5" customWidth="1"/>
    <col min="9237" max="9237" width="8.21875" style="5" customWidth="1"/>
    <col min="9238" max="9238" width="8.5546875" style="5" customWidth="1"/>
    <col min="9239" max="9239" width="7.21875" style="5" customWidth="1"/>
    <col min="9240" max="9241" width="8" style="5" customWidth="1"/>
    <col min="9242" max="9242" width="8.77734375" style="5" customWidth="1"/>
    <col min="9243" max="9243" width="7.77734375" style="5" customWidth="1"/>
    <col min="9244" max="9244" width="8.77734375" style="5" customWidth="1"/>
    <col min="9245" max="9471" width="11.44140625" style="5"/>
    <col min="9472" max="9472" width="36.5546875" style="5" customWidth="1"/>
    <col min="9473" max="9482" width="8.77734375" style="5" customWidth="1"/>
    <col min="9483" max="9484" width="7.77734375" style="5" customWidth="1"/>
    <col min="9485" max="9485" width="7.5546875" style="5" customWidth="1"/>
    <col min="9486" max="9486" width="7.77734375" style="5" customWidth="1"/>
    <col min="9487" max="9488" width="8" style="5" customWidth="1"/>
    <col min="9489" max="9489" width="7.77734375" style="5" customWidth="1"/>
    <col min="9490" max="9490" width="7.5546875" style="5" customWidth="1"/>
    <col min="9491" max="9492" width="8" style="5" customWidth="1"/>
    <col min="9493" max="9493" width="8.21875" style="5" customWidth="1"/>
    <col min="9494" max="9494" width="8.5546875" style="5" customWidth="1"/>
    <col min="9495" max="9495" width="7.21875" style="5" customWidth="1"/>
    <col min="9496" max="9497" width="8" style="5" customWidth="1"/>
    <col min="9498" max="9498" width="8.77734375" style="5" customWidth="1"/>
    <col min="9499" max="9499" width="7.77734375" style="5" customWidth="1"/>
    <col min="9500" max="9500" width="8.77734375" style="5" customWidth="1"/>
    <col min="9501" max="9727" width="11.44140625" style="5"/>
    <col min="9728" max="9728" width="36.5546875" style="5" customWidth="1"/>
    <col min="9729" max="9738" width="8.77734375" style="5" customWidth="1"/>
    <col min="9739" max="9740" width="7.77734375" style="5" customWidth="1"/>
    <col min="9741" max="9741" width="7.5546875" style="5" customWidth="1"/>
    <col min="9742" max="9742" width="7.77734375" style="5" customWidth="1"/>
    <col min="9743" max="9744" width="8" style="5" customWidth="1"/>
    <col min="9745" max="9745" width="7.77734375" style="5" customWidth="1"/>
    <col min="9746" max="9746" width="7.5546875" style="5" customWidth="1"/>
    <col min="9747" max="9748" width="8" style="5" customWidth="1"/>
    <col min="9749" max="9749" width="8.21875" style="5" customWidth="1"/>
    <col min="9750" max="9750" width="8.5546875" style="5" customWidth="1"/>
    <col min="9751" max="9751" width="7.21875" style="5" customWidth="1"/>
    <col min="9752" max="9753" width="8" style="5" customWidth="1"/>
    <col min="9754" max="9754" width="8.77734375" style="5" customWidth="1"/>
    <col min="9755" max="9755" width="7.77734375" style="5" customWidth="1"/>
    <col min="9756" max="9756" width="8.77734375" style="5" customWidth="1"/>
    <col min="9757" max="9983" width="11.44140625" style="5"/>
    <col min="9984" max="9984" width="36.5546875" style="5" customWidth="1"/>
    <col min="9985" max="9994" width="8.77734375" style="5" customWidth="1"/>
    <col min="9995" max="9996" width="7.77734375" style="5" customWidth="1"/>
    <col min="9997" max="9997" width="7.5546875" style="5" customWidth="1"/>
    <col min="9998" max="9998" width="7.77734375" style="5" customWidth="1"/>
    <col min="9999" max="10000" width="8" style="5" customWidth="1"/>
    <col min="10001" max="10001" width="7.77734375" style="5" customWidth="1"/>
    <col min="10002" max="10002" width="7.5546875" style="5" customWidth="1"/>
    <col min="10003" max="10004" width="8" style="5" customWidth="1"/>
    <col min="10005" max="10005" width="8.21875" style="5" customWidth="1"/>
    <col min="10006" max="10006" width="8.5546875" style="5" customWidth="1"/>
    <col min="10007" max="10007" width="7.21875" style="5" customWidth="1"/>
    <col min="10008" max="10009" width="8" style="5" customWidth="1"/>
    <col min="10010" max="10010" width="8.77734375" style="5" customWidth="1"/>
    <col min="10011" max="10011" width="7.77734375" style="5" customWidth="1"/>
    <col min="10012" max="10012" width="8.77734375" style="5" customWidth="1"/>
    <col min="10013" max="10239" width="11.44140625" style="5"/>
    <col min="10240" max="10240" width="36.5546875" style="5" customWidth="1"/>
    <col min="10241" max="10250" width="8.77734375" style="5" customWidth="1"/>
    <col min="10251" max="10252" width="7.77734375" style="5" customWidth="1"/>
    <col min="10253" max="10253" width="7.5546875" style="5" customWidth="1"/>
    <col min="10254" max="10254" width="7.77734375" style="5" customWidth="1"/>
    <col min="10255" max="10256" width="8" style="5" customWidth="1"/>
    <col min="10257" max="10257" width="7.77734375" style="5" customWidth="1"/>
    <col min="10258" max="10258" width="7.5546875" style="5" customWidth="1"/>
    <col min="10259" max="10260" width="8" style="5" customWidth="1"/>
    <col min="10261" max="10261" width="8.21875" style="5" customWidth="1"/>
    <col min="10262" max="10262" width="8.5546875" style="5" customWidth="1"/>
    <col min="10263" max="10263" width="7.21875" style="5" customWidth="1"/>
    <col min="10264" max="10265" width="8" style="5" customWidth="1"/>
    <col min="10266" max="10266" width="8.77734375" style="5" customWidth="1"/>
    <col min="10267" max="10267" width="7.77734375" style="5" customWidth="1"/>
    <col min="10268" max="10268" width="8.77734375" style="5" customWidth="1"/>
    <col min="10269" max="10495" width="11.44140625" style="5"/>
    <col min="10496" max="10496" width="36.5546875" style="5" customWidth="1"/>
    <col min="10497" max="10506" width="8.77734375" style="5" customWidth="1"/>
    <col min="10507" max="10508" width="7.77734375" style="5" customWidth="1"/>
    <col min="10509" max="10509" width="7.5546875" style="5" customWidth="1"/>
    <col min="10510" max="10510" width="7.77734375" style="5" customWidth="1"/>
    <col min="10511" max="10512" width="8" style="5" customWidth="1"/>
    <col min="10513" max="10513" width="7.77734375" style="5" customWidth="1"/>
    <col min="10514" max="10514" width="7.5546875" style="5" customWidth="1"/>
    <col min="10515" max="10516" width="8" style="5" customWidth="1"/>
    <col min="10517" max="10517" width="8.21875" style="5" customWidth="1"/>
    <col min="10518" max="10518" width="8.5546875" style="5" customWidth="1"/>
    <col min="10519" max="10519" width="7.21875" style="5" customWidth="1"/>
    <col min="10520" max="10521" width="8" style="5" customWidth="1"/>
    <col min="10522" max="10522" width="8.77734375" style="5" customWidth="1"/>
    <col min="10523" max="10523" width="7.77734375" style="5" customWidth="1"/>
    <col min="10524" max="10524" width="8.77734375" style="5" customWidth="1"/>
    <col min="10525" max="10751" width="11.44140625" style="5"/>
    <col min="10752" max="10752" width="36.5546875" style="5" customWidth="1"/>
    <col min="10753" max="10762" width="8.77734375" style="5" customWidth="1"/>
    <col min="10763" max="10764" width="7.77734375" style="5" customWidth="1"/>
    <col min="10765" max="10765" width="7.5546875" style="5" customWidth="1"/>
    <col min="10766" max="10766" width="7.77734375" style="5" customWidth="1"/>
    <col min="10767" max="10768" width="8" style="5" customWidth="1"/>
    <col min="10769" max="10769" width="7.77734375" style="5" customWidth="1"/>
    <col min="10770" max="10770" width="7.5546875" style="5" customWidth="1"/>
    <col min="10771" max="10772" width="8" style="5" customWidth="1"/>
    <col min="10773" max="10773" width="8.21875" style="5" customWidth="1"/>
    <col min="10774" max="10774" width="8.5546875" style="5" customWidth="1"/>
    <col min="10775" max="10775" width="7.21875" style="5" customWidth="1"/>
    <col min="10776" max="10777" width="8" style="5" customWidth="1"/>
    <col min="10778" max="10778" width="8.77734375" style="5" customWidth="1"/>
    <col min="10779" max="10779" width="7.77734375" style="5" customWidth="1"/>
    <col min="10780" max="10780" width="8.77734375" style="5" customWidth="1"/>
    <col min="10781" max="11007" width="11.44140625" style="5"/>
    <col min="11008" max="11008" width="36.5546875" style="5" customWidth="1"/>
    <col min="11009" max="11018" width="8.77734375" style="5" customWidth="1"/>
    <col min="11019" max="11020" width="7.77734375" style="5" customWidth="1"/>
    <col min="11021" max="11021" width="7.5546875" style="5" customWidth="1"/>
    <col min="11022" max="11022" width="7.77734375" style="5" customWidth="1"/>
    <col min="11023" max="11024" width="8" style="5" customWidth="1"/>
    <col min="11025" max="11025" width="7.77734375" style="5" customWidth="1"/>
    <col min="11026" max="11026" width="7.5546875" style="5" customWidth="1"/>
    <col min="11027" max="11028" width="8" style="5" customWidth="1"/>
    <col min="11029" max="11029" width="8.21875" style="5" customWidth="1"/>
    <col min="11030" max="11030" width="8.5546875" style="5" customWidth="1"/>
    <col min="11031" max="11031" width="7.21875" style="5" customWidth="1"/>
    <col min="11032" max="11033" width="8" style="5" customWidth="1"/>
    <col min="11034" max="11034" width="8.77734375" style="5" customWidth="1"/>
    <col min="11035" max="11035" width="7.77734375" style="5" customWidth="1"/>
    <col min="11036" max="11036" width="8.77734375" style="5" customWidth="1"/>
    <col min="11037" max="11263" width="11.44140625" style="5"/>
    <col min="11264" max="11264" width="36.5546875" style="5" customWidth="1"/>
    <col min="11265" max="11274" width="8.77734375" style="5" customWidth="1"/>
    <col min="11275" max="11276" width="7.77734375" style="5" customWidth="1"/>
    <col min="11277" max="11277" width="7.5546875" style="5" customWidth="1"/>
    <col min="11278" max="11278" width="7.77734375" style="5" customWidth="1"/>
    <col min="11279" max="11280" width="8" style="5" customWidth="1"/>
    <col min="11281" max="11281" width="7.77734375" style="5" customWidth="1"/>
    <col min="11282" max="11282" width="7.5546875" style="5" customWidth="1"/>
    <col min="11283" max="11284" width="8" style="5" customWidth="1"/>
    <col min="11285" max="11285" width="8.21875" style="5" customWidth="1"/>
    <col min="11286" max="11286" width="8.5546875" style="5" customWidth="1"/>
    <col min="11287" max="11287" width="7.21875" style="5" customWidth="1"/>
    <col min="11288" max="11289" width="8" style="5" customWidth="1"/>
    <col min="11290" max="11290" width="8.77734375" style="5" customWidth="1"/>
    <col min="11291" max="11291" width="7.77734375" style="5" customWidth="1"/>
    <col min="11292" max="11292" width="8.77734375" style="5" customWidth="1"/>
    <col min="11293" max="11519" width="11.44140625" style="5"/>
    <col min="11520" max="11520" width="36.5546875" style="5" customWidth="1"/>
    <col min="11521" max="11530" width="8.77734375" style="5" customWidth="1"/>
    <col min="11531" max="11532" width="7.77734375" style="5" customWidth="1"/>
    <col min="11533" max="11533" width="7.5546875" style="5" customWidth="1"/>
    <col min="11534" max="11534" width="7.77734375" style="5" customWidth="1"/>
    <col min="11535" max="11536" width="8" style="5" customWidth="1"/>
    <col min="11537" max="11537" width="7.77734375" style="5" customWidth="1"/>
    <col min="11538" max="11538" width="7.5546875" style="5" customWidth="1"/>
    <col min="11539" max="11540" width="8" style="5" customWidth="1"/>
    <col min="11541" max="11541" width="8.21875" style="5" customWidth="1"/>
    <col min="11542" max="11542" width="8.5546875" style="5" customWidth="1"/>
    <col min="11543" max="11543" width="7.21875" style="5" customWidth="1"/>
    <col min="11544" max="11545" width="8" style="5" customWidth="1"/>
    <col min="11546" max="11546" width="8.77734375" style="5" customWidth="1"/>
    <col min="11547" max="11547" width="7.77734375" style="5" customWidth="1"/>
    <col min="11548" max="11548" width="8.77734375" style="5" customWidth="1"/>
    <col min="11549" max="11775" width="11.44140625" style="5"/>
    <col min="11776" max="11776" width="36.5546875" style="5" customWidth="1"/>
    <col min="11777" max="11786" width="8.77734375" style="5" customWidth="1"/>
    <col min="11787" max="11788" width="7.77734375" style="5" customWidth="1"/>
    <col min="11789" max="11789" width="7.5546875" style="5" customWidth="1"/>
    <col min="11790" max="11790" width="7.77734375" style="5" customWidth="1"/>
    <col min="11791" max="11792" width="8" style="5" customWidth="1"/>
    <col min="11793" max="11793" width="7.77734375" style="5" customWidth="1"/>
    <col min="11794" max="11794" width="7.5546875" style="5" customWidth="1"/>
    <col min="11795" max="11796" width="8" style="5" customWidth="1"/>
    <col min="11797" max="11797" width="8.21875" style="5" customWidth="1"/>
    <col min="11798" max="11798" width="8.5546875" style="5" customWidth="1"/>
    <col min="11799" max="11799" width="7.21875" style="5" customWidth="1"/>
    <col min="11800" max="11801" width="8" style="5" customWidth="1"/>
    <col min="11802" max="11802" width="8.77734375" style="5" customWidth="1"/>
    <col min="11803" max="11803" width="7.77734375" style="5" customWidth="1"/>
    <col min="11804" max="11804" width="8.77734375" style="5" customWidth="1"/>
    <col min="11805" max="12031" width="11.44140625" style="5"/>
    <col min="12032" max="12032" width="36.5546875" style="5" customWidth="1"/>
    <col min="12033" max="12042" width="8.77734375" style="5" customWidth="1"/>
    <col min="12043" max="12044" width="7.77734375" style="5" customWidth="1"/>
    <col min="12045" max="12045" width="7.5546875" style="5" customWidth="1"/>
    <col min="12046" max="12046" width="7.77734375" style="5" customWidth="1"/>
    <col min="12047" max="12048" width="8" style="5" customWidth="1"/>
    <col min="12049" max="12049" width="7.77734375" style="5" customWidth="1"/>
    <col min="12050" max="12050" width="7.5546875" style="5" customWidth="1"/>
    <col min="12051" max="12052" width="8" style="5" customWidth="1"/>
    <col min="12053" max="12053" width="8.21875" style="5" customWidth="1"/>
    <col min="12054" max="12054" width="8.5546875" style="5" customWidth="1"/>
    <col min="12055" max="12055" width="7.21875" style="5" customWidth="1"/>
    <col min="12056" max="12057" width="8" style="5" customWidth="1"/>
    <col min="12058" max="12058" width="8.77734375" style="5" customWidth="1"/>
    <col min="12059" max="12059" width="7.77734375" style="5" customWidth="1"/>
    <col min="12060" max="12060" width="8.77734375" style="5" customWidth="1"/>
    <col min="12061" max="12287" width="11.44140625" style="5"/>
    <col min="12288" max="12288" width="36.5546875" style="5" customWidth="1"/>
    <col min="12289" max="12298" width="8.77734375" style="5" customWidth="1"/>
    <col min="12299" max="12300" width="7.77734375" style="5" customWidth="1"/>
    <col min="12301" max="12301" width="7.5546875" style="5" customWidth="1"/>
    <col min="12302" max="12302" width="7.77734375" style="5" customWidth="1"/>
    <col min="12303" max="12304" width="8" style="5" customWidth="1"/>
    <col min="12305" max="12305" width="7.77734375" style="5" customWidth="1"/>
    <col min="12306" max="12306" width="7.5546875" style="5" customWidth="1"/>
    <col min="12307" max="12308" width="8" style="5" customWidth="1"/>
    <col min="12309" max="12309" width="8.21875" style="5" customWidth="1"/>
    <col min="12310" max="12310" width="8.5546875" style="5" customWidth="1"/>
    <col min="12311" max="12311" width="7.21875" style="5" customWidth="1"/>
    <col min="12312" max="12313" width="8" style="5" customWidth="1"/>
    <col min="12314" max="12314" width="8.77734375" style="5" customWidth="1"/>
    <col min="12315" max="12315" width="7.77734375" style="5" customWidth="1"/>
    <col min="12316" max="12316" width="8.77734375" style="5" customWidth="1"/>
    <col min="12317" max="12543" width="11.44140625" style="5"/>
    <col min="12544" max="12544" width="36.5546875" style="5" customWidth="1"/>
    <col min="12545" max="12554" width="8.77734375" style="5" customWidth="1"/>
    <col min="12555" max="12556" width="7.77734375" style="5" customWidth="1"/>
    <col min="12557" max="12557" width="7.5546875" style="5" customWidth="1"/>
    <col min="12558" max="12558" width="7.77734375" style="5" customWidth="1"/>
    <col min="12559" max="12560" width="8" style="5" customWidth="1"/>
    <col min="12561" max="12561" width="7.77734375" style="5" customWidth="1"/>
    <col min="12562" max="12562" width="7.5546875" style="5" customWidth="1"/>
    <col min="12563" max="12564" width="8" style="5" customWidth="1"/>
    <col min="12565" max="12565" width="8.21875" style="5" customWidth="1"/>
    <col min="12566" max="12566" width="8.5546875" style="5" customWidth="1"/>
    <col min="12567" max="12567" width="7.21875" style="5" customWidth="1"/>
    <col min="12568" max="12569" width="8" style="5" customWidth="1"/>
    <col min="12570" max="12570" width="8.77734375" style="5" customWidth="1"/>
    <col min="12571" max="12571" width="7.77734375" style="5" customWidth="1"/>
    <col min="12572" max="12572" width="8.77734375" style="5" customWidth="1"/>
    <col min="12573" max="12799" width="11.44140625" style="5"/>
    <col min="12800" max="12800" width="36.5546875" style="5" customWidth="1"/>
    <col min="12801" max="12810" width="8.77734375" style="5" customWidth="1"/>
    <col min="12811" max="12812" width="7.77734375" style="5" customWidth="1"/>
    <col min="12813" max="12813" width="7.5546875" style="5" customWidth="1"/>
    <col min="12814" max="12814" width="7.77734375" style="5" customWidth="1"/>
    <col min="12815" max="12816" width="8" style="5" customWidth="1"/>
    <col min="12817" max="12817" width="7.77734375" style="5" customWidth="1"/>
    <col min="12818" max="12818" width="7.5546875" style="5" customWidth="1"/>
    <col min="12819" max="12820" width="8" style="5" customWidth="1"/>
    <col min="12821" max="12821" width="8.21875" style="5" customWidth="1"/>
    <col min="12822" max="12822" width="8.5546875" style="5" customWidth="1"/>
    <col min="12823" max="12823" width="7.21875" style="5" customWidth="1"/>
    <col min="12824" max="12825" width="8" style="5" customWidth="1"/>
    <col min="12826" max="12826" width="8.77734375" style="5" customWidth="1"/>
    <col min="12827" max="12827" width="7.77734375" style="5" customWidth="1"/>
    <col min="12828" max="12828" width="8.77734375" style="5" customWidth="1"/>
    <col min="12829" max="13055" width="11.44140625" style="5"/>
    <col min="13056" max="13056" width="36.5546875" style="5" customWidth="1"/>
    <col min="13057" max="13066" width="8.77734375" style="5" customWidth="1"/>
    <col min="13067" max="13068" width="7.77734375" style="5" customWidth="1"/>
    <col min="13069" max="13069" width="7.5546875" style="5" customWidth="1"/>
    <col min="13070" max="13070" width="7.77734375" style="5" customWidth="1"/>
    <col min="13071" max="13072" width="8" style="5" customWidth="1"/>
    <col min="13073" max="13073" width="7.77734375" style="5" customWidth="1"/>
    <col min="13074" max="13074" width="7.5546875" style="5" customWidth="1"/>
    <col min="13075" max="13076" width="8" style="5" customWidth="1"/>
    <col min="13077" max="13077" width="8.21875" style="5" customWidth="1"/>
    <col min="13078" max="13078" width="8.5546875" style="5" customWidth="1"/>
    <col min="13079" max="13079" width="7.21875" style="5" customWidth="1"/>
    <col min="13080" max="13081" width="8" style="5" customWidth="1"/>
    <col min="13082" max="13082" width="8.77734375" style="5" customWidth="1"/>
    <col min="13083" max="13083" width="7.77734375" style="5" customWidth="1"/>
    <col min="13084" max="13084" width="8.77734375" style="5" customWidth="1"/>
    <col min="13085" max="13311" width="11.44140625" style="5"/>
    <col min="13312" max="13312" width="36.5546875" style="5" customWidth="1"/>
    <col min="13313" max="13322" width="8.77734375" style="5" customWidth="1"/>
    <col min="13323" max="13324" width="7.77734375" style="5" customWidth="1"/>
    <col min="13325" max="13325" width="7.5546875" style="5" customWidth="1"/>
    <col min="13326" max="13326" width="7.77734375" style="5" customWidth="1"/>
    <col min="13327" max="13328" width="8" style="5" customWidth="1"/>
    <col min="13329" max="13329" width="7.77734375" style="5" customWidth="1"/>
    <col min="13330" max="13330" width="7.5546875" style="5" customWidth="1"/>
    <col min="13331" max="13332" width="8" style="5" customWidth="1"/>
    <col min="13333" max="13333" width="8.21875" style="5" customWidth="1"/>
    <col min="13334" max="13334" width="8.5546875" style="5" customWidth="1"/>
    <col min="13335" max="13335" width="7.21875" style="5" customWidth="1"/>
    <col min="13336" max="13337" width="8" style="5" customWidth="1"/>
    <col min="13338" max="13338" width="8.77734375" style="5" customWidth="1"/>
    <col min="13339" max="13339" width="7.77734375" style="5" customWidth="1"/>
    <col min="13340" max="13340" width="8.77734375" style="5" customWidth="1"/>
    <col min="13341" max="13567" width="11.44140625" style="5"/>
    <col min="13568" max="13568" width="36.5546875" style="5" customWidth="1"/>
    <col min="13569" max="13578" width="8.77734375" style="5" customWidth="1"/>
    <col min="13579" max="13580" width="7.77734375" style="5" customWidth="1"/>
    <col min="13581" max="13581" width="7.5546875" style="5" customWidth="1"/>
    <col min="13582" max="13582" width="7.77734375" style="5" customWidth="1"/>
    <col min="13583" max="13584" width="8" style="5" customWidth="1"/>
    <col min="13585" max="13585" width="7.77734375" style="5" customWidth="1"/>
    <col min="13586" max="13586" width="7.5546875" style="5" customWidth="1"/>
    <col min="13587" max="13588" width="8" style="5" customWidth="1"/>
    <col min="13589" max="13589" width="8.21875" style="5" customWidth="1"/>
    <col min="13590" max="13590" width="8.5546875" style="5" customWidth="1"/>
    <col min="13591" max="13591" width="7.21875" style="5" customWidth="1"/>
    <col min="13592" max="13593" width="8" style="5" customWidth="1"/>
    <col min="13594" max="13594" width="8.77734375" style="5" customWidth="1"/>
    <col min="13595" max="13595" width="7.77734375" style="5" customWidth="1"/>
    <col min="13596" max="13596" width="8.77734375" style="5" customWidth="1"/>
    <col min="13597" max="13823" width="11.44140625" style="5"/>
    <col min="13824" max="13824" width="36.5546875" style="5" customWidth="1"/>
    <col min="13825" max="13834" width="8.77734375" style="5" customWidth="1"/>
    <col min="13835" max="13836" width="7.77734375" style="5" customWidth="1"/>
    <col min="13837" max="13837" width="7.5546875" style="5" customWidth="1"/>
    <col min="13838" max="13838" width="7.77734375" style="5" customWidth="1"/>
    <col min="13839" max="13840" width="8" style="5" customWidth="1"/>
    <col min="13841" max="13841" width="7.77734375" style="5" customWidth="1"/>
    <col min="13842" max="13842" width="7.5546875" style="5" customWidth="1"/>
    <col min="13843" max="13844" width="8" style="5" customWidth="1"/>
    <col min="13845" max="13845" width="8.21875" style="5" customWidth="1"/>
    <col min="13846" max="13846" width="8.5546875" style="5" customWidth="1"/>
    <col min="13847" max="13847" width="7.21875" style="5" customWidth="1"/>
    <col min="13848" max="13849" width="8" style="5" customWidth="1"/>
    <col min="13850" max="13850" width="8.77734375" style="5" customWidth="1"/>
    <col min="13851" max="13851" width="7.77734375" style="5" customWidth="1"/>
    <col min="13852" max="13852" width="8.77734375" style="5" customWidth="1"/>
    <col min="13853" max="14079" width="11.44140625" style="5"/>
    <col min="14080" max="14080" width="36.5546875" style="5" customWidth="1"/>
    <col min="14081" max="14090" width="8.77734375" style="5" customWidth="1"/>
    <col min="14091" max="14092" width="7.77734375" style="5" customWidth="1"/>
    <col min="14093" max="14093" width="7.5546875" style="5" customWidth="1"/>
    <col min="14094" max="14094" width="7.77734375" style="5" customWidth="1"/>
    <col min="14095" max="14096" width="8" style="5" customWidth="1"/>
    <col min="14097" max="14097" width="7.77734375" style="5" customWidth="1"/>
    <col min="14098" max="14098" width="7.5546875" style="5" customWidth="1"/>
    <col min="14099" max="14100" width="8" style="5" customWidth="1"/>
    <col min="14101" max="14101" width="8.21875" style="5" customWidth="1"/>
    <col min="14102" max="14102" width="8.5546875" style="5" customWidth="1"/>
    <col min="14103" max="14103" width="7.21875" style="5" customWidth="1"/>
    <col min="14104" max="14105" width="8" style="5" customWidth="1"/>
    <col min="14106" max="14106" width="8.77734375" style="5" customWidth="1"/>
    <col min="14107" max="14107" width="7.77734375" style="5" customWidth="1"/>
    <col min="14108" max="14108" width="8.77734375" style="5" customWidth="1"/>
    <col min="14109" max="14335" width="11.44140625" style="5"/>
    <col min="14336" max="14336" width="36.5546875" style="5" customWidth="1"/>
    <col min="14337" max="14346" width="8.77734375" style="5" customWidth="1"/>
    <col min="14347" max="14348" width="7.77734375" style="5" customWidth="1"/>
    <col min="14349" max="14349" width="7.5546875" style="5" customWidth="1"/>
    <col min="14350" max="14350" width="7.77734375" style="5" customWidth="1"/>
    <col min="14351" max="14352" width="8" style="5" customWidth="1"/>
    <col min="14353" max="14353" width="7.77734375" style="5" customWidth="1"/>
    <col min="14354" max="14354" width="7.5546875" style="5" customWidth="1"/>
    <col min="14355" max="14356" width="8" style="5" customWidth="1"/>
    <col min="14357" max="14357" width="8.21875" style="5" customWidth="1"/>
    <col min="14358" max="14358" width="8.5546875" style="5" customWidth="1"/>
    <col min="14359" max="14359" width="7.21875" style="5" customWidth="1"/>
    <col min="14360" max="14361" width="8" style="5" customWidth="1"/>
    <col min="14362" max="14362" width="8.77734375" style="5" customWidth="1"/>
    <col min="14363" max="14363" width="7.77734375" style="5" customWidth="1"/>
    <col min="14364" max="14364" width="8.77734375" style="5" customWidth="1"/>
    <col min="14365" max="14591" width="11.44140625" style="5"/>
    <col min="14592" max="14592" width="36.5546875" style="5" customWidth="1"/>
    <col min="14593" max="14602" width="8.77734375" style="5" customWidth="1"/>
    <col min="14603" max="14604" width="7.77734375" style="5" customWidth="1"/>
    <col min="14605" max="14605" width="7.5546875" style="5" customWidth="1"/>
    <col min="14606" max="14606" width="7.77734375" style="5" customWidth="1"/>
    <col min="14607" max="14608" width="8" style="5" customWidth="1"/>
    <col min="14609" max="14609" width="7.77734375" style="5" customWidth="1"/>
    <col min="14610" max="14610" width="7.5546875" style="5" customWidth="1"/>
    <col min="14611" max="14612" width="8" style="5" customWidth="1"/>
    <col min="14613" max="14613" width="8.21875" style="5" customWidth="1"/>
    <col min="14614" max="14614" width="8.5546875" style="5" customWidth="1"/>
    <col min="14615" max="14615" width="7.21875" style="5" customWidth="1"/>
    <col min="14616" max="14617" width="8" style="5" customWidth="1"/>
    <col min="14618" max="14618" width="8.77734375" style="5" customWidth="1"/>
    <col min="14619" max="14619" width="7.77734375" style="5" customWidth="1"/>
    <col min="14620" max="14620" width="8.77734375" style="5" customWidth="1"/>
    <col min="14621" max="14847" width="11.44140625" style="5"/>
    <col min="14848" max="14848" width="36.5546875" style="5" customWidth="1"/>
    <col min="14849" max="14858" width="8.77734375" style="5" customWidth="1"/>
    <col min="14859" max="14860" width="7.77734375" style="5" customWidth="1"/>
    <col min="14861" max="14861" width="7.5546875" style="5" customWidth="1"/>
    <col min="14862" max="14862" width="7.77734375" style="5" customWidth="1"/>
    <col min="14863" max="14864" width="8" style="5" customWidth="1"/>
    <col min="14865" max="14865" width="7.77734375" style="5" customWidth="1"/>
    <col min="14866" max="14866" width="7.5546875" style="5" customWidth="1"/>
    <col min="14867" max="14868" width="8" style="5" customWidth="1"/>
    <col min="14869" max="14869" width="8.21875" style="5" customWidth="1"/>
    <col min="14870" max="14870" width="8.5546875" style="5" customWidth="1"/>
    <col min="14871" max="14871" width="7.21875" style="5" customWidth="1"/>
    <col min="14872" max="14873" width="8" style="5" customWidth="1"/>
    <col min="14874" max="14874" width="8.77734375" style="5" customWidth="1"/>
    <col min="14875" max="14875" width="7.77734375" style="5" customWidth="1"/>
    <col min="14876" max="14876" width="8.77734375" style="5" customWidth="1"/>
    <col min="14877" max="15103" width="11.44140625" style="5"/>
    <col min="15104" max="15104" width="36.5546875" style="5" customWidth="1"/>
    <col min="15105" max="15114" width="8.77734375" style="5" customWidth="1"/>
    <col min="15115" max="15116" width="7.77734375" style="5" customWidth="1"/>
    <col min="15117" max="15117" width="7.5546875" style="5" customWidth="1"/>
    <col min="15118" max="15118" width="7.77734375" style="5" customWidth="1"/>
    <col min="15119" max="15120" width="8" style="5" customWidth="1"/>
    <col min="15121" max="15121" width="7.77734375" style="5" customWidth="1"/>
    <col min="15122" max="15122" width="7.5546875" style="5" customWidth="1"/>
    <col min="15123" max="15124" width="8" style="5" customWidth="1"/>
    <col min="15125" max="15125" width="8.21875" style="5" customWidth="1"/>
    <col min="15126" max="15126" width="8.5546875" style="5" customWidth="1"/>
    <col min="15127" max="15127" width="7.21875" style="5" customWidth="1"/>
    <col min="15128" max="15129" width="8" style="5" customWidth="1"/>
    <col min="15130" max="15130" width="8.77734375" style="5" customWidth="1"/>
    <col min="15131" max="15131" width="7.77734375" style="5" customWidth="1"/>
    <col min="15132" max="15132" width="8.77734375" style="5" customWidth="1"/>
    <col min="15133" max="15359" width="11.44140625" style="5"/>
    <col min="15360" max="15360" width="36.5546875" style="5" customWidth="1"/>
    <col min="15361" max="15370" width="8.77734375" style="5" customWidth="1"/>
    <col min="15371" max="15372" width="7.77734375" style="5" customWidth="1"/>
    <col min="15373" max="15373" width="7.5546875" style="5" customWidth="1"/>
    <col min="15374" max="15374" width="7.77734375" style="5" customWidth="1"/>
    <col min="15375" max="15376" width="8" style="5" customWidth="1"/>
    <col min="15377" max="15377" width="7.77734375" style="5" customWidth="1"/>
    <col min="15378" max="15378" width="7.5546875" style="5" customWidth="1"/>
    <col min="15379" max="15380" width="8" style="5" customWidth="1"/>
    <col min="15381" max="15381" width="8.21875" style="5" customWidth="1"/>
    <col min="15382" max="15382" width="8.5546875" style="5" customWidth="1"/>
    <col min="15383" max="15383" width="7.21875" style="5" customWidth="1"/>
    <col min="15384" max="15385" width="8" style="5" customWidth="1"/>
    <col min="15386" max="15386" width="8.77734375" style="5" customWidth="1"/>
    <col min="15387" max="15387" width="7.77734375" style="5" customWidth="1"/>
    <col min="15388" max="15388" width="8.77734375" style="5" customWidth="1"/>
    <col min="15389" max="15615" width="11.44140625" style="5"/>
    <col min="15616" max="15616" width="36.5546875" style="5" customWidth="1"/>
    <col min="15617" max="15626" width="8.77734375" style="5" customWidth="1"/>
    <col min="15627" max="15628" width="7.77734375" style="5" customWidth="1"/>
    <col min="15629" max="15629" width="7.5546875" style="5" customWidth="1"/>
    <col min="15630" max="15630" width="7.77734375" style="5" customWidth="1"/>
    <col min="15631" max="15632" width="8" style="5" customWidth="1"/>
    <col min="15633" max="15633" width="7.77734375" style="5" customWidth="1"/>
    <col min="15634" max="15634" width="7.5546875" style="5" customWidth="1"/>
    <col min="15635" max="15636" width="8" style="5" customWidth="1"/>
    <col min="15637" max="15637" width="8.21875" style="5" customWidth="1"/>
    <col min="15638" max="15638" width="8.5546875" style="5" customWidth="1"/>
    <col min="15639" max="15639" width="7.21875" style="5" customWidth="1"/>
    <col min="15640" max="15641" width="8" style="5" customWidth="1"/>
    <col min="15642" max="15642" width="8.77734375" style="5" customWidth="1"/>
    <col min="15643" max="15643" width="7.77734375" style="5" customWidth="1"/>
    <col min="15644" max="15644" width="8.77734375" style="5" customWidth="1"/>
    <col min="15645" max="15871" width="11.44140625" style="5"/>
    <col min="15872" max="15872" width="36.5546875" style="5" customWidth="1"/>
    <col min="15873" max="15882" width="8.77734375" style="5" customWidth="1"/>
    <col min="15883" max="15884" width="7.77734375" style="5" customWidth="1"/>
    <col min="15885" max="15885" width="7.5546875" style="5" customWidth="1"/>
    <col min="15886" max="15886" width="7.77734375" style="5" customWidth="1"/>
    <col min="15887" max="15888" width="8" style="5" customWidth="1"/>
    <col min="15889" max="15889" width="7.77734375" style="5" customWidth="1"/>
    <col min="15890" max="15890" width="7.5546875" style="5" customWidth="1"/>
    <col min="15891" max="15892" width="8" style="5" customWidth="1"/>
    <col min="15893" max="15893" width="8.21875" style="5" customWidth="1"/>
    <col min="15894" max="15894" width="8.5546875" style="5" customWidth="1"/>
    <col min="15895" max="15895" width="7.21875" style="5" customWidth="1"/>
    <col min="15896" max="15897" width="8" style="5" customWidth="1"/>
    <col min="15898" max="15898" width="8.77734375" style="5" customWidth="1"/>
    <col min="15899" max="15899" width="7.77734375" style="5" customWidth="1"/>
    <col min="15900" max="15900" width="8.77734375" style="5" customWidth="1"/>
    <col min="15901" max="16127" width="11.44140625" style="5"/>
    <col min="16128" max="16128" width="36.5546875" style="5" customWidth="1"/>
    <col min="16129" max="16138" width="8.77734375" style="5" customWidth="1"/>
    <col min="16139" max="16140" width="7.77734375" style="5" customWidth="1"/>
    <col min="16141" max="16141" width="7.5546875" style="5" customWidth="1"/>
    <col min="16142" max="16142" width="7.77734375" style="5" customWidth="1"/>
    <col min="16143" max="16144" width="8" style="5" customWidth="1"/>
    <col min="16145" max="16145" width="7.77734375" style="5" customWidth="1"/>
    <col min="16146" max="16146" width="7.5546875" style="5" customWidth="1"/>
    <col min="16147" max="16148" width="8" style="5" customWidth="1"/>
    <col min="16149" max="16149" width="8.21875" style="5" customWidth="1"/>
    <col min="16150" max="16150" width="8.5546875" style="5" customWidth="1"/>
    <col min="16151" max="16151" width="7.21875" style="5" customWidth="1"/>
    <col min="16152" max="16153" width="8" style="5" customWidth="1"/>
    <col min="16154" max="16154" width="8.77734375" style="5" customWidth="1"/>
    <col min="16155" max="16155" width="7.77734375" style="5" customWidth="1"/>
    <col min="16156" max="16156" width="8.77734375" style="5" customWidth="1"/>
    <col min="16157" max="16383" width="11.44140625" style="5"/>
    <col min="16384" max="16384" width="11.44140625" style="5" customWidth="1"/>
  </cols>
  <sheetData>
    <row r="1" spans="1:34" ht="12.45" customHeight="1" x14ac:dyDescent="0.25">
      <c r="A1" s="209" t="s">
        <v>262</v>
      </c>
      <c r="B1" s="209"/>
      <c r="C1" s="209"/>
      <c r="D1" s="209"/>
      <c r="E1" s="209"/>
      <c r="F1" s="209"/>
      <c r="G1" s="209"/>
      <c r="H1" s="209"/>
      <c r="I1" s="209"/>
      <c r="J1" s="209"/>
      <c r="K1" s="209"/>
      <c r="L1" s="209"/>
      <c r="M1" s="209"/>
      <c r="N1" s="209"/>
      <c r="O1" s="209"/>
      <c r="P1" s="209"/>
      <c r="Q1" s="209"/>
      <c r="R1" s="209"/>
      <c r="S1" s="209"/>
      <c r="T1" s="209"/>
      <c r="U1" s="209"/>
      <c r="V1" s="209"/>
      <c r="W1" s="209"/>
      <c r="X1" s="209"/>
      <c r="Y1" s="209"/>
      <c r="Z1" s="209"/>
      <c r="AA1" s="209"/>
      <c r="AB1" s="209"/>
      <c r="AC1" s="209"/>
      <c r="AD1" s="209"/>
      <c r="AE1" s="209"/>
      <c r="AF1" s="209"/>
      <c r="AG1" s="209"/>
      <c r="AH1" s="209"/>
    </row>
    <row r="2" spans="1:34" ht="13.05" customHeight="1" x14ac:dyDescent="0.25">
      <c r="A2" s="209"/>
      <c r="B2" s="209"/>
      <c r="C2" s="209"/>
      <c r="D2" s="209"/>
      <c r="E2" s="209"/>
      <c r="F2" s="209"/>
      <c r="G2" s="209"/>
      <c r="H2" s="209"/>
      <c r="I2" s="209"/>
      <c r="J2" s="209"/>
      <c r="K2" s="209"/>
      <c r="L2" s="209"/>
      <c r="M2" s="209"/>
      <c r="N2" s="209"/>
      <c r="O2" s="209"/>
      <c r="P2" s="209"/>
      <c r="Q2" s="209"/>
      <c r="R2" s="209"/>
      <c r="S2" s="209"/>
      <c r="T2" s="209"/>
      <c r="U2" s="209"/>
      <c r="V2" s="209"/>
      <c r="W2" s="209"/>
      <c r="X2" s="209"/>
      <c r="Y2" s="209"/>
      <c r="Z2" s="209"/>
      <c r="AA2" s="209"/>
      <c r="AB2" s="209"/>
      <c r="AC2" s="209"/>
      <c r="AD2" s="209"/>
      <c r="AE2" s="209"/>
      <c r="AF2" s="209"/>
      <c r="AG2" s="209"/>
      <c r="AH2" s="209"/>
    </row>
    <row r="3" spans="1:34" s="91" customFormat="1" ht="13.05" customHeight="1" x14ac:dyDescent="0.25">
      <c r="A3" s="97"/>
      <c r="B3" s="92"/>
      <c r="C3" s="92"/>
      <c r="D3" s="92"/>
      <c r="E3" s="92"/>
      <c r="F3" s="92"/>
      <c r="G3" s="92"/>
      <c r="H3" s="92"/>
      <c r="I3" s="92"/>
      <c r="J3" s="92"/>
      <c r="K3" s="92"/>
      <c r="L3" s="92"/>
      <c r="M3" s="92"/>
      <c r="N3" s="92"/>
      <c r="O3" s="92"/>
      <c r="P3" s="92"/>
    </row>
    <row r="4" spans="1:34" ht="18" customHeight="1" x14ac:dyDescent="0.25">
      <c r="A4" s="90" t="s">
        <v>259</v>
      </c>
      <c r="B4" s="95">
        <v>1990</v>
      </c>
      <c r="C4" s="95">
        <v>1991</v>
      </c>
      <c r="D4" s="95">
        <v>1992</v>
      </c>
      <c r="E4" s="95">
        <v>1993</v>
      </c>
      <c r="F4" s="95">
        <v>1994</v>
      </c>
      <c r="G4" s="95">
        <v>1995</v>
      </c>
      <c r="H4" s="95">
        <v>1996</v>
      </c>
      <c r="I4" s="95">
        <v>1997</v>
      </c>
      <c r="J4" s="95">
        <v>1998</v>
      </c>
      <c r="K4" s="95">
        <v>1999</v>
      </c>
      <c r="L4" s="95">
        <v>2000</v>
      </c>
      <c r="M4" s="95">
        <v>2001</v>
      </c>
      <c r="N4" s="95">
        <v>2002</v>
      </c>
      <c r="O4" s="95">
        <v>2003</v>
      </c>
      <c r="P4" s="95">
        <v>2004</v>
      </c>
      <c r="Q4" s="95">
        <v>2005</v>
      </c>
      <c r="R4" s="95">
        <v>2006</v>
      </c>
      <c r="S4" s="95">
        <v>2007</v>
      </c>
      <c r="T4" s="95">
        <v>2008</v>
      </c>
      <c r="U4" s="95">
        <v>2009</v>
      </c>
      <c r="V4" s="95">
        <v>2010</v>
      </c>
      <c r="W4" s="95">
        <v>2011</v>
      </c>
      <c r="X4" s="95">
        <v>2012</v>
      </c>
      <c r="Y4" s="95">
        <v>2013</v>
      </c>
      <c r="Z4" s="95">
        <v>2014</v>
      </c>
      <c r="AA4" s="95">
        <v>2015</v>
      </c>
      <c r="AB4" s="95">
        <v>2016</v>
      </c>
      <c r="AC4" s="95">
        <v>2017</v>
      </c>
      <c r="AD4" s="95">
        <v>2018</v>
      </c>
      <c r="AE4" s="95">
        <v>2019</v>
      </c>
      <c r="AF4" s="95">
        <v>2020</v>
      </c>
      <c r="AG4" s="95">
        <v>2021</v>
      </c>
      <c r="AH4" s="95">
        <v>2022</v>
      </c>
    </row>
    <row r="5" spans="1:34" ht="18" customHeight="1" x14ac:dyDescent="0.25">
      <c r="A5" s="96" t="s">
        <v>31</v>
      </c>
      <c r="B5" s="89">
        <f>Donnees_INSEE!B31/1000</f>
        <v>1480.2860000000001</v>
      </c>
      <c r="C5" s="89">
        <f>Donnees_INSEE!C31/1000</f>
        <v>1495.8019999999999</v>
      </c>
      <c r="D5" s="89">
        <f>Donnees_INSEE!D31/1000</f>
        <v>1519.7249999999999</v>
      </c>
      <c r="E5" s="89">
        <f>Donnees_INSEE!E31/1000</f>
        <v>1510.171</v>
      </c>
      <c r="F5" s="89">
        <f>Donnees_INSEE!F31/1000</f>
        <v>1545.787</v>
      </c>
      <c r="G5" s="89">
        <f>Donnees_INSEE!G31/1000</f>
        <v>1578.3510000000001</v>
      </c>
      <c r="H5" s="89">
        <f>Donnees_INSEE!H31/1000</f>
        <v>1600.653</v>
      </c>
      <c r="I5" s="89">
        <f>Donnees_INSEE!I31/1000</f>
        <v>1638.049</v>
      </c>
      <c r="J5" s="89">
        <f>Donnees_INSEE!J31/1000</f>
        <v>1696.8330000000001</v>
      </c>
      <c r="K5" s="89">
        <f>Donnees_INSEE!K31/1000</f>
        <v>1754.8879999999999</v>
      </c>
      <c r="L5" s="89">
        <f>Donnees_INSEE!L31/1000</f>
        <v>1823.7439999999999</v>
      </c>
      <c r="M5" s="89">
        <f>Donnees_INSEE!M31/1000</f>
        <v>1859.922</v>
      </c>
      <c r="N5" s="89">
        <f>Donnees_INSEE!N31/1000</f>
        <v>1881.0419999999999</v>
      </c>
      <c r="O5" s="89">
        <f>Donnees_INSEE!O31/1000</f>
        <v>1896.5260000000001</v>
      </c>
      <c r="P5" s="89">
        <f>Donnees_INSEE!P31/1000</f>
        <v>1950.193</v>
      </c>
      <c r="Q5" s="89">
        <f>Donnees_INSEE!Q31/1000</f>
        <v>1982.6289999999999</v>
      </c>
      <c r="R5" s="89">
        <f>Donnees_INSEE!R31/1000</f>
        <v>2031.19</v>
      </c>
      <c r="S5" s="89">
        <f>Donnees_INSEE!S31/1000</f>
        <v>2080.4409999999998</v>
      </c>
      <c r="T5" s="89">
        <f>Donnees_INSEE!T31/1000</f>
        <v>2085.7449999999999</v>
      </c>
      <c r="U5" s="89">
        <f>Donnees_INSEE!U31/1000</f>
        <v>2025.8150000000001</v>
      </c>
      <c r="V5" s="89">
        <f>Donnees_INSEE!V31/1000</f>
        <v>2065.3069999999998</v>
      </c>
      <c r="W5" s="89">
        <f>Donnees_INSEE!W31/1000</f>
        <v>2110.5929999999998</v>
      </c>
      <c r="X5" s="89">
        <f>Donnees_INSEE!X31/1000</f>
        <v>2117.2020000000002</v>
      </c>
      <c r="Y5" s="89">
        <f>Donnees_INSEE!Y31/1000</f>
        <v>2129.404</v>
      </c>
      <c r="Z5" s="89">
        <f>Donnees_INSEE!Z31/1000</f>
        <v>2149.7649999999999</v>
      </c>
      <c r="AA5" s="89">
        <f>Donnees_INSEE!AA31/1000</f>
        <v>2173.69</v>
      </c>
      <c r="AB5" s="89">
        <f>Donnees_INSEE!AB31/1000</f>
        <v>2197.502</v>
      </c>
      <c r="AC5" s="89">
        <f>Donnees_INSEE!AC31/1000</f>
        <v>2247.8560000000002</v>
      </c>
      <c r="AD5" s="89">
        <f>Donnees_INSEE!AD31/1000</f>
        <v>2289.7800000000002</v>
      </c>
      <c r="AE5" s="89">
        <f>Donnees_INSEE!AE31/1000</f>
        <v>2331.98</v>
      </c>
      <c r="AF5" s="89">
        <f>Donnees_INSEE!AF31/1000</f>
        <v>2156.1379999999999</v>
      </c>
      <c r="AG5" s="89">
        <f>Donnees_INSEE!AG31/1000</f>
        <v>2294.89</v>
      </c>
      <c r="AH5" s="89">
        <f>Donnees_INSEE!AH31/1000</f>
        <v>2351.2240000000002</v>
      </c>
    </row>
    <row r="6" spans="1:34" ht="24.45" customHeight="1" x14ac:dyDescent="0.25">
      <c r="A6" s="99" t="s">
        <v>45</v>
      </c>
      <c r="B6" s="106">
        <f>'Graph 2'!B11</f>
        <v>831.78573400000016</v>
      </c>
      <c r="C6" s="106">
        <f>'Graph 2'!C11</f>
        <v>850.45647500000018</v>
      </c>
      <c r="D6" s="106">
        <f>'Graph 2'!D11</f>
        <v>834.272651</v>
      </c>
      <c r="E6" s="106">
        <f>'Graph 2'!E11</f>
        <v>769.25635999999997</v>
      </c>
      <c r="F6" s="106">
        <f>'Graph 2'!F11</f>
        <v>808.57413700000006</v>
      </c>
      <c r="G6" s="106">
        <f>'Graph 2'!G11</f>
        <v>801.5517339999999</v>
      </c>
      <c r="H6" s="106">
        <f>'Graph 2'!H11</f>
        <v>779.16968700000007</v>
      </c>
      <c r="I6" s="106">
        <f>'Graph 2'!I11</f>
        <v>795.655079</v>
      </c>
      <c r="J6" s="106">
        <f>'Graph 2'!J11</f>
        <v>819.71020899999996</v>
      </c>
      <c r="K6" s="106">
        <f>'Graph 2'!K11</f>
        <v>844.81425100000001</v>
      </c>
      <c r="L6" s="106">
        <f>'Graph 2'!L11</f>
        <v>884.74809399999992</v>
      </c>
      <c r="M6" s="106">
        <f>'Graph 2'!M11</f>
        <v>852.38304599999992</v>
      </c>
      <c r="N6" s="106">
        <f>'Graph 2'!N11</f>
        <v>857.63634100000002</v>
      </c>
      <c r="O6" s="106">
        <f>'Graph 2'!O11</f>
        <v>806.00208599999996</v>
      </c>
      <c r="P6" s="106">
        <f>'Graph 2'!P11</f>
        <v>886.50931500000013</v>
      </c>
      <c r="Q6" s="106">
        <f>'Graph 2'!Q11</f>
        <v>858.93674700000008</v>
      </c>
      <c r="R6" s="106">
        <f>'Graph 2'!R11</f>
        <v>877.97860300000002</v>
      </c>
      <c r="S6" s="106">
        <f>'Graph 2'!S11</f>
        <v>913.79114200000004</v>
      </c>
      <c r="T6" s="106">
        <f>'Graph 2'!T11</f>
        <v>894.52470300000016</v>
      </c>
      <c r="U6" s="106">
        <f>'Graph 2'!U11</f>
        <v>799.02160300000003</v>
      </c>
      <c r="V6" s="106">
        <f>'Graph 2'!V11</f>
        <v>783.64631900000006</v>
      </c>
      <c r="W6" s="106">
        <f>'Graph 2'!W11</f>
        <v>804.97657399999991</v>
      </c>
      <c r="X6" s="106">
        <f>'Graph 2'!X11</f>
        <v>786.9847000000002</v>
      </c>
      <c r="Y6" s="106">
        <f>'Graph 2'!Y11</f>
        <v>788.66994199999988</v>
      </c>
      <c r="Z6" s="106">
        <f>'Graph 2'!Z11</f>
        <v>779.92410599999994</v>
      </c>
      <c r="AA6" s="106">
        <f>'Graph 2'!AA11</f>
        <v>738.31926500000009</v>
      </c>
      <c r="AB6" s="106">
        <f>'Graph 2'!AB11</f>
        <v>727.71765200000004</v>
      </c>
      <c r="AC6" s="106">
        <f>'Graph 2'!AC11</f>
        <v>788.51609399999984</v>
      </c>
      <c r="AD6" s="106">
        <f>'Graph 2'!AD11</f>
        <v>777.86847399999999</v>
      </c>
      <c r="AE6" s="106">
        <f>'Graph 2'!AE11</f>
        <v>800.23213800000008</v>
      </c>
      <c r="AF6" s="106">
        <f>'Graph 2'!AF11</f>
        <v>728.08628599999986</v>
      </c>
      <c r="AG6" s="106">
        <f>'Graph 2'!AG11</f>
        <v>802.20681800000011</v>
      </c>
      <c r="AH6" s="106">
        <f>'Graph 2'!AH11</f>
        <v>759.84724699999992</v>
      </c>
    </row>
    <row r="7" spans="1:34" ht="28.05" customHeight="1" x14ac:dyDescent="0.25">
      <c r="A7" s="99" t="s">
        <v>47</v>
      </c>
      <c r="B7" s="109">
        <f>B6/B9*1000</f>
        <v>14.342023292100491</v>
      </c>
      <c r="C7" s="109">
        <f t="shared" ref="C7:AG7" si="0">C6/C9*1000</f>
        <v>14.592561856625764</v>
      </c>
      <c r="D7" s="109">
        <f t="shared" si="0"/>
        <v>14.243725994723315</v>
      </c>
      <c r="E7" s="109">
        <f t="shared" si="0"/>
        <v>13.071031296437459</v>
      </c>
      <c r="F7" s="109">
        <f t="shared" si="0"/>
        <v>13.688388064908059</v>
      </c>
      <c r="G7" s="109">
        <f t="shared" si="0"/>
        <v>13.521321393346087</v>
      </c>
      <c r="H7" s="109">
        <f t="shared" si="0"/>
        <v>13.098059702142368</v>
      </c>
      <c r="I7" s="109">
        <f t="shared" si="0"/>
        <v>13.329525718683684</v>
      </c>
      <c r="J7" s="109">
        <f t="shared" si="0"/>
        <v>13.684793742409244</v>
      </c>
      <c r="K7" s="109">
        <f t="shared" si="0"/>
        <v>14.051510374664863</v>
      </c>
      <c r="L7" s="109">
        <f t="shared" si="0"/>
        <v>14.621965702140951</v>
      </c>
      <c r="M7" s="109">
        <f t="shared" si="0"/>
        <v>13.986926886004113</v>
      </c>
      <c r="N7" s="109">
        <f t="shared" si="0"/>
        <v>13.971415867082989</v>
      </c>
      <c r="O7" s="109">
        <f t="shared" si="0"/>
        <v>13.0370356963142</v>
      </c>
      <c r="P7" s="109">
        <f t="shared" si="0"/>
        <v>14.240870541292937</v>
      </c>
      <c r="Q7" s="109">
        <f t="shared" si="0"/>
        <v>13.69248197253596</v>
      </c>
      <c r="R7" s="109">
        <f t="shared" si="0"/>
        <v>13.895118812254282</v>
      </c>
      <c r="S7" s="109">
        <f t="shared" si="0"/>
        <v>14.367629376347962</v>
      </c>
      <c r="T7" s="109">
        <f t="shared" si="0"/>
        <v>13.98528305751714</v>
      </c>
      <c r="U7" s="109">
        <f t="shared" si="0"/>
        <v>12.425593900893405</v>
      </c>
      <c r="V7" s="109">
        <f t="shared" si="0"/>
        <v>12.128318741235406</v>
      </c>
      <c r="W7" s="109">
        <f t="shared" si="0"/>
        <v>12.39695709757998</v>
      </c>
      <c r="X7" s="109">
        <f t="shared" si="0"/>
        <v>12.062687464819993</v>
      </c>
      <c r="Y7" s="109">
        <f t="shared" si="0"/>
        <v>12.028870236320257</v>
      </c>
      <c r="Z7" s="109">
        <f t="shared" si="0"/>
        <v>11.793646002525929</v>
      </c>
      <c r="AA7" s="109">
        <f t="shared" si="0"/>
        <v>11.115504679598708</v>
      </c>
      <c r="AB7" s="109">
        <f t="shared" si="0"/>
        <v>10.926257538270441</v>
      </c>
      <c r="AC7" s="109">
        <f t="shared" si="0"/>
        <v>11.808644116475509</v>
      </c>
      <c r="AD7" s="109">
        <f t="shared" si="0"/>
        <v>11.611336096810973</v>
      </c>
      <c r="AE7" s="109">
        <f t="shared" si="0"/>
        <v>11.897950461850016</v>
      </c>
      <c r="AF7" s="109">
        <f t="shared" si="0"/>
        <v>10.795763846928869</v>
      </c>
      <c r="AG7" s="109">
        <f t="shared" si="0"/>
        <v>11.849945191884244</v>
      </c>
      <c r="AH7" s="109">
        <f t="shared" ref="AH7" si="1">AH6/AH9*1000</f>
        <v>11.186305759817829</v>
      </c>
    </row>
    <row r="8" spans="1:34" s="12" customFormat="1" ht="18" customHeight="1" x14ac:dyDescent="0.25">
      <c r="A8" s="100" t="s">
        <v>46</v>
      </c>
      <c r="B8" s="107">
        <f>B5/B6</f>
        <v>1.779648218876521</v>
      </c>
      <c r="C8" s="107">
        <f t="shared" ref="C8:AG8" si="2">C5/C6</f>
        <v>1.7588225194005367</v>
      </c>
      <c r="D8" s="107">
        <f t="shared" si="2"/>
        <v>1.8216167078932568</v>
      </c>
      <c r="E8" s="107">
        <f t="shared" si="2"/>
        <v>1.963156989693267</v>
      </c>
      <c r="F8" s="107">
        <f t="shared" si="2"/>
        <v>1.9117443030458936</v>
      </c>
      <c r="G8" s="107">
        <f t="shared" si="2"/>
        <v>1.9691193132644391</v>
      </c>
      <c r="H8" s="107">
        <f t="shared" si="2"/>
        <v>2.0543060474579269</v>
      </c>
      <c r="I8" s="107">
        <f t="shared" si="2"/>
        <v>2.058742592404164</v>
      </c>
      <c r="J8" s="107">
        <f t="shared" si="2"/>
        <v>2.070040096328726</v>
      </c>
      <c r="K8" s="107">
        <f t="shared" si="2"/>
        <v>2.0772471557182572</v>
      </c>
      <c r="L8" s="107">
        <f t="shared" si="2"/>
        <v>2.0613144152192997</v>
      </c>
      <c r="M8" s="107">
        <f t="shared" si="2"/>
        <v>2.1820260371532543</v>
      </c>
      <c r="N8" s="107">
        <f t="shared" si="2"/>
        <v>2.1932862567445706</v>
      </c>
      <c r="O8" s="107">
        <f t="shared" si="2"/>
        <v>2.3530038357741918</v>
      </c>
      <c r="P8" s="107">
        <f t="shared" si="2"/>
        <v>2.1998561853802965</v>
      </c>
      <c r="Q8" s="107">
        <f t="shared" si="2"/>
        <v>2.3082363246475466</v>
      </c>
      <c r="R8" s="107">
        <f t="shared" si="2"/>
        <v>2.3134846260028961</v>
      </c>
      <c r="S8" s="107">
        <f t="shared" si="2"/>
        <v>2.2767139058128447</v>
      </c>
      <c r="T8" s="107">
        <f t="shared" si="2"/>
        <v>2.3316795981206115</v>
      </c>
      <c r="U8" s="107">
        <f t="shared" si="2"/>
        <v>2.5353694973876695</v>
      </c>
      <c r="V8" s="107">
        <f t="shared" si="2"/>
        <v>2.6355090937395187</v>
      </c>
      <c r="W8" s="107">
        <f t="shared" si="2"/>
        <v>2.6219309582045054</v>
      </c>
      <c r="X8" s="107">
        <f t="shared" si="2"/>
        <v>2.690270852787862</v>
      </c>
      <c r="Y8" s="107">
        <f t="shared" si="2"/>
        <v>2.6999938587744481</v>
      </c>
      <c r="Z8" s="107">
        <f t="shared" si="2"/>
        <v>2.7563771698576014</v>
      </c>
      <c r="AA8" s="107">
        <f t="shared" si="2"/>
        <v>2.9441057589090538</v>
      </c>
      <c r="AB8" s="107">
        <f t="shared" si="2"/>
        <v>3.0197178726674614</v>
      </c>
      <c r="AC8" s="107">
        <f t="shared" si="2"/>
        <v>2.8507420674155584</v>
      </c>
      <c r="AD8" s="107">
        <f t="shared" si="2"/>
        <v>2.9436595986791465</v>
      </c>
      <c r="AE8" s="107">
        <f t="shared" si="2"/>
        <v>2.9141293997867401</v>
      </c>
      <c r="AF8" s="107">
        <f t="shared" si="2"/>
        <v>2.9613770255796306</v>
      </c>
      <c r="AG8" s="107">
        <f t="shared" si="2"/>
        <v>2.8607211363790723</v>
      </c>
      <c r="AH8" s="107">
        <f t="shared" ref="AH8" si="3">AH5/AH6</f>
        <v>3.0943377228554998</v>
      </c>
    </row>
    <row r="9" spans="1:34" ht="18" customHeight="1" x14ac:dyDescent="0.25">
      <c r="A9" s="101" t="s">
        <v>19</v>
      </c>
      <c r="B9" s="30">
        <f>Donnees_INSEE!B16/1000</f>
        <v>57996.400999999998</v>
      </c>
      <c r="C9" s="30">
        <f>Donnees_INSEE!C16/1000</f>
        <v>58280.135000000002</v>
      </c>
      <c r="D9" s="30">
        <f>Donnees_INSEE!D16/1000</f>
        <v>58571.237000000001</v>
      </c>
      <c r="E9" s="30">
        <f>Donnees_INSEE!E16/1000</f>
        <v>58852.002</v>
      </c>
      <c r="F9" s="30">
        <f>Donnees_INSEE!F16/1000</f>
        <v>59070.076999999997</v>
      </c>
      <c r="G9" s="30">
        <f>Donnees_INSEE!G16/1000</f>
        <v>59280.576999999997</v>
      </c>
      <c r="H9" s="30">
        <f>Donnees_INSEE!H16/1000</f>
        <v>59487.413</v>
      </c>
      <c r="I9" s="30">
        <f>Donnees_INSEE!I16/1000</f>
        <v>59691.177000000003</v>
      </c>
      <c r="J9" s="30">
        <f>Donnees_INSEE!J16/1000</f>
        <v>59899.347000000002</v>
      </c>
      <c r="K9" s="30">
        <f>Donnees_INSEE!K16/1000</f>
        <v>60122.665000000001</v>
      </c>
      <c r="L9" s="30">
        <f>Donnees_INSEE!L16/1000</f>
        <v>60508.15</v>
      </c>
      <c r="M9" s="30">
        <f>Donnees_INSEE!M16/1000</f>
        <v>60941.41</v>
      </c>
      <c r="N9" s="30">
        <f>Donnees_INSEE!N16/1000</f>
        <v>61385.07</v>
      </c>
      <c r="O9" s="30">
        <f>Donnees_INSEE!O16/1000</f>
        <v>61824.03</v>
      </c>
      <c r="P9" s="30">
        <f>Donnees_INSEE!P16/1000</f>
        <v>62251.061999999998</v>
      </c>
      <c r="Q9" s="30">
        <f>Donnees_INSEE!Q16/1000</f>
        <v>62730.536999999997</v>
      </c>
      <c r="R9" s="30">
        <f>Donnees_INSEE!R16/1000</f>
        <v>63186.116999999998</v>
      </c>
      <c r="S9" s="30">
        <f>Donnees_INSEE!S16/1000</f>
        <v>63600.69</v>
      </c>
      <c r="T9" s="30">
        <f>Donnees_INSEE!T16/1000</f>
        <v>63961.858999999997</v>
      </c>
      <c r="U9" s="30">
        <f>Donnees_INSEE!U16/1000</f>
        <v>64304.5</v>
      </c>
      <c r="V9" s="30">
        <f>Donnees_INSEE!V16/1000</f>
        <v>64612.938999999998</v>
      </c>
      <c r="W9" s="30">
        <f>Donnees_INSEE!W16/1000</f>
        <v>64933.4</v>
      </c>
      <c r="X9" s="30">
        <f>Donnees_INSEE!X16/1000</f>
        <v>65241.241000000002</v>
      </c>
      <c r="Y9" s="30">
        <f>Donnees_INSEE!Y16/1000</f>
        <v>65564.755999999994</v>
      </c>
      <c r="Z9" s="30">
        <f>Donnees_INSEE!Z16/1000</f>
        <v>66130.873000000007</v>
      </c>
      <c r="AA9" s="30">
        <f>Donnees_INSEE!AA16/1000</f>
        <v>66422.468999999997</v>
      </c>
      <c r="AB9" s="30">
        <f>Donnees_INSEE!AB16/1000</f>
        <v>66602.645000000004</v>
      </c>
      <c r="AC9" s="30">
        <f>Donnees_INSEE!AC16/1000</f>
        <v>66774.482000000004</v>
      </c>
      <c r="AD9" s="30">
        <f>Donnees_INSEE!AD16/1000</f>
        <v>66992.159</v>
      </c>
      <c r="AE9" s="30">
        <f>Donnees_INSEE!AE16/1000</f>
        <v>67257.982000000004</v>
      </c>
      <c r="AF9" s="30">
        <f>Donnees_INSEE!AF16/1000</f>
        <v>67441.850000000006</v>
      </c>
      <c r="AG9" s="30">
        <f>Donnees_INSEE!AG16/1000</f>
        <v>67697.091</v>
      </c>
      <c r="AH9" s="30">
        <f>Donnees_INSEE!AH16/1000</f>
        <v>67926.558000000005</v>
      </c>
    </row>
    <row r="10" spans="1:34" ht="18" customHeight="1" x14ac:dyDescent="0.25">
      <c r="A10" s="212" t="s">
        <v>260</v>
      </c>
      <c r="B10" s="213"/>
      <c r="C10" s="213"/>
      <c r="D10" s="213"/>
      <c r="E10" s="213"/>
      <c r="F10" s="213"/>
      <c r="G10" s="213"/>
      <c r="H10" s="213"/>
      <c r="I10" s="213"/>
      <c r="J10" s="213"/>
      <c r="K10" s="213"/>
      <c r="L10" s="213"/>
      <c r="M10" s="213"/>
      <c r="N10" s="213"/>
      <c r="O10" s="213"/>
      <c r="P10" s="213"/>
      <c r="Q10" s="213"/>
      <c r="R10" s="213"/>
      <c r="S10" s="213"/>
      <c r="T10" s="213"/>
      <c r="U10" s="213"/>
    </row>
    <row r="11" spans="1:34" ht="18" customHeight="1" x14ac:dyDescent="0.25">
      <c r="A11" s="105"/>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row>
    <row r="12" spans="1:34" ht="18" customHeight="1" x14ac:dyDescent="0.25">
      <c r="A12" s="90" t="s">
        <v>259</v>
      </c>
      <c r="B12" s="104">
        <v>1990</v>
      </c>
      <c r="C12" s="104">
        <f>B12+1</f>
        <v>1991</v>
      </c>
      <c r="D12" s="104">
        <f>C12+1</f>
        <v>1992</v>
      </c>
      <c r="E12" s="104">
        <f t="shared" ref="E12:AC12" si="4">D12+1</f>
        <v>1993</v>
      </c>
      <c r="F12" s="104">
        <f t="shared" si="4"/>
        <v>1994</v>
      </c>
      <c r="G12" s="104">
        <f t="shared" si="4"/>
        <v>1995</v>
      </c>
      <c r="H12" s="104">
        <f t="shared" si="4"/>
        <v>1996</v>
      </c>
      <c r="I12" s="104">
        <f t="shared" si="4"/>
        <v>1997</v>
      </c>
      <c r="J12" s="104">
        <f t="shared" si="4"/>
        <v>1998</v>
      </c>
      <c r="K12" s="104">
        <f t="shared" si="4"/>
        <v>1999</v>
      </c>
      <c r="L12" s="104">
        <f t="shared" si="4"/>
        <v>2000</v>
      </c>
      <c r="M12" s="104">
        <f t="shared" si="4"/>
        <v>2001</v>
      </c>
      <c r="N12" s="104">
        <f t="shared" si="4"/>
        <v>2002</v>
      </c>
      <c r="O12" s="104">
        <f t="shared" si="4"/>
        <v>2003</v>
      </c>
      <c r="P12" s="104">
        <f t="shared" si="4"/>
        <v>2004</v>
      </c>
      <c r="Q12" s="104">
        <f t="shared" si="4"/>
        <v>2005</v>
      </c>
      <c r="R12" s="104">
        <f t="shared" si="4"/>
        <v>2006</v>
      </c>
      <c r="S12" s="104">
        <f t="shared" si="4"/>
        <v>2007</v>
      </c>
      <c r="T12" s="104">
        <f t="shared" si="4"/>
        <v>2008</v>
      </c>
      <c r="U12" s="104">
        <f t="shared" si="4"/>
        <v>2009</v>
      </c>
      <c r="V12" s="104">
        <f t="shared" si="4"/>
        <v>2010</v>
      </c>
      <c r="W12" s="104">
        <f t="shared" si="4"/>
        <v>2011</v>
      </c>
      <c r="X12" s="104">
        <f t="shared" si="4"/>
        <v>2012</v>
      </c>
      <c r="Y12" s="104">
        <f t="shared" si="4"/>
        <v>2013</v>
      </c>
      <c r="Z12" s="104">
        <f t="shared" si="4"/>
        <v>2014</v>
      </c>
      <c r="AA12" s="104">
        <f t="shared" si="4"/>
        <v>2015</v>
      </c>
      <c r="AB12" s="104">
        <f t="shared" si="4"/>
        <v>2016</v>
      </c>
      <c r="AC12" s="104">
        <f t="shared" si="4"/>
        <v>2017</v>
      </c>
      <c r="AD12" s="104">
        <v>2018</v>
      </c>
      <c r="AE12" s="104">
        <v>2019</v>
      </c>
      <c r="AF12" s="104">
        <v>2020</v>
      </c>
      <c r="AG12" s="104">
        <v>2021</v>
      </c>
      <c r="AH12" s="104">
        <v>2022</v>
      </c>
    </row>
    <row r="13" spans="1:34" ht="30.45" customHeight="1" x14ac:dyDescent="0.25">
      <c r="A13" s="24" t="str">
        <f>A6</f>
        <v>Consommation intérieure de matières (DMC, Mt)*</v>
      </c>
      <c r="B13" s="108">
        <v>100</v>
      </c>
      <c r="C13" s="108">
        <f>C6/$B6*100</f>
        <v>102.24465751657146</v>
      </c>
      <c r="D13" s="108">
        <f t="shared" ref="D13:AD13" si="5">D6/$B6*100</f>
        <v>100.29898529132501</v>
      </c>
      <c r="E13" s="108">
        <f t="shared" si="5"/>
        <v>92.482514252883291</v>
      </c>
      <c r="F13" s="108">
        <f t="shared" si="5"/>
        <v>97.209425931318023</v>
      </c>
      <c r="G13" s="108">
        <f t="shared" si="5"/>
        <v>96.365169686836651</v>
      </c>
      <c r="H13" s="108">
        <f t="shared" si="5"/>
        <v>93.674326830904747</v>
      </c>
      <c r="I13" s="108">
        <f t="shared" si="5"/>
        <v>95.656254546919143</v>
      </c>
      <c r="J13" s="108">
        <f t="shared" si="5"/>
        <v>98.548240910320757</v>
      </c>
      <c r="K13" s="108">
        <f t="shared" si="5"/>
        <v>101.56633090319384</v>
      </c>
      <c r="L13" s="108">
        <f t="shared" si="5"/>
        <v>106.36730805003201</v>
      </c>
      <c r="M13" s="108">
        <f t="shared" si="5"/>
        <v>102.47627618003843</v>
      </c>
      <c r="N13" s="108">
        <f t="shared" si="5"/>
        <v>103.10784447765005</v>
      </c>
      <c r="O13" s="108">
        <f t="shared" si="5"/>
        <v>96.900205552214942</v>
      </c>
      <c r="P13" s="108">
        <f t="shared" si="5"/>
        <v>106.57904779597962</v>
      </c>
      <c r="Q13" s="108">
        <f t="shared" si="5"/>
        <v>103.2641835379206</v>
      </c>
      <c r="R13" s="108">
        <f t="shared" si="5"/>
        <v>105.55345771294509</v>
      </c>
      <c r="S13" s="108">
        <f t="shared" si="5"/>
        <v>109.85895822060345</v>
      </c>
      <c r="T13" s="108">
        <f t="shared" si="5"/>
        <v>107.54268394317039</v>
      </c>
      <c r="U13" s="108">
        <f t="shared" si="5"/>
        <v>96.060989067167611</v>
      </c>
      <c r="V13" s="108">
        <f t="shared" si="5"/>
        <v>94.212522163790794</v>
      </c>
      <c r="W13" s="108">
        <f t="shared" si="5"/>
        <v>96.776915147236679</v>
      </c>
      <c r="X13" s="108">
        <f t="shared" si="5"/>
        <v>94.613873240581455</v>
      </c>
      <c r="Y13" s="108">
        <f t="shared" si="5"/>
        <v>94.816478542778142</v>
      </c>
      <c r="Z13" s="108">
        <f t="shared" si="5"/>
        <v>93.765025549235943</v>
      </c>
      <c r="AA13" s="108">
        <f t="shared" si="5"/>
        <v>88.763155560443892</v>
      </c>
      <c r="AB13" s="108">
        <f t="shared" si="5"/>
        <v>87.488594989536082</v>
      </c>
      <c r="AC13" s="108">
        <f t="shared" si="5"/>
        <v>94.797982433298102</v>
      </c>
      <c r="AD13" s="108">
        <f t="shared" si="5"/>
        <v>93.517890750456161</v>
      </c>
      <c r="AE13" s="108">
        <f t="shared" ref="AE13:AG15" si="6">AE6/$B6*100</f>
        <v>96.206523542035157</v>
      </c>
      <c r="AF13" s="108">
        <f t="shared" si="6"/>
        <v>87.532913374058865</v>
      </c>
      <c r="AG13" s="108">
        <f t="shared" si="6"/>
        <v>96.443926026747647</v>
      </c>
      <c r="AH13" s="108">
        <f t="shared" ref="AH13" si="7">AH6/$B6*100</f>
        <v>91.351319930187671</v>
      </c>
    </row>
    <row r="14" spans="1:34" ht="25.5" customHeight="1" x14ac:dyDescent="0.25">
      <c r="A14" s="24" t="str">
        <f>A7</f>
        <v>Consommation intérieure de matières par personne (DMC/population, t/habitant)*</v>
      </c>
      <c r="B14" s="108">
        <v>100</v>
      </c>
      <c r="C14" s="108">
        <f>C7/$B7*100</f>
        <v>101.74688437902111</v>
      </c>
      <c r="D14" s="108">
        <f t="shared" ref="D14:AC14" si="8">D7/$B7*100</f>
        <v>99.314620431335385</v>
      </c>
      <c r="E14" s="108">
        <f t="shared" si="8"/>
        <v>91.137986811365124</v>
      </c>
      <c r="F14" s="108">
        <f t="shared" si="8"/>
        <v>95.442517322137874</v>
      </c>
      <c r="G14" s="108">
        <f t="shared" si="8"/>
        <v>94.27764212873339</v>
      </c>
      <c r="H14" s="108">
        <f t="shared" si="8"/>
        <v>91.326442827329032</v>
      </c>
      <c r="I14" s="108">
        <f t="shared" si="8"/>
        <v>92.94034354291918</v>
      </c>
      <c r="J14" s="108">
        <f t="shared" si="8"/>
        <v>95.417455847716795</v>
      </c>
      <c r="K14" s="108">
        <f t="shared" si="8"/>
        <v>97.974393769143859</v>
      </c>
      <c r="L14" s="108">
        <f t="shared" si="8"/>
        <v>101.95190318924283</v>
      </c>
      <c r="M14" s="108">
        <f t="shared" si="8"/>
        <v>97.524084302024789</v>
      </c>
      <c r="N14" s="108">
        <f t="shared" si="8"/>
        <v>97.415933460227819</v>
      </c>
      <c r="O14" s="108">
        <f t="shared" si="8"/>
        <v>90.900951914468934</v>
      </c>
      <c r="P14" s="108">
        <f t="shared" si="8"/>
        <v>99.294710733991991</v>
      </c>
      <c r="Q14" s="108">
        <f>Q7/$B7*100</f>
        <v>95.471062162322013</v>
      </c>
      <c r="R14" s="108">
        <f t="shared" si="8"/>
        <v>96.883950954867288</v>
      </c>
      <c r="S14" s="108">
        <f t="shared" si="8"/>
        <v>100.17853885554331</v>
      </c>
      <c r="T14" s="108">
        <f t="shared" si="8"/>
        <v>97.512622680093955</v>
      </c>
      <c r="U14" s="108">
        <f t="shared" si="8"/>
        <v>86.63766365333791</v>
      </c>
      <c r="V14" s="108">
        <f t="shared" si="8"/>
        <v>84.564907574202721</v>
      </c>
      <c r="W14" s="108">
        <f t="shared" si="8"/>
        <v>86.437993057842519</v>
      </c>
      <c r="X14" s="108">
        <f t="shared" si="8"/>
        <v>84.107292389240897</v>
      </c>
      <c r="Y14" s="108">
        <f t="shared" si="8"/>
        <v>83.87150119150688</v>
      </c>
      <c r="Z14" s="108">
        <f t="shared" si="8"/>
        <v>82.231396242549721</v>
      </c>
      <c r="AA14" s="108">
        <f t="shared" si="8"/>
        <v>77.503044397655302</v>
      </c>
      <c r="AB14" s="108">
        <f t="shared" si="8"/>
        <v>76.183515503621905</v>
      </c>
      <c r="AC14" s="108">
        <f t="shared" si="8"/>
        <v>82.335970845756805</v>
      </c>
      <c r="AD14" s="108">
        <f>AD7/$B7*100</f>
        <v>80.960237341173709</v>
      </c>
      <c r="AE14" s="108">
        <f t="shared" si="6"/>
        <v>82.958660849500518</v>
      </c>
      <c r="AF14" s="108">
        <f t="shared" si="6"/>
        <v>75.273646033437402</v>
      </c>
      <c r="AG14" s="108">
        <f t="shared" si="6"/>
        <v>82.623943292653351</v>
      </c>
      <c r="AH14" s="108">
        <f t="shared" ref="AH14" si="9">AH7/$B7*100</f>
        <v>77.996706127085886</v>
      </c>
    </row>
    <row r="15" spans="1:34" ht="18" customHeight="1" x14ac:dyDescent="0.25">
      <c r="A15" s="24" t="str">
        <f>A8</f>
        <v>Productivité matières (PIB/DMC, en €/kg)**</v>
      </c>
      <c r="B15" s="108">
        <v>100</v>
      </c>
      <c r="C15" s="108">
        <f>C8/$B8*100</f>
        <v>98.829785614084358</v>
      </c>
      <c r="D15" s="108">
        <f t="shared" ref="D15:AB15" si="10">D8/$B8*100</f>
        <v>102.35824634169725</v>
      </c>
      <c r="E15" s="108">
        <f t="shared" si="10"/>
        <v>110.31151937053008</v>
      </c>
      <c r="F15" s="108">
        <f t="shared" si="10"/>
        <v>107.42259525046831</v>
      </c>
      <c r="G15" s="108">
        <f t="shared" si="10"/>
        <v>110.64654758048363</v>
      </c>
      <c r="H15" s="108">
        <f t="shared" si="10"/>
        <v>115.43326516263959</v>
      </c>
      <c r="I15" s="108">
        <f t="shared" si="10"/>
        <v>115.68255852855197</v>
      </c>
      <c r="J15" s="108">
        <f t="shared" si="10"/>
        <v>116.31737521899284</v>
      </c>
      <c r="K15" s="108">
        <f t="shared" si="10"/>
        <v>116.72234623029085</v>
      </c>
      <c r="L15" s="108">
        <f t="shared" si="10"/>
        <v>115.82707151644793</v>
      </c>
      <c r="M15" s="108">
        <f t="shared" si="10"/>
        <v>122.60996381244105</v>
      </c>
      <c r="N15" s="108">
        <f t="shared" si="10"/>
        <v>123.24268546337636</v>
      </c>
      <c r="O15" s="108">
        <f t="shared" si="10"/>
        <v>132.2173568245766</v>
      </c>
      <c r="P15" s="108">
        <f t="shared" si="10"/>
        <v>123.61185553676724</v>
      </c>
      <c r="Q15" s="108">
        <f t="shared" si="10"/>
        <v>129.70183096661202</v>
      </c>
      <c r="R15" s="108">
        <f t="shared" si="10"/>
        <v>129.99673763972197</v>
      </c>
      <c r="S15" s="108">
        <f t="shared" si="10"/>
        <v>127.93055850386644</v>
      </c>
      <c r="T15" s="108">
        <f t="shared" si="10"/>
        <v>131.01912913961073</v>
      </c>
      <c r="U15" s="108">
        <f t="shared" si="10"/>
        <v>142.46464388272361</v>
      </c>
      <c r="V15" s="108">
        <f t="shared" si="10"/>
        <v>148.0915759522012</v>
      </c>
      <c r="W15" s="108">
        <f t="shared" si="10"/>
        <v>147.32860856398412</v>
      </c>
      <c r="X15" s="108">
        <f t="shared" si="10"/>
        <v>151.16868739858097</v>
      </c>
      <c r="Y15" s="108">
        <f t="shared" si="10"/>
        <v>151.71503166389448</v>
      </c>
      <c r="Z15" s="108">
        <f t="shared" si="10"/>
        <v>154.88325954652331</v>
      </c>
      <c r="AA15" s="108">
        <f t="shared" si="10"/>
        <v>165.4318942182656</v>
      </c>
      <c r="AB15" s="108">
        <f t="shared" si="10"/>
        <v>169.68060544986736</v>
      </c>
      <c r="AC15" s="108">
        <f>AC8/$B8*100</f>
        <v>160.18570620744427</v>
      </c>
      <c r="AD15" s="108">
        <f>AD8/$B8*100</f>
        <v>165.40682408220303</v>
      </c>
      <c r="AE15" s="108">
        <f t="shared" si="6"/>
        <v>163.7474962117181</v>
      </c>
      <c r="AF15" s="108">
        <f t="shared" si="6"/>
        <v>166.40238189596403</v>
      </c>
      <c r="AG15" s="108">
        <f t="shared" si="6"/>
        <v>160.7464388768374</v>
      </c>
      <c r="AH15" s="108">
        <f t="shared" ref="AH15" si="11">AH8/$B8*100</f>
        <v>173.87356051798443</v>
      </c>
    </row>
    <row r="16" spans="1:34" ht="18" customHeight="1" x14ac:dyDescent="0.25">
      <c r="A16" s="168" t="s">
        <v>38</v>
      </c>
      <c r="B16" s="25"/>
      <c r="C16" s="25"/>
      <c r="D16" s="25"/>
      <c r="E16" s="25"/>
      <c r="F16" s="25"/>
      <c r="G16" s="25"/>
      <c r="H16" s="25"/>
      <c r="I16" s="25"/>
      <c r="J16" s="25"/>
      <c r="K16" s="25"/>
      <c r="L16" s="25"/>
      <c r="M16" s="25"/>
      <c r="N16" s="25"/>
      <c r="O16" s="25"/>
      <c r="P16" s="25"/>
      <c r="Q16" s="25"/>
      <c r="R16" s="25"/>
      <c r="S16" s="25"/>
      <c r="T16" s="25"/>
      <c r="U16" s="25"/>
    </row>
    <row r="17" spans="1:24" ht="41.55" customHeight="1" x14ac:dyDescent="0.25">
      <c r="A17" s="214" t="s">
        <v>297</v>
      </c>
      <c r="B17" s="215"/>
      <c r="C17" s="215"/>
      <c r="D17" s="215"/>
      <c r="E17" s="215"/>
      <c r="F17" s="215"/>
      <c r="G17" s="215"/>
      <c r="H17" s="215"/>
      <c r="I17" s="215"/>
      <c r="J17" s="215"/>
      <c r="K17" s="215"/>
      <c r="L17" s="215"/>
      <c r="M17" s="215"/>
      <c r="N17" s="215"/>
      <c r="O17" s="215"/>
      <c r="P17" s="215"/>
      <c r="Q17" s="215"/>
      <c r="R17" s="215"/>
      <c r="S17" s="215"/>
      <c r="T17" s="215"/>
      <c r="U17" s="215"/>
      <c r="V17" s="21"/>
      <c r="W17" s="21"/>
    </row>
    <row r="18" spans="1:24" ht="18" customHeight="1" x14ac:dyDescent="0.25">
      <c r="A18" s="216" t="s">
        <v>298</v>
      </c>
      <c r="B18" s="217"/>
      <c r="C18" s="217"/>
      <c r="D18" s="217"/>
      <c r="E18" s="217"/>
      <c r="F18" s="217"/>
      <c r="G18" s="217"/>
      <c r="H18" s="217"/>
      <c r="I18" s="217"/>
      <c r="J18" s="217"/>
      <c r="K18" s="217"/>
      <c r="L18" s="217"/>
      <c r="M18" s="217"/>
      <c r="N18" s="217"/>
      <c r="O18" s="217"/>
      <c r="P18" s="217"/>
      <c r="Q18" s="217"/>
      <c r="R18" s="217"/>
      <c r="S18" s="217"/>
      <c r="T18" s="217"/>
      <c r="U18" s="217"/>
      <c r="V18" s="20"/>
      <c r="W18" s="20"/>
    </row>
    <row r="19" spans="1:24" ht="13.5" customHeight="1" x14ac:dyDescent="0.25">
      <c r="A19" s="210" t="s">
        <v>261</v>
      </c>
      <c r="B19" s="210"/>
      <c r="C19" s="210"/>
      <c r="D19" s="210"/>
      <c r="E19" s="210"/>
      <c r="F19" s="210"/>
      <c r="G19" s="210"/>
      <c r="H19" s="210"/>
      <c r="I19" s="210"/>
      <c r="J19" s="210"/>
      <c r="K19" s="210"/>
      <c r="L19" s="210"/>
      <c r="M19" s="210"/>
      <c r="N19" s="210"/>
      <c r="O19" s="210"/>
      <c r="P19" s="210"/>
      <c r="Q19" s="210"/>
      <c r="R19" s="210"/>
      <c r="S19" s="210"/>
      <c r="T19" s="210"/>
      <c r="U19" s="210"/>
    </row>
    <row r="20" spans="1:24" x14ac:dyDescent="0.25">
      <c r="A20" s="216" t="s">
        <v>298</v>
      </c>
      <c r="B20" s="217"/>
      <c r="C20" s="217"/>
      <c r="D20" s="217"/>
      <c r="E20" s="217"/>
      <c r="F20" s="217"/>
      <c r="G20" s="217"/>
      <c r="H20" s="217"/>
      <c r="I20" s="217"/>
      <c r="J20" s="217"/>
      <c r="K20" s="217"/>
      <c r="L20" s="217"/>
      <c r="M20" s="217"/>
      <c r="N20" s="217"/>
      <c r="O20" s="217"/>
      <c r="P20" s="217"/>
      <c r="Q20" s="217"/>
      <c r="R20" s="217"/>
      <c r="S20" s="217"/>
      <c r="T20" s="217"/>
      <c r="U20" s="217"/>
    </row>
    <row r="21" spans="1:24" x14ac:dyDescent="0.25">
      <c r="A21" s="102" t="s">
        <v>23</v>
      </c>
      <c r="B21" s="93"/>
      <c r="C21" s="93"/>
      <c r="D21" s="93"/>
      <c r="E21" s="93"/>
      <c r="F21" s="93"/>
      <c r="G21" s="93"/>
      <c r="H21" s="93"/>
      <c r="I21" s="93"/>
      <c r="J21" s="93"/>
      <c r="K21" s="93"/>
      <c r="L21" s="93"/>
      <c r="M21" s="93"/>
      <c r="N21" s="93"/>
      <c r="O21" s="93"/>
      <c r="P21" s="93"/>
      <c r="Q21" s="93"/>
      <c r="R21" s="93"/>
      <c r="S21" s="93"/>
      <c r="T21" s="93"/>
      <c r="U21" s="93"/>
      <c r="V21" s="93"/>
      <c r="W21" s="93"/>
      <c r="X21" s="93"/>
    </row>
    <row r="22" spans="1:24" x14ac:dyDescent="0.25">
      <c r="A22" s="102"/>
      <c r="B22" s="93"/>
      <c r="C22" s="93"/>
      <c r="D22" s="93"/>
      <c r="E22" s="93"/>
      <c r="F22" s="93"/>
      <c r="G22" s="93"/>
      <c r="H22" s="93"/>
      <c r="I22" s="93"/>
      <c r="J22" s="93"/>
      <c r="K22" s="93"/>
      <c r="L22" s="93"/>
      <c r="M22" s="93"/>
      <c r="N22" s="93"/>
      <c r="O22" s="93"/>
      <c r="P22" s="93"/>
      <c r="Q22" s="93"/>
      <c r="R22" s="93"/>
      <c r="S22" s="93"/>
      <c r="T22" s="93"/>
      <c r="U22" s="93"/>
      <c r="V22" s="93"/>
      <c r="W22" s="93"/>
      <c r="X22" s="93"/>
    </row>
    <row r="23" spans="1:24" x14ac:dyDescent="0.25">
      <c r="A23" s="102"/>
      <c r="B23" s="94"/>
      <c r="C23" s="94"/>
      <c r="D23" s="94"/>
      <c r="E23" s="94"/>
      <c r="F23" s="94"/>
      <c r="G23" s="94"/>
      <c r="H23" s="94"/>
      <c r="I23" s="94"/>
      <c r="J23" s="94"/>
      <c r="K23" s="94"/>
      <c r="L23" s="94"/>
      <c r="M23" s="93"/>
      <c r="N23" s="93"/>
      <c r="O23" s="93"/>
      <c r="P23" s="93"/>
      <c r="Q23" s="93"/>
      <c r="R23" s="93"/>
      <c r="S23" s="93"/>
      <c r="T23" s="93"/>
      <c r="U23" s="93"/>
      <c r="V23" s="93"/>
      <c r="W23" s="93"/>
      <c r="X23" s="93"/>
    </row>
    <row r="24" spans="1:24" x14ac:dyDescent="0.25">
      <c r="A24" s="103"/>
      <c r="B24" s="91"/>
      <c r="C24" s="91"/>
      <c r="D24" s="91"/>
      <c r="E24" s="91"/>
      <c r="F24" s="91"/>
      <c r="G24" s="91"/>
      <c r="H24" s="91"/>
      <c r="I24" s="91"/>
      <c r="J24" s="91"/>
      <c r="K24" s="91"/>
      <c r="L24" s="91"/>
      <c r="M24" s="91"/>
      <c r="N24" s="91"/>
      <c r="O24" s="93"/>
    </row>
    <row r="25" spans="1:24" x14ac:dyDescent="0.25">
      <c r="N25" s="91"/>
    </row>
    <row r="26" spans="1:24" x14ac:dyDescent="0.25">
      <c r="N26" s="91"/>
    </row>
    <row r="27" spans="1:24" x14ac:dyDescent="0.25">
      <c r="N27" s="91"/>
    </row>
    <row r="28" spans="1:24" x14ac:dyDescent="0.25">
      <c r="N28" s="91"/>
    </row>
    <row r="29" spans="1:24" x14ac:dyDescent="0.25">
      <c r="N29" s="91"/>
    </row>
    <row r="30" spans="1:24" x14ac:dyDescent="0.25">
      <c r="N30" s="91"/>
    </row>
    <row r="31" spans="1:24" x14ac:dyDescent="0.25">
      <c r="N31" s="91"/>
    </row>
    <row r="32" spans="1:24" x14ac:dyDescent="0.25">
      <c r="N32" s="91"/>
    </row>
    <row r="33" spans="1:21" x14ac:dyDescent="0.25">
      <c r="N33" s="91"/>
    </row>
    <row r="34" spans="1:21" x14ac:dyDescent="0.25">
      <c r="N34" s="91"/>
    </row>
    <row r="35" spans="1:21" x14ac:dyDescent="0.25">
      <c r="N35" s="91"/>
    </row>
    <row r="36" spans="1:21" x14ac:dyDescent="0.25">
      <c r="N36" s="91"/>
    </row>
    <row r="37" spans="1:21" x14ac:dyDescent="0.25">
      <c r="N37" s="91"/>
    </row>
    <row r="38" spans="1:21" x14ac:dyDescent="0.25">
      <c r="N38" s="91"/>
    </row>
    <row r="39" spans="1:21" x14ac:dyDescent="0.25">
      <c r="N39" s="91"/>
    </row>
    <row r="40" spans="1:21" x14ac:dyDescent="0.25">
      <c r="N40" s="91"/>
    </row>
    <row r="41" spans="1:21" x14ac:dyDescent="0.25">
      <c r="N41" s="91"/>
    </row>
    <row r="42" spans="1:21" x14ac:dyDescent="0.25">
      <c r="N42" s="91"/>
    </row>
    <row r="43" spans="1:21" x14ac:dyDescent="0.25">
      <c r="N43" s="91"/>
    </row>
    <row r="44" spans="1:21" x14ac:dyDescent="0.25">
      <c r="N44" s="91"/>
    </row>
    <row r="45" spans="1:21" x14ac:dyDescent="0.25">
      <c r="N45" s="91"/>
    </row>
    <row r="46" spans="1:21" x14ac:dyDescent="0.25">
      <c r="N46" s="91"/>
    </row>
    <row r="48" spans="1:21" x14ac:dyDescent="0.25">
      <c r="A48" s="211" t="s">
        <v>261</v>
      </c>
      <c r="B48" s="211"/>
      <c r="C48" s="211"/>
      <c r="D48" s="211"/>
      <c r="E48" s="211"/>
      <c r="F48" s="211"/>
      <c r="G48" s="211"/>
      <c r="H48" s="211"/>
      <c r="I48" s="211"/>
      <c r="J48" s="211"/>
      <c r="K48" s="211"/>
      <c r="L48" s="211"/>
      <c r="M48" s="211"/>
      <c r="N48" s="211"/>
      <c r="O48" s="211"/>
      <c r="P48" s="211"/>
      <c r="Q48" s="211"/>
      <c r="R48" s="211"/>
      <c r="S48" s="211"/>
      <c r="T48" s="211"/>
      <c r="U48" s="211"/>
    </row>
    <row r="49" spans="1:21" x14ac:dyDescent="0.25">
      <c r="A49" s="207" t="s">
        <v>299</v>
      </c>
      <c r="B49" s="208"/>
      <c r="C49" s="208"/>
      <c r="D49" s="208"/>
      <c r="E49" s="208"/>
      <c r="F49" s="208"/>
      <c r="G49" s="208"/>
      <c r="H49" s="208"/>
      <c r="I49" s="208"/>
      <c r="J49" s="208"/>
      <c r="K49" s="208"/>
      <c r="L49" s="208"/>
      <c r="M49" s="208"/>
      <c r="N49" s="208"/>
      <c r="O49" s="208"/>
      <c r="P49" s="208"/>
      <c r="Q49" s="208"/>
      <c r="R49" s="208"/>
      <c r="S49" s="208"/>
      <c r="T49" s="208"/>
      <c r="U49" s="208"/>
    </row>
  </sheetData>
  <mergeCells count="8">
    <mergeCell ref="A49:U49"/>
    <mergeCell ref="A1:AH2"/>
    <mergeCell ref="A19:U19"/>
    <mergeCell ref="A48:U48"/>
    <mergeCell ref="A10:U10"/>
    <mergeCell ref="A17:U17"/>
    <mergeCell ref="A18:U18"/>
    <mergeCell ref="A20:U20"/>
  </mergeCells>
  <pageMargins left="0.78740157499999996" right="0.78740157499999996" top="0.984251969" bottom="0.984251969" header="0.4921259845" footer="0.4921259845"/>
  <pageSetup paperSize="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7"/>
  <sheetViews>
    <sheetView showGridLines="0" topLeftCell="A4" workbookViewId="0">
      <selection activeCell="M21" sqref="M21"/>
    </sheetView>
  </sheetViews>
  <sheetFormatPr baseColWidth="10" defaultRowHeight="13.2" x14ac:dyDescent="0.25"/>
  <cols>
    <col min="1" max="1" width="18.88671875" style="10" customWidth="1"/>
    <col min="2" max="4" width="14.21875" style="10" customWidth="1"/>
    <col min="5" max="257" width="10.77734375" style="10"/>
    <col min="258" max="258" width="16.77734375" style="10" customWidth="1"/>
    <col min="259" max="513" width="10.77734375" style="10"/>
    <col min="514" max="514" width="16.77734375" style="10" customWidth="1"/>
    <col min="515" max="769" width="10.77734375" style="10"/>
    <col min="770" max="770" width="16.77734375" style="10" customWidth="1"/>
    <col min="771" max="1025" width="10.77734375" style="10"/>
    <col min="1026" max="1026" width="16.77734375" style="10" customWidth="1"/>
    <col min="1027" max="1281" width="10.77734375" style="10"/>
    <col min="1282" max="1282" width="16.77734375" style="10" customWidth="1"/>
    <col min="1283" max="1537" width="10.77734375" style="10"/>
    <col min="1538" max="1538" width="16.77734375" style="10" customWidth="1"/>
    <col min="1539" max="1793" width="10.77734375" style="10"/>
    <col min="1794" max="1794" width="16.77734375" style="10" customWidth="1"/>
    <col min="1795" max="2049" width="10.77734375" style="10"/>
    <col min="2050" max="2050" width="16.77734375" style="10" customWidth="1"/>
    <col min="2051" max="2305" width="10.77734375" style="10"/>
    <col min="2306" max="2306" width="16.77734375" style="10" customWidth="1"/>
    <col min="2307" max="2561" width="10.77734375" style="10"/>
    <col min="2562" max="2562" width="16.77734375" style="10" customWidth="1"/>
    <col min="2563" max="2817" width="10.77734375" style="10"/>
    <col min="2818" max="2818" width="16.77734375" style="10" customWidth="1"/>
    <col min="2819" max="3073" width="10.77734375" style="10"/>
    <col min="3074" max="3074" width="16.77734375" style="10" customWidth="1"/>
    <col min="3075" max="3329" width="10.77734375" style="10"/>
    <col min="3330" max="3330" width="16.77734375" style="10" customWidth="1"/>
    <col min="3331" max="3585" width="10.77734375" style="10"/>
    <col min="3586" max="3586" width="16.77734375" style="10" customWidth="1"/>
    <col min="3587" max="3841" width="10.77734375" style="10"/>
    <col min="3842" max="3842" width="16.77734375" style="10" customWidth="1"/>
    <col min="3843" max="4097" width="10.77734375" style="10"/>
    <col min="4098" max="4098" width="16.77734375" style="10" customWidth="1"/>
    <col min="4099" max="4353" width="10.77734375" style="10"/>
    <col min="4354" max="4354" width="16.77734375" style="10" customWidth="1"/>
    <col min="4355" max="4609" width="10.77734375" style="10"/>
    <col min="4610" max="4610" width="16.77734375" style="10" customWidth="1"/>
    <col min="4611" max="4865" width="10.77734375" style="10"/>
    <col min="4866" max="4866" width="16.77734375" style="10" customWidth="1"/>
    <col min="4867" max="5121" width="10.77734375" style="10"/>
    <col min="5122" max="5122" width="16.77734375" style="10" customWidth="1"/>
    <col min="5123" max="5377" width="10.77734375" style="10"/>
    <col min="5378" max="5378" width="16.77734375" style="10" customWidth="1"/>
    <col min="5379" max="5633" width="10.77734375" style="10"/>
    <col min="5634" max="5634" width="16.77734375" style="10" customWidth="1"/>
    <col min="5635" max="5889" width="10.77734375" style="10"/>
    <col min="5890" max="5890" width="16.77734375" style="10" customWidth="1"/>
    <col min="5891" max="6145" width="10.77734375" style="10"/>
    <col min="6146" max="6146" width="16.77734375" style="10" customWidth="1"/>
    <col min="6147" max="6401" width="10.77734375" style="10"/>
    <col min="6402" max="6402" width="16.77734375" style="10" customWidth="1"/>
    <col min="6403" max="6657" width="10.77734375" style="10"/>
    <col min="6658" max="6658" width="16.77734375" style="10" customWidth="1"/>
    <col min="6659" max="6913" width="10.77734375" style="10"/>
    <col min="6914" max="6914" width="16.77734375" style="10" customWidth="1"/>
    <col min="6915" max="7169" width="10.77734375" style="10"/>
    <col min="7170" max="7170" width="16.77734375" style="10" customWidth="1"/>
    <col min="7171" max="7425" width="10.77734375" style="10"/>
    <col min="7426" max="7426" width="16.77734375" style="10" customWidth="1"/>
    <col min="7427" max="7681" width="10.77734375" style="10"/>
    <col min="7682" max="7682" width="16.77734375" style="10" customWidth="1"/>
    <col min="7683" max="7937" width="10.77734375" style="10"/>
    <col min="7938" max="7938" width="16.77734375" style="10" customWidth="1"/>
    <col min="7939" max="8193" width="10.77734375" style="10"/>
    <col min="8194" max="8194" width="16.77734375" style="10" customWidth="1"/>
    <col min="8195" max="8449" width="10.77734375" style="10"/>
    <col min="8450" max="8450" width="16.77734375" style="10" customWidth="1"/>
    <col min="8451" max="8705" width="10.77734375" style="10"/>
    <col min="8706" max="8706" width="16.77734375" style="10" customWidth="1"/>
    <col min="8707" max="8961" width="10.77734375" style="10"/>
    <col min="8962" max="8962" width="16.77734375" style="10" customWidth="1"/>
    <col min="8963" max="9217" width="10.77734375" style="10"/>
    <col min="9218" max="9218" width="16.77734375" style="10" customWidth="1"/>
    <col min="9219" max="9473" width="10.77734375" style="10"/>
    <col min="9474" max="9474" width="16.77734375" style="10" customWidth="1"/>
    <col min="9475" max="9729" width="10.77734375" style="10"/>
    <col min="9730" max="9730" width="16.77734375" style="10" customWidth="1"/>
    <col min="9731" max="9985" width="10.77734375" style="10"/>
    <col min="9986" max="9986" width="16.77734375" style="10" customWidth="1"/>
    <col min="9987" max="10241" width="10.77734375" style="10"/>
    <col min="10242" max="10242" width="16.77734375" style="10" customWidth="1"/>
    <col min="10243" max="10497" width="10.77734375" style="10"/>
    <col min="10498" max="10498" width="16.77734375" style="10" customWidth="1"/>
    <col min="10499" max="10753" width="10.77734375" style="10"/>
    <col min="10754" max="10754" width="16.77734375" style="10" customWidth="1"/>
    <col min="10755" max="11009" width="10.77734375" style="10"/>
    <col min="11010" max="11010" width="16.77734375" style="10" customWidth="1"/>
    <col min="11011" max="11265" width="10.77734375" style="10"/>
    <col min="11266" max="11266" width="16.77734375" style="10" customWidth="1"/>
    <col min="11267" max="11521" width="10.77734375" style="10"/>
    <col min="11522" max="11522" width="16.77734375" style="10" customWidth="1"/>
    <col min="11523" max="11777" width="10.77734375" style="10"/>
    <col min="11778" max="11778" width="16.77734375" style="10" customWidth="1"/>
    <col min="11779" max="12033" width="10.77734375" style="10"/>
    <col min="12034" max="12034" width="16.77734375" style="10" customWidth="1"/>
    <col min="12035" max="12289" width="10.77734375" style="10"/>
    <col min="12290" max="12290" width="16.77734375" style="10" customWidth="1"/>
    <col min="12291" max="12545" width="10.77734375" style="10"/>
    <col min="12546" max="12546" width="16.77734375" style="10" customWidth="1"/>
    <col min="12547" max="12801" width="10.77734375" style="10"/>
    <col min="12802" max="12802" width="16.77734375" style="10" customWidth="1"/>
    <col min="12803" max="13057" width="10.77734375" style="10"/>
    <col min="13058" max="13058" width="16.77734375" style="10" customWidth="1"/>
    <col min="13059" max="13313" width="10.77734375" style="10"/>
    <col min="13314" max="13314" width="16.77734375" style="10" customWidth="1"/>
    <col min="13315" max="13569" width="10.77734375" style="10"/>
    <col min="13570" max="13570" width="16.77734375" style="10" customWidth="1"/>
    <col min="13571" max="13825" width="10.77734375" style="10"/>
    <col min="13826" max="13826" width="16.77734375" style="10" customWidth="1"/>
    <col min="13827" max="14081" width="10.77734375" style="10"/>
    <col min="14082" max="14082" width="16.77734375" style="10" customWidth="1"/>
    <col min="14083" max="14337" width="10.77734375" style="10"/>
    <col min="14338" max="14338" width="16.77734375" style="10" customWidth="1"/>
    <col min="14339" max="14593" width="10.77734375" style="10"/>
    <col min="14594" max="14594" width="16.77734375" style="10" customWidth="1"/>
    <col min="14595" max="14849" width="10.77734375" style="10"/>
    <col min="14850" max="14850" width="16.77734375" style="10" customWidth="1"/>
    <col min="14851" max="15105" width="10.77734375" style="10"/>
    <col min="15106" max="15106" width="16.77734375" style="10" customWidth="1"/>
    <col min="15107" max="15361" width="10.77734375" style="10"/>
    <col min="15362" max="15362" width="16.77734375" style="10" customWidth="1"/>
    <col min="15363" max="15617" width="10.77734375" style="10"/>
    <col min="15618" max="15618" width="16.77734375" style="10" customWidth="1"/>
    <col min="15619" max="15873" width="10.77734375" style="10"/>
    <col min="15874" max="15874" width="16.77734375" style="10" customWidth="1"/>
    <col min="15875" max="16129" width="10.77734375" style="10"/>
    <col min="16130" max="16130" width="16.77734375" style="10" customWidth="1"/>
    <col min="16131" max="16384" width="10.77734375" style="10"/>
  </cols>
  <sheetData>
    <row r="1" spans="1:15" s="14" customFormat="1" x14ac:dyDescent="0.25">
      <c r="A1" s="218" t="s">
        <v>301</v>
      </c>
      <c r="B1" s="218"/>
      <c r="C1" s="218"/>
      <c r="D1" s="218"/>
      <c r="E1" s="218"/>
      <c r="F1" s="218"/>
      <c r="G1" s="218"/>
      <c r="H1" s="218"/>
      <c r="I1" s="218"/>
      <c r="J1" s="218"/>
      <c r="K1" s="218"/>
      <c r="L1" s="218"/>
      <c r="M1" s="218"/>
      <c r="N1" s="218"/>
      <c r="O1" s="218"/>
    </row>
    <row r="2" spans="1:15" s="14" customFormat="1" x14ac:dyDescent="0.25">
      <c r="A2" s="218"/>
      <c r="B2" s="218"/>
      <c r="C2" s="218"/>
      <c r="D2" s="218"/>
      <c r="E2" s="218"/>
      <c r="F2" s="218"/>
      <c r="G2" s="218"/>
      <c r="H2" s="218"/>
      <c r="I2" s="218"/>
      <c r="J2" s="218"/>
      <c r="K2" s="218"/>
      <c r="L2" s="218"/>
      <c r="M2" s="218"/>
      <c r="N2" s="218"/>
      <c r="O2" s="218"/>
    </row>
    <row r="3" spans="1:15" s="118" customFormat="1" ht="15.6" x14ac:dyDescent="0.25">
      <c r="A3" s="169" t="s">
        <v>272</v>
      </c>
      <c r="B3" s="117"/>
      <c r="C3" s="117"/>
      <c r="D3" s="117"/>
      <c r="E3" s="117"/>
      <c r="F3" s="117"/>
      <c r="G3" s="117"/>
      <c r="H3" s="117"/>
      <c r="I3" s="117"/>
      <c r="J3" s="117"/>
      <c r="K3" s="117"/>
      <c r="L3" s="117"/>
      <c r="M3" s="117"/>
      <c r="N3" s="117"/>
      <c r="O3" s="117"/>
    </row>
    <row r="4" spans="1:15" x14ac:dyDescent="0.25">
      <c r="A4" s="113" t="s">
        <v>24</v>
      </c>
      <c r="B4" s="115" t="s">
        <v>25</v>
      </c>
      <c r="C4" s="13"/>
      <c r="D4" s="14"/>
      <c r="E4" s="14"/>
      <c r="F4" s="14"/>
      <c r="G4" s="14"/>
      <c r="H4" s="14"/>
      <c r="I4" s="14"/>
      <c r="J4" s="14"/>
      <c r="K4" s="14"/>
      <c r="L4" s="14"/>
    </row>
    <row r="5" spans="1:15" x14ac:dyDescent="0.25">
      <c r="A5" s="114" t="s">
        <v>277</v>
      </c>
      <c r="B5" s="172">
        <v>3.7240000000000002</v>
      </c>
      <c r="C5" s="9"/>
      <c r="D5" s="110"/>
      <c r="E5" s="110"/>
      <c r="F5" s="110"/>
      <c r="G5" s="110"/>
      <c r="H5" s="110"/>
      <c r="I5" s="110"/>
      <c r="J5" s="110"/>
      <c r="K5" s="110"/>
      <c r="L5" s="110"/>
      <c r="M5" s="110"/>
      <c r="N5" s="110"/>
      <c r="O5" s="110"/>
    </row>
    <row r="6" spans="1:15" x14ac:dyDescent="0.25">
      <c r="A6" s="115" t="s">
        <v>305</v>
      </c>
      <c r="B6" s="174">
        <v>5.5354000000000001</v>
      </c>
      <c r="C6" s="11"/>
      <c r="D6" s="110"/>
      <c r="O6" s="110"/>
    </row>
    <row r="7" spans="1:15" x14ac:dyDescent="0.25">
      <c r="A7" s="114" t="s">
        <v>49</v>
      </c>
      <c r="B7" s="173">
        <v>5.7161</v>
      </c>
      <c r="C7" s="11"/>
      <c r="D7" s="110"/>
      <c r="O7" s="110"/>
    </row>
    <row r="8" spans="1:15" ht="13.05" customHeight="1" x14ac:dyDescent="0.25">
      <c r="A8" s="114" t="s">
        <v>263</v>
      </c>
      <c r="B8" s="172">
        <v>7.3362999999999996</v>
      </c>
      <c r="C8" s="11"/>
      <c r="D8" s="110"/>
      <c r="O8" s="110"/>
    </row>
    <row r="9" spans="1:15" ht="12.45" customHeight="1" x14ac:dyDescent="0.25">
      <c r="A9" s="114" t="s">
        <v>27</v>
      </c>
      <c r="B9" s="172">
        <v>8.9344000000000001</v>
      </c>
      <c r="C9" s="11"/>
      <c r="D9" s="110"/>
      <c r="O9" s="110"/>
    </row>
    <row r="10" spans="1:15" ht="13.05" customHeight="1" x14ac:dyDescent="0.25">
      <c r="A10" s="114" t="s">
        <v>265</v>
      </c>
      <c r="B10" s="172">
        <v>10.7615</v>
      </c>
      <c r="C10" s="11"/>
      <c r="D10" s="110"/>
      <c r="O10" s="110"/>
    </row>
    <row r="11" spans="1:15" x14ac:dyDescent="0.25">
      <c r="A11" s="114" t="s">
        <v>278</v>
      </c>
      <c r="B11" s="172">
        <v>11.709</v>
      </c>
      <c r="C11" s="9"/>
      <c r="D11" s="110"/>
      <c r="O11" s="110"/>
    </row>
    <row r="12" spans="1:15" x14ac:dyDescent="0.25">
      <c r="A12" s="114" t="s">
        <v>304</v>
      </c>
      <c r="B12" s="173">
        <v>11.9041</v>
      </c>
      <c r="C12" s="9"/>
      <c r="D12" s="110"/>
      <c r="O12" s="110"/>
    </row>
    <row r="13" spans="1:15" ht="12.45" customHeight="1" x14ac:dyDescent="0.25">
      <c r="A13" s="175" t="s">
        <v>28</v>
      </c>
      <c r="B13" s="172">
        <v>11.924300000000001</v>
      </c>
      <c r="C13" s="9"/>
      <c r="D13" s="110"/>
      <c r="O13" s="110"/>
    </row>
    <row r="14" spans="1:15" x14ac:dyDescent="0.25">
      <c r="A14" s="115" t="s">
        <v>307</v>
      </c>
      <c r="B14" s="174">
        <v>13.141640460456923</v>
      </c>
      <c r="C14" s="9"/>
      <c r="D14" s="110"/>
      <c r="O14" s="110"/>
    </row>
    <row r="15" spans="1:15" x14ac:dyDescent="0.25">
      <c r="A15" s="114" t="s">
        <v>29</v>
      </c>
      <c r="B15" s="173">
        <v>13.9618</v>
      </c>
      <c r="C15" s="9"/>
      <c r="D15" s="110"/>
      <c r="O15" s="110"/>
    </row>
    <row r="16" spans="1:15" x14ac:dyDescent="0.25">
      <c r="A16" s="114" t="s">
        <v>26</v>
      </c>
      <c r="B16" s="173">
        <v>14.937900000000001</v>
      </c>
      <c r="C16" s="9"/>
      <c r="D16" s="110"/>
      <c r="O16" s="110"/>
    </row>
    <row r="17" spans="1:15" x14ac:dyDescent="0.25">
      <c r="A17" s="115" t="s">
        <v>302</v>
      </c>
      <c r="B17" s="174">
        <v>15.438499999999999</v>
      </c>
      <c r="C17" s="9"/>
      <c r="D17" s="110"/>
      <c r="O17" s="110"/>
    </row>
    <row r="18" spans="1:15" x14ac:dyDescent="0.25">
      <c r="A18" s="115" t="s">
        <v>308</v>
      </c>
      <c r="B18" s="174">
        <v>18.478114187581209</v>
      </c>
      <c r="C18" s="9"/>
      <c r="D18" s="110"/>
      <c r="O18" s="110"/>
    </row>
    <row r="19" spans="1:15" x14ac:dyDescent="0.25">
      <c r="A19" s="114" t="s">
        <v>275</v>
      </c>
      <c r="B19" s="173">
        <v>18.962900000000001</v>
      </c>
      <c r="C19" s="9"/>
      <c r="D19" s="110"/>
      <c r="O19" s="110"/>
    </row>
    <row r="20" spans="1:15" x14ac:dyDescent="0.25">
      <c r="A20" s="114" t="s">
        <v>276</v>
      </c>
      <c r="B20" s="173">
        <v>20.225300000000001</v>
      </c>
      <c r="C20" s="9"/>
      <c r="D20" s="110"/>
      <c r="O20" s="110"/>
    </row>
    <row r="21" spans="1:15" x14ac:dyDescent="0.25">
      <c r="A21" s="114" t="s">
        <v>312</v>
      </c>
      <c r="B21" s="173">
        <v>22.755299999999998</v>
      </c>
      <c r="C21" s="9"/>
      <c r="D21" s="110"/>
      <c r="O21" s="110"/>
    </row>
    <row r="22" spans="1:15" x14ac:dyDescent="0.25">
      <c r="A22" s="114" t="s">
        <v>303</v>
      </c>
      <c r="B22" s="173">
        <v>25.033899999999999</v>
      </c>
      <c r="C22" s="9"/>
      <c r="D22" s="110"/>
      <c r="O22" s="110"/>
    </row>
    <row r="23" spans="1:15" x14ac:dyDescent="0.25">
      <c r="A23" s="115" t="s">
        <v>306</v>
      </c>
      <c r="B23" s="174">
        <v>26.2395</v>
      </c>
      <c r="C23" s="9"/>
      <c r="D23" s="110"/>
      <c r="O23" s="110"/>
    </row>
    <row r="24" spans="1:15" x14ac:dyDescent="0.25">
      <c r="A24" s="114" t="s">
        <v>30</v>
      </c>
      <c r="B24" s="173">
        <v>26.7776</v>
      </c>
      <c r="C24" s="9"/>
      <c r="D24" s="110"/>
      <c r="O24" s="110"/>
    </row>
    <row r="25" spans="1:15" x14ac:dyDescent="0.25">
      <c r="A25" s="114" t="s">
        <v>274</v>
      </c>
      <c r="B25" s="173">
        <v>27.7849</v>
      </c>
      <c r="C25" s="9"/>
      <c r="D25" s="110"/>
      <c r="O25" s="110"/>
    </row>
    <row r="26" spans="1:15" x14ac:dyDescent="0.25">
      <c r="A26" s="115" t="s">
        <v>309</v>
      </c>
      <c r="B26" s="174">
        <v>33.236084884826354</v>
      </c>
      <c r="C26" s="9"/>
      <c r="D26" s="110"/>
      <c r="O26" s="110"/>
    </row>
    <row r="27" spans="1:15" x14ac:dyDescent="0.25">
      <c r="A27" s="114" t="s">
        <v>264</v>
      </c>
      <c r="B27" s="173">
        <v>47.6995</v>
      </c>
      <c r="C27" s="9"/>
      <c r="D27" s="110"/>
      <c r="O27" s="110"/>
    </row>
    <row r="28" spans="1:15" x14ac:dyDescent="0.25">
      <c r="A28" s="114" t="s">
        <v>273</v>
      </c>
      <c r="B28" s="173">
        <v>52.996299999999998</v>
      </c>
      <c r="C28" s="9"/>
      <c r="D28" s="110"/>
      <c r="O28" s="110"/>
    </row>
    <row r="29" spans="1:15" x14ac:dyDescent="0.25">
      <c r="A29" s="116" t="s">
        <v>300</v>
      </c>
      <c r="C29" s="9"/>
      <c r="D29" s="110"/>
      <c r="O29" s="110"/>
    </row>
    <row r="30" spans="1:15" x14ac:dyDescent="0.25">
      <c r="A30" s="119" t="s">
        <v>48</v>
      </c>
      <c r="D30" s="110"/>
      <c r="O30" s="110"/>
    </row>
    <row r="31" spans="1:15" x14ac:dyDescent="0.25">
      <c r="A31" s="19"/>
      <c r="B31" s="19"/>
      <c r="C31" s="19"/>
    </row>
    <row r="32" spans="1:15" x14ac:dyDescent="0.25">
      <c r="A32" s="19"/>
      <c r="B32" s="19"/>
      <c r="C32" s="19"/>
    </row>
    <row r="33" spans="1:17" x14ac:dyDescent="0.25">
      <c r="A33" s="19"/>
      <c r="B33" s="19"/>
      <c r="C33" s="19"/>
    </row>
    <row r="34" spans="1:17" ht="12.45" customHeight="1" x14ac:dyDescent="0.25">
      <c r="A34" s="19"/>
      <c r="B34" s="19"/>
      <c r="C34" s="19"/>
    </row>
    <row r="35" spans="1:17" ht="14.55" customHeight="1" x14ac:dyDescent="0.25">
      <c r="A35" s="19"/>
      <c r="B35" s="19"/>
      <c r="C35" s="19"/>
      <c r="D35" s="19"/>
      <c r="E35" s="19"/>
      <c r="F35" s="19"/>
      <c r="G35" s="19"/>
      <c r="H35" s="19"/>
      <c r="I35" s="19"/>
      <c r="J35" s="19"/>
      <c r="K35" s="19"/>
      <c r="L35" s="19"/>
      <c r="M35" s="19"/>
      <c r="N35" s="19"/>
      <c r="O35" s="19"/>
    </row>
    <row r="36" spans="1:17" ht="14.55" customHeight="1" x14ac:dyDescent="0.25">
      <c r="A36" s="19"/>
      <c r="B36" s="19"/>
      <c r="C36" s="19"/>
      <c r="D36" s="19"/>
      <c r="E36" s="19"/>
      <c r="F36" s="19"/>
      <c r="G36" s="19"/>
      <c r="H36" s="19"/>
      <c r="I36" s="19"/>
      <c r="J36" s="19"/>
      <c r="K36" s="19"/>
      <c r="L36" s="19"/>
      <c r="M36" s="19"/>
      <c r="N36" s="19"/>
      <c r="O36" s="19"/>
      <c r="P36" s="19"/>
      <c r="Q36" s="19"/>
    </row>
    <row r="37" spans="1:17" ht="14.55" customHeight="1" x14ac:dyDescent="0.25">
      <c r="A37" s="19"/>
      <c r="B37" s="19"/>
      <c r="C37" s="19"/>
      <c r="D37" s="19"/>
      <c r="E37" s="19"/>
      <c r="F37" s="19"/>
      <c r="G37" s="19"/>
      <c r="H37" s="19"/>
      <c r="I37" s="19"/>
      <c r="J37" s="19"/>
      <c r="K37" s="19"/>
      <c r="L37" s="19"/>
      <c r="M37" s="19"/>
      <c r="N37" s="19"/>
      <c r="O37" s="19"/>
      <c r="P37" s="19"/>
      <c r="Q37" s="19"/>
    </row>
    <row r="38" spans="1:17" ht="14.55" customHeight="1" x14ac:dyDescent="0.25">
      <c r="A38" s="19"/>
      <c r="B38" s="19"/>
      <c r="C38" s="19"/>
      <c r="D38" s="111"/>
      <c r="E38" s="17"/>
      <c r="F38" s="19"/>
      <c r="G38" s="111"/>
      <c r="H38" s="17"/>
      <c r="I38" s="19"/>
      <c r="J38" s="111"/>
      <c r="K38" s="17"/>
      <c r="L38" s="19"/>
      <c r="M38" s="111"/>
      <c r="N38" s="17"/>
      <c r="O38" s="19"/>
      <c r="P38" s="111"/>
      <c r="Q38" s="17"/>
    </row>
    <row r="39" spans="1:17" x14ac:dyDescent="0.25">
      <c r="A39" s="19"/>
      <c r="B39" s="19"/>
      <c r="C39" s="19"/>
      <c r="D39" s="19"/>
      <c r="E39" s="19"/>
      <c r="F39" s="19"/>
      <c r="G39" s="19"/>
      <c r="H39" s="19"/>
      <c r="I39" s="19"/>
      <c r="J39" s="18"/>
      <c r="K39" s="19"/>
      <c r="L39" s="19"/>
      <c r="M39" s="19"/>
      <c r="N39" s="19"/>
      <c r="O39" s="19"/>
      <c r="P39" s="19"/>
      <c r="Q39" s="19"/>
    </row>
    <row r="40" spans="1:17" x14ac:dyDescent="0.25">
      <c r="A40" s="17"/>
      <c r="B40" s="17"/>
      <c r="C40" s="19"/>
      <c r="D40" s="19"/>
      <c r="E40" s="19"/>
      <c r="F40" s="19"/>
      <c r="G40" s="19"/>
      <c r="H40" s="19"/>
      <c r="I40" s="19"/>
      <c r="J40" s="19"/>
      <c r="K40" s="19"/>
      <c r="L40" s="19"/>
      <c r="M40" s="19"/>
      <c r="N40" s="19"/>
      <c r="O40" s="19"/>
      <c r="P40" s="19"/>
      <c r="Q40" s="19"/>
    </row>
    <row r="41" spans="1:17" x14ac:dyDescent="0.25">
      <c r="A41" s="19"/>
      <c r="B41" s="19"/>
      <c r="C41" s="19"/>
      <c r="D41" s="19"/>
      <c r="E41" s="19"/>
      <c r="F41" s="19"/>
      <c r="G41" s="19"/>
      <c r="H41" s="19"/>
      <c r="I41" s="19"/>
      <c r="J41" s="19"/>
      <c r="K41" s="19"/>
      <c r="L41" s="19"/>
      <c r="M41" s="19"/>
      <c r="N41" s="19"/>
      <c r="O41" s="19"/>
      <c r="P41" s="19"/>
      <c r="Q41" s="19"/>
    </row>
    <row r="42" spans="1:17" x14ac:dyDescent="0.25">
      <c r="A42" s="19"/>
      <c r="B42" s="19"/>
      <c r="C42" s="19"/>
      <c r="D42" s="19"/>
      <c r="E42" s="19"/>
      <c r="F42" s="19"/>
      <c r="G42" s="19"/>
      <c r="H42" s="19"/>
      <c r="I42" s="19"/>
      <c r="J42" s="19"/>
      <c r="K42" s="19"/>
      <c r="L42" s="19"/>
      <c r="M42" s="19"/>
      <c r="N42" s="19"/>
      <c r="O42" s="19"/>
      <c r="P42" s="19"/>
      <c r="Q42" s="19"/>
    </row>
    <row r="43" spans="1:17" x14ac:dyDescent="0.25">
      <c r="A43" s="19"/>
      <c r="B43" s="19"/>
      <c r="C43" s="19"/>
      <c r="D43" s="19"/>
      <c r="E43" s="19"/>
      <c r="F43" s="19"/>
      <c r="G43" s="19"/>
      <c r="H43" s="19"/>
      <c r="I43" s="19"/>
      <c r="J43" s="19"/>
      <c r="K43" s="19"/>
      <c r="L43" s="19"/>
      <c r="M43" s="19"/>
      <c r="N43" s="19"/>
      <c r="O43" s="19"/>
      <c r="P43" s="19"/>
      <c r="Q43" s="19"/>
    </row>
    <row r="44" spans="1:17" x14ac:dyDescent="0.25">
      <c r="A44" s="19"/>
      <c r="B44" s="19"/>
      <c r="C44" s="19"/>
      <c r="D44" s="19"/>
      <c r="E44" s="19"/>
      <c r="F44" s="19"/>
      <c r="G44" s="19"/>
      <c r="H44" s="19"/>
      <c r="I44" s="19"/>
      <c r="J44" s="19"/>
      <c r="K44" s="19"/>
      <c r="L44" s="19"/>
      <c r="M44" s="19"/>
      <c r="N44" s="19"/>
      <c r="O44" s="19"/>
      <c r="P44" s="19"/>
      <c r="Q44" s="19"/>
    </row>
    <row r="45" spans="1:17" x14ac:dyDescent="0.25">
      <c r="A45" s="19"/>
      <c r="B45" s="19"/>
      <c r="C45" s="19"/>
      <c r="D45" s="19"/>
      <c r="E45" s="19"/>
      <c r="F45" s="19"/>
      <c r="G45" s="19"/>
      <c r="H45" s="19"/>
      <c r="I45" s="19"/>
      <c r="J45" s="19"/>
      <c r="K45" s="19"/>
      <c r="L45" s="19"/>
      <c r="M45" s="19"/>
      <c r="N45" s="19"/>
      <c r="O45" s="19"/>
      <c r="P45" s="19"/>
      <c r="Q45" s="19"/>
    </row>
    <row r="46" spans="1:17" x14ac:dyDescent="0.25">
      <c r="A46" s="112"/>
      <c r="B46" s="19"/>
      <c r="C46" s="19"/>
      <c r="D46" s="19"/>
      <c r="E46" s="19"/>
      <c r="F46" s="19"/>
      <c r="G46" s="19"/>
      <c r="H46" s="19"/>
      <c r="I46" s="19"/>
      <c r="J46" s="19"/>
      <c r="K46" s="19"/>
      <c r="L46" s="19"/>
      <c r="M46" s="19"/>
      <c r="N46" s="19"/>
      <c r="O46" s="19"/>
      <c r="P46" s="19"/>
      <c r="Q46" s="19"/>
    </row>
    <row r="47" spans="1:17" x14ac:dyDescent="0.25">
      <c r="A47" s="19"/>
      <c r="B47" s="19"/>
      <c r="C47" s="19"/>
      <c r="D47" s="19"/>
      <c r="E47" s="19"/>
      <c r="F47" s="19"/>
      <c r="G47" s="19"/>
      <c r="H47" s="19"/>
      <c r="I47" s="19"/>
      <c r="J47" s="19"/>
      <c r="K47" s="19"/>
      <c r="L47" s="19"/>
      <c r="M47" s="19"/>
      <c r="N47" s="19"/>
      <c r="O47" s="19"/>
      <c r="P47" s="19"/>
      <c r="Q47" s="19"/>
    </row>
    <row r="48" spans="1:17" x14ac:dyDescent="0.25">
      <c r="A48" s="19"/>
      <c r="B48" s="19"/>
      <c r="C48" s="19"/>
      <c r="D48" s="19"/>
      <c r="E48" s="19"/>
      <c r="F48" s="19"/>
      <c r="G48" s="19"/>
      <c r="H48" s="19"/>
      <c r="I48" s="19"/>
      <c r="J48" s="19"/>
      <c r="K48" s="19"/>
      <c r="L48" s="19"/>
      <c r="M48" s="19"/>
      <c r="N48" s="19"/>
      <c r="O48" s="19"/>
      <c r="P48" s="19"/>
      <c r="Q48" s="19"/>
    </row>
    <row r="49" spans="1:17" x14ac:dyDescent="0.25">
      <c r="A49" s="19"/>
      <c r="B49" s="19"/>
      <c r="C49" s="19"/>
      <c r="D49" s="19"/>
      <c r="E49" s="19"/>
      <c r="F49" s="19"/>
      <c r="G49" s="19"/>
      <c r="H49" s="19"/>
      <c r="I49" s="19"/>
      <c r="J49" s="19"/>
      <c r="K49" s="19"/>
      <c r="L49" s="19"/>
      <c r="M49" s="19"/>
      <c r="N49" s="19"/>
      <c r="O49" s="19"/>
      <c r="P49" s="19"/>
      <c r="Q49" s="19"/>
    </row>
    <row r="50" spans="1:17" x14ac:dyDescent="0.25">
      <c r="A50" s="19"/>
      <c r="B50" s="19"/>
      <c r="C50" s="19"/>
      <c r="D50" s="19"/>
      <c r="E50" s="19"/>
      <c r="F50" s="19"/>
      <c r="G50" s="19"/>
      <c r="H50" s="19"/>
      <c r="I50" s="19"/>
      <c r="J50" s="17"/>
      <c r="K50" s="17"/>
      <c r="L50" s="19"/>
      <c r="M50" s="19"/>
      <c r="N50" s="19"/>
      <c r="O50" s="19"/>
      <c r="P50" s="19"/>
      <c r="Q50" s="19"/>
    </row>
    <row r="51" spans="1:17" x14ac:dyDescent="0.25">
      <c r="A51" s="19"/>
      <c r="B51" s="19"/>
      <c r="C51" s="19"/>
      <c r="D51" s="19"/>
      <c r="E51" s="19"/>
      <c r="F51" s="19"/>
      <c r="G51" s="19"/>
      <c r="H51" s="19"/>
      <c r="I51" s="19"/>
      <c r="J51" s="19"/>
      <c r="K51" s="19"/>
      <c r="L51" s="19"/>
      <c r="M51" s="19"/>
      <c r="N51" s="19"/>
      <c r="O51" s="19"/>
      <c r="P51" s="19"/>
      <c r="Q51" s="19"/>
    </row>
    <row r="52" spans="1:17" x14ac:dyDescent="0.25">
      <c r="A52" s="19"/>
      <c r="B52" s="19"/>
      <c r="C52" s="19"/>
      <c r="D52" s="17"/>
      <c r="E52" s="17"/>
      <c r="F52" s="19"/>
      <c r="G52" s="19"/>
      <c r="H52" s="19"/>
      <c r="I52" s="19"/>
      <c r="J52" s="19"/>
      <c r="K52" s="19"/>
      <c r="L52" s="19"/>
      <c r="M52" s="17"/>
      <c r="N52" s="17"/>
      <c r="O52" s="19"/>
      <c r="P52" s="19"/>
      <c r="Q52" s="19"/>
    </row>
    <row r="53" spans="1:17" x14ac:dyDescent="0.25">
      <c r="A53" s="19"/>
      <c r="B53" s="19"/>
      <c r="C53" s="19"/>
      <c r="D53" s="17"/>
      <c r="E53" s="17"/>
      <c r="F53" s="19"/>
      <c r="G53" s="19"/>
      <c r="H53" s="19"/>
      <c r="I53" s="19"/>
      <c r="J53" s="19"/>
      <c r="K53" s="19"/>
      <c r="L53" s="19"/>
      <c r="M53" s="17"/>
      <c r="N53" s="17"/>
      <c r="O53" s="19"/>
      <c r="P53" s="19"/>
      <c r="Q53" s="19"/>
    </row>
    <row r="54" spans="1:17" x14ac:dyDescent="0.25">
      <c r="A54" s="19"/>
      <c r="B54" s="19"/>
      <c r="C54" s="19"/>
      <c r="D54" s="19"/>
      <c r="E54" s="19"/>
      <c r="F54" s="19"/>
      <c r="G54" s="19"/>
      <c r="H54" s="17"/>
      <c r="I54" s="19"/>
      <c r="J54" s="19"/>
      <c r="K54" s="19"/>
      <c r="L54" s="19"/>
      <c r="M54" s="19"/>
      <c r="N54" s="19"/>
      <c r="O54" s="19"/>
      <c r="P54" s="19"/>
      <c r="Q54" s="17"/>
    </row>
    <row r="55" spans="1:17" x14ac:dyDescent="0.25">
      <c r="A55" s="19"/>
      <c r="B55" s="19"/>
      <c r="C55" s="19"/>
      <c r="D55" s="19"/>
      <c r="E55" s="19"/>
      <c r="F55" s="19"/>
      <c r="G55" s="19"/>
      <c r="H55" s="19"/>
      <c r="I55" s="19"/>
      <c r="J55" s="19"/>
      <c r="K55" s="19"/>
      <c r="L55" s="19"/>
      <c r="M55" s="19"/>
      <c r="N55" s="19"/>
      <c r="O55" s="19"/>
    </row>
    <row r="56" spans="1:17" x14ac:dyDescent="0.25">
      <c r="A56" s="19"/>
      <c r="B56" s="19"/>
      <c r="C56" s="19"/>
      <c r="D56" s="19"/>
      <c r="E56" s="19"/>
      <c r="F56" s="19"/>
      <c r="G56" s="19"/>
      <c r="H56" s="19"/>
      <c r="I56" s="19"/>
      <c r="J56" s="19"/>
      <c r="K56" s="19"/>
      <c r="L56" s="19"/>
      <c r="M56" s="19"/>
      <c r="N56" s="19"/>
      <c r="O56" s="19"/>
    </row>
    <row r="57" spans="1:17" x14ac:dyDescent="0.25">
      <c r="A57" s="19"/>
      <c r="B57" s="19"/>
      <c r="C57" s="19"/>
      <c r="D57" s="19"/>
      <c r="E57" s="19"/>
      <c r="F57" s="19"/>
      <c r="G57" s="19"/>
      <c r="H57" s="19"/>
      <c r="I57" s="19"/>
      <c r="J57" s="19"/>
      <c r="K57" s="19"/>
      <c r="L57" s="19"/>
      <c r="M57" s="19"/>
      <c r="N57" s="19"/>
      <c r="O57" s="19"/>
    </row>
    <row r="58" spans="1:17" x14ac:dyDescent="0.25">
      <c r="A58" s="19"/>
      <c r="B58" s="19"/>
      <c r="C58" s="19"/>
      <c r="D58" s="19"/>
      <c r="E58" s="19"/>
      <c r="F58" s="19"/>
      <c r="G58" s="19"/>
      <c r="H58" s="19"/>
      <c r="I58" s="19"/>
      <c r="J58" s="19"/>
      <c r="K58" s="19"/>
      <c r="L58" s="19"/>
      <c r="M58" s="19"/>
      <c r="N58" s="19"/>
      <c r="O58" s="19"/>
    </row>
    <row r="59" spans="1:17" x14ac:dyDescent="0.25">
      <c r="A59" s="19"/>
      <c r="B59" s="19"/>
      <c r="C59" s="19"/>
      <c r="D59" s="19"/>
      <c r="E59" s="19"/>
      <c r="F59" s="19"/>
      <c r="G59" s="19"/>
      <c r="H59" s="19"/>
      <c r="I59" s="19"/>
      <c r="J59" s="19"/>
      <c r="K59" s="19"/>
      <c r="L59" s="19"/>
      <c r="M59" s="19"/>
      <c r="N59" s="19"/>
      <c r="O59" s="19"/>
    </row>
    <row r="60" spans="1:17" x14ac:dyDescent="0.25">
      <c r="A60" s="19"/>
      <c r="B60" s="19"/>
      <c r="C60" s="19"/>
      <c r="D60" s="19"/>
      <c r="E60" s="19"/>
      <c r="F60" s="19"/>
      <c r="G60" s="19"/>
      <c r="H60" s="19"/>
      <c r="I60" s="19"/>
      <c r="J60" s="19"/>
      <c r="K60" s="19"/>
      <c r="L60" s="19"/>
      <c r="M60" s="19"/>
      <c r="N60" s="19"/>
      <c r="O60" s="19"/>
    </row>
    <row r="61" spans="1:17" x14ac:dyDescent="0.25">
      <c r="A61" s="19"/>
      <c r="B61" s="19"/>
      <c r="C61" s="19"/>
      <c r="D61" s="19"/>
      <c r="E61" s="19"/>
      <c r="F61" s="19"/>
      <c r="G61" s="19"/>
      <c r="H61" s="19"/>
      <c r="I61" s="19"/>
      <c r="J61" s="19"/>
      <c r="K61" s="19"/>
      <c r="L61" s="19"/>
      <c r="M61" s="19"/>
      <c r="N61" s="19"/>
      <c r="O61" s="19"/>
    </row>
    <row r="62" spans="1:17" x14ac:dyDescent="0.25">
      <c r="A62" s="19"/>
      <c r="B62" s="19"/>
      <c r="C62" s="19"/>
      <c r="D62" s="19"/>
      <c r="E62" s="19"/>
      <c r="F62" s="19"/>
      <c r="G62" s="19"/>
      <c r="H62" s="19"/>
      <c r="I62" s="19"/>
      <c r="J62" s="19"/>
      <c r="K62" s="19"/>
      <c r="L62" s="19"/>
      <c r="M62" s="19"/>
      <c r="N62" s="19"/>
      <c r="O62" s="19"/>
    </row>
    <row r="63" spans="1:17" x14ac:dyDescent="0.25">
      <c r="A63" s="19"/>
      <c r="B63" s="19"/>
      <c r="C63" s="19"/>
      <c r="D63" s="19"/>
      <c r="E63" s="19"/>
      <c r="F63" s="19"/>
      <c r="G63" s="19"/>
      <c r="H63" s="19"/>
      <c r="I63" s="19"/>
      <c r="J63" s="19"/>
      <c r="K63" s="19"/>
      <c r="L63" s="19"/>
      <c r="M63" s="19"/>
      <c r="N63" s="19"/>
      <c r="O63" s="19"/>
    </row>
    <row r="64" spans="1:17" x14ac:dyDescent="0.25">
      <c r="A64" s="19"/>
      <c r="B64" s="19"/>
      <c r="C64" s="19"/>
      <c r="D64" s="19"/>
      <c r="E64" s="19"/>
      <c r="F64" s="19"/>
      <c r="G64" s="19"/>
      <c r="H64" s="19"/>
      <c r="I64" s="19"/>
      <c r="J64" s="19"/>
      <c r="K64" s="19"/>
      <c r="L64" s="19"/>
      <c r="M64" s="19"/>
      <c r="N64" s="19"/>
      <c r="O64" s="19"/>
    </row>
    <row r="65" spans="1:15" x14ac:dyDescent="0.25">
      <c r="A65" s="19"/>
      <c r="B65" s="19"/>
      <c r="C65" s="19"/>
      <c r="D65" s="19"/>
      <c r="E65" s="19"/>
      <c r="F65" s="19"/>
      <c r="G65" s="19"/>
      <c r="H65" s="19"/>
      <c r="I65" s="19"/>
      <c r="J65" s="19"/>
      <c r="K65" s="19"/>
      <c r="L65" s="19"/>
      <c r="M65" s="19"/>
      <c r="N65" s="19"/>
      <c r="O65" s="19"/>
    </row>
    <row r="66" spans="1:15" x14ac:dyDescent="0.25">
      <c r="A66" s="19"/>
      <c r="B66" s="19"/>
      <c r="C66" s="19"/>
      <c r="D66" s="19"/>
      <c r="E66" s="19"/>
      <c r="F66" s="19"/>
      <c r="G66" s="19"/>
      <c r="H66" s="19"/>
      <c r="I66" s="19"/>
      <c r="J66" s="19"/>
      <c r="K66" s="19"/>
      <c r="L66" s="19"/>
      <c r="M66" s="19"/>
      <c r="N66" s="19"/>
      <c r="O66" s="19"/>
    </row>
    <row r="67" spans="1:15" x14ac:dyDescent="0.25">
      <c r="A67" s="19"/>
      <c r="B67" s="19"/>
      <c r="C67" s="19"/>
      <c r="D67" s="19"/>
      <c r="E67" s="19"/>
      <c r="F67" s="19"/>
      <c r="G67" s="19"/>
      <c r="H67" s="19"/>
      <c r="I67" s="19"/>
      <c r="J67" s="19"/>
      <c r="K67" s="19"/>
      <c r="L67" s="19"/>
      <c r="M67" s="19"/>
      <c r="N67" s="19"/>
      <c r="O67" s="19"/>
    </row>
    <row r="68" spans="1:15" x14ac:dyDescent="0.25">
      <c r="A68" s="19"/>
      <c r="B68" s="19"/>
      <c r="C68" s="19"/>
      <c r="D68" s="19"/>
      <c r="E68" s="19"/>
      <c r="F68" s="19"/>
      <c r="G68" s="19"/>
      <c r="H68" s="19"/>
      <c r="I68" s="19"/>
      <c r="J68" s="19"/>
      <c r="K68" s="19"/>
      <c r="L68" s="19"/>
      <c r="M68" s="19"/>
      <c r="N68" s="19"/>
      <c r="O68" s="19"/>
    </row>
    <row r="69" spans="1:15" x14ac:dyDescent="0.25">
      <c r="A69" s="19"/>
      <c r="B69" s="19"/>
      <c r="C69" s="19"/>
      <c r="D69" s="19"/>
      <c r="E69" s="19"/>
      <c r="F69" s="19"/>
      <c r="G69" s="19"/>
      <c r="H69" s="19"/>
      <c r="I69" s="19"/>
      <c r="J69" s="19"/>
      <c r="K69" s="19"/>
      <c r="L69" s="19"/>
      <c r="M69" s="19"/>
      <c r="N69" s="19"/>
      <c r="O69" s="19"/>
    </row>
    <row r="70" spans="1:15" x14ac:dyDescent="0.25">
      <c r="A70" s="19"/>
      <c r="B70" s="19"/>
      <c r="C70" s="19"/>
      <c r="D70" s="19"/>
      <c r="E70" s="19"/>
      <c r="F70" s="19"/>
      <c r="G70" s="19"/>
      <c r="H70" s="19"/>
      <c r="I70" s="19"/>
      <c r="J70" s="19"/>
      <c r="K70" s="19"/>
      <c r="L70" s="19"/>
      <c r="M70" s="19"/>
      <c r="N70" s="19"/>
      <c r="O70" s="19"/>
    </row>
    <row r="71" spans="1:15" x14ac:dyDescent="0.25">
      <c r="A71" s="19"/>
      <c r="B71" s="19"/>
      <c r="C71" s="19"/>
      <c r="D71" s="19"/>
      <c r="E71" s="19"/>
      <c r="F71" s="19"/>
      <c r="G71" s="19"/>
      <c r="H71" s="19"/>
      <c r="I71" s="19"/>
      <c r="J71" s="19"/>
      <c r="K71" s="19"/>
      <c r="L71" s="19"/>
      <c r="M71" s="19"/>
      <c r="N71" s="19"/>
      <c r="O71" s="19"/>
    </row>
    <row r="72" spans="1:15" x14ac:dyDescent="0.25">
      <c r="A72" s="19"/>
      <c r="B72" s="19"/>
      <c r="C72" s="19"/>
      <c r="D72" s="19"/>
      <c r="E72" s="19"/>
      <c r="F72" s="19"/>
      <c r="G72" s="19"/>
      <c r="H72" s="19"/>
      <c r="I72" s="19"/>
      <c r="J72" s="19"/>
      <c r="K72" s="19"/>
      <c r="L72" s="19"/>
      <c r="M72" s="19"/>
      <c r="N72" s="19"/>
      <c r="O72" s="19"/>
    </row>
    <row r="73" spans="1:15" x14ac:dyDescent="0.25">
      <c r="A73" s="19"/>
      <c r="B73" s="19"/>
      <c r="C73" s="19"/>
      <c r="D73" s="19"/>
      <c r="E73" s="19"/>
      <c r="F73" s="19"/>
      <c r="G73" s="19"/>
      <c r="H73" s="19"/>
      <c r="I73" s="19"/>
      <c r="J73" s="19"/>
      <c r="K73" s="19"/>
      <c r="L73" s="19"/>
      <c r="M73" s="19"/>
      <c r="N73" s="19"/>
      <c r="O73" s="19"/>
    </row>
    <row r="74" spans="1:15" x14ac:dyDescent="0.25">
      <c r="A74" s="19"/>
      <c r="B74" s="19"/>
      <c r="C74" s="19"/>
      <c r="D74" s="19"/>
      <c r="E74" s="19"/>
      <c r="F74" s="19"/>
      <c r="G74" s="19"/>
      <c r="H74" s="19"/>
      <c r="I74" s="19"/>
      <c r="J74" s="19"/>
      <c r="K74" s="19"/>
      <c r="L74" s="19"/>
      <c r="M74" s="19"/>
      <c r="N74" s="19"/>
      <c r="O74" s="19"/>
    </row>
    <row r="75" spans="1:15" x14ac:dyDescent="0.25">
      <c r="A75" s="19"/>
      <c r="B75" s="19"/>
      <c r="C75" s="19"/>
      <c r="D75" s="19"/>
      <c r="E75" s="19"/>
      <c r="F75" s="19"/>
      <c r="G75" s="19"/>
      <c r="H75" s="19"/>
      <c r="I75" s="19"/>
      <c r="J75" s="19"/>
      <c r="K75" s="19"/>
      <c r="L75" s="19"/>
      <c r="M75" s="19"/>
      <c r="N75" s="19"/>
      <c r="O75" s="19"/>
    </row>
    <row r="76" spans="1:15" x14ac:dyDescent="0.25">
      <c r="A76" s="19"/>
      <c r="B76" s="19"/>
      <c r="C76" s="19"/>
      <c r="D76" s="19"/>
      <c r="E76" s="19"/>
      <c r="F76" s="19"/>
      <c r="G76" s="19"/>
      <c r="H76" s="19"/>
      <c r="I76" s="19"/>
      <c r="J76" s="19"/>
      <c r="K76" s="19"/>
      <c r="L76" s="19"/>
      <c r="M76" s="19"/>
      <c r="N76" s="19"/>
      <c r="O76" s="19"/>
    </row>
    <row r="77" spans="1:15" x14ac:dyDescent="0.25">
      <c r="A77" s="19"/>
      <c r="B77" s="19"/>
      <c r="C77" s="19"/>
      <c r="D77" s="19"/>
      <c r="E77" s="19"/>
      <c r="F77" s="19"/>
      <c r="G77" s="19"/>
      <c r="H77" s="19"/>
      <c r="I77" s="19"/>
      <c r="J77" s="19"/>
      <c r="K77" s="19"/>
      <c r="L77" s="19"/>
      <c r="M77" s="19"/>
      <c r="N77" s="19"/>
      <c r="O77" s="19"/>
    </row>
    <row r="78" spans="1:15" x14ac:dyDescent="0.25">
      <c r="C78" s="19"/>
      <c r="D78" s="19"/>
      <c r="E78" s="19"/>
      <c r="F78" s="19"/>
      <c r="G78" s="19"/>
      <c r="H78" s="19"/>
      <c r="I78" s="19"/>
      <c r="J78" s="19"/>
      <c r="K78" s="19"/>
      <c r="L78" s="19"/>
      <c r="M78" s="19"/>
      <c r="N78" s="19"/>
      <c r="O78" s="19"/>
    </row>
    <row r="79" spans="1:15" x14ac:dyDescent="0.25">
      <c r="D79" s="19"/>
      <c r="E79" s="19"/>
      <c r="F79" s="19"/>
      <c r="G79" s="19"/>
      <c r="H79" s="19"/>
      <c r="I79" s="19"/>
      <c r="J79" s="19"/>
      <c r="K79" s="19"/>
      <c r="L79" s="19"/>
      <c r="M79" s="19"/>
      <c r="N79" s="19"/>
      <c r="O79" s="19"/>
    </row>
    <row r="80" spans="1:15" x14ac:dyDescent="0.25">
      <c r="D80" s="19"/>
      <c r="E80" s="19"/>
      <c r="F80" s="19"/>
      <c r="G80" s="19"/>
      <c r="H80" s="19"/>
      <c r="I80" s="19"/>
      <c r="J80" s="19"/>
      <c r="K80" s="19"/>
      <c r="L80" s="19"/>
      <c r="M80" s="19"/>
      <c r="N80" s="19"/>
      <c r="O80" s="19"/>
    </row>
    <row r="81" spans="4:15" x14ac:dyDescent="0.25">
      <c r="D81" s="19"/>
      <c r="E81" s="19"/>
      <c r="F81" s="19"/>
      <c r="G81" s="19"/>
      <c r="H81" s="19"/>
      <c r="I81" s="19"/>
      <c r="J81" s="19"/>
      <c r="K81" s="19"/>
      <c r="L81" s="19"/>
      <c r="M81" s="19"/>
      <c r="N81" s="19"/>
      <c r="O81" s="19"/>
    </row>
    <row r="82" spans="4:15" x14ac:dyDescent="0.25">
      <c r="D82" s="19"/>
      <c r="E82" s="19"/>
      <c r="F82" s="19"/>
      <c r="G82" s="19"/>
      <c r="H82" s="19"/>
      <c r="I82" s="19"/>
      <c r="J82" s="19"/>
      <c r="K82" s="19"/>
      <c r="L82" s="19"/>
      <c r="M82" s="19"/>
      <c r="N82" s="19"/>
      <c r="O82" s="19"/>
    </row>
    <row r="83" spans="4:15" x14ac:dyDescent="0.25">
      <c r="D83" s="19"/>
      <c r="E83" s="19"/>
      <c r="F83" s="19"/>
      <c r="G83" s="19"/>
      <c r="H83" s="19"/>
      <c r="I83" s="19"/>
      <c r="J83" s="19"/>
      <c r="K83" s="19"/>
      <c r="L83" s="19"/>
      <c r="M83" s="19"/>
      <c r="N83" s="19"/>
      <c r="O83" s="19"/>
    </row>
    <row r="84" spans="4:15" x14ac:dyDescent="0.25">
      <c r="D84" s="19"/>
      <c r="E84" s="19"/>
      <c r="F84" s="19"/>
      <c r="G84" s="19"/>
      <c r="H84" s="19"/>
      <c r="I84" s="19"/>
      <c r="J84" s="19"/>
      <c r="K84" s="19"/>
      <c r="L84" s="19"/>
      <c r="M84" s="19"/>
      <c r="N84" s="19"/>
      <c r="O84" s="19"/>
    </row>
    <row r="85" spans="4:15" x14ac:dyDescent="0.25">
      <c r="D85" s="19"/>
      <c r="E85" s="19"/>
      <c r="F85" s="19"/>
      <c r="G85" s="19"/>
      <c r="H85" s="19"/>
      <c r="I85" s="19"/>
      <c r="J85" s="19"/>
      <c r="K85" s="19"/>
      <c r="L85" s="19"/>
      <c r="M85" s="19"/>
      <c r="N85" s="19"/>
      <c r="O85" s="19"/>
    </row>
    <row r="86" spans="4:15" x14ac:dyDescent="0.25">
      <c r="D86" s="19"/>
      <c r="E86" s="19"/>
      <c r="F86" s="19"/>
      <c r="G86" s="19"/>
      <c r="H86" s="19"/>
      <c r="I86" s="19"/>
      <c r="J86" s="19"/>
      <c r="K86" s="19"/>
      <c r="L86" s="19"/>
      <c r="M86" s="19"/>
      <c r="N86" s="19"/>
      <c r="O86" s="19"/>
    </row>
    <row r="87" spans="4:15" x14ac:dyDescent="0.25">
      <c r="D87" s="19"/>
      <c r="E87" s="19"/>
      <c r="F87" s="19"/>
      <c r="G87" s="19"/>
      <c r="H87" s="19"/>
      <c r="I87" s="19"/>
      <c r="J87" s="19"/>
      <c r="K87" s="19"/>
      <c r="L87" s="19"/>
      <c r="M87" s="19"/>
      <c r="N87" s="19"/>
      <c r="O87" s="19"/>
    </row>
  </sheetData>
  <mergeCells count="1">
    <mergeCell ref="A1:O2"/>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Sommaire</vt:lpstr>
      <vt:lpstr>Donnees_Eurostat_MFA</vt:lpstr>
      <vt:lpstr>Donnees_Eurostat_MF</vt:lpstr>
      <vt:lpstr>Donnees_INSEE</vt:lpstr>
      <vt:lpstr>Graph 1</vt:lpstr>
      <vt:lpstr>Graph 2</vt:lpstr>
      <vt:lpstr>Graph 3</vt:lpstr>
      <vt:lpstr>Graph 4</vt:lpstr>
    </vt:vector>
  </TitlesOfParts>
  <Company>MTE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Fiche 18 - Consommation de matières et empreinte matières - Synthèse des connaissances en 2024 </dc:title>
  <dc:subject>Bilan environnemental 2024</dc:subject>
  <dc:creator>SDES</dc:creator>
  <cp:keywords>économie circulaire, ressource naturelle, empreinte, consommation</cp:keywords>
  <cp:lastModifiedBy>DUMAS Morgane</cp:lastModifiedBy>
  <dcterms:created xsi:type="dcterms:W3CDTF">2020-07-16T07:40:26Z</dcterms:created>
  <dcterms:modified xsi:type="dcterms:W3CDTF">2024-12-26T17:24:15Z</dcterms:modified>
</cp:coreProperties>
</file>