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dimir.ruffin\Desktop\bilan_env_2024\"/>
    </mc:Choice>
  </mc:AlternateContent>
  <xr:revisionPtr revIDLastSave="0" documentId="13_ncr:1_{6582F50C-C593-4E1E-81F4-3F092A28D0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mmaire" sheetId="47" r:id="rId1"/>
    <sheet name="Graph 1" sheetId="2" r:id="rId2"/>
    <sheet name="Graph 2" sheetId="3" r:id="rId3"/>
    <sheet name="Graph 3" sheetId="22" r:id="rId4"/>
    <sheet name="Graph 4" sheetId="25" r:id="rId5"/>
    <sheet name="Graph 5" sheetId="6" r:id="rId6"/>
    <sheet name="Graph 6" sheetId="7" r:id="rId7"/>
    <sheet name="Carte" sheetId="46" r:id="rId8"/>
  </sheets>
  <externalReferences>
    <externalReference r:id="rId9"/>
    <externalReference r:id="rId10"/>
    <externalReference r:id="rId11"/>
  </externalReferences>
  <definedNames>
    <definedName name="____xlfn_IFERROR">#N/A</definedName>
    <definedName name="___xlfn_IFERROR">#N/A</definedName>
    <definedName name="__xlfn_IFERROR">#N/A</definedName>
    <definedName name="_016">#REF!</definedName>
    <definedName name="_017">'[1]E  recettes TEOM &amp; redev '!#REF!</definedName>
    <definedName name="_018">#REF!</definedName>
    <definedName name="_05">#REF!</definedName>
    <definedName name="_1">#REF!</definedName>
    <definedName name="_10" localSheetId="7">#REF!</definedName>
    <definedName name="_10">#REF!</definedName>
    <definedName name="_2" localSheetId="7">#REF!</definedName>
    <definedName name="_2">#REF!</definedName>
    <definedName name="_3" localSheetId="7">#REF!</definedName>
    <definedName name="_3">#REF!</definedName>
    <definedName name="_4" localSheetId="7">#REF!</definedName>
    <definedName name="_4">#REF!</definedName>
    <definedName name="_5" localSheetId="7">#REF!</definedName>
    <definedName name="_5">#REF!</definedName>
    <definedName name="_9" localSheetId="7">#REF!</definedName>
    <definedName name="_9">#REF!</definedName>
    <definedName name="_G2" localSheetId="7">#REF!</definedName>
    <definedName name="_G2">#REF!</definedName>
    <definedName name="_G9" localSheetId="7">#REF!</definedName>
    <definedName name="_G9">#REF!</definedName>
    <definedName name="_xlchart.v1.0" hidden="1">'Graph 1'!$A$4:$A$12</definedName>
    <definedName name="_xlchart.v1.1" hidden="1">'Graph 1'!$B$4:$B$12</definedName>
    <definedName name="aa" localSheetId="4">#REF!</definedName>
    <definedName name="aa">#REF!</definedName>
    <definedName name="aaa" localSheetId="7">#REF!</definedName>
    <definedName name="aaa" localSheetId="4">#REF!</definedName>
    <definedName name="aaa">#REF!</definedName>
    <definedName name="autres2002">'[2]E  recettes TEOM &amp; redev '!$E$91</definedName>
    <definedName name="autres2002jointage">'[1]E  recettes TEOM &amp; redev '!#REF!</definedName>
    <definedName name="ee">#REF!</definedName>
    <definedName name="estimation_2020_table1_juin2021">#REF!</definedName>
    <definedName name="Fbcf1999">'[2]C taux délégation '!$B$18</definedName>
    <definedName name="Fbcf2000">'[2]C taux délégation '!$C$18</definedName>
    <definedName name="Fbcf2001">'[2]C taux délégation '!$D$18</definedName>
    <definedName name="Fbcf2002">'[2]C taux délégation '!$E$18</definedName>
    <definedName name="Fbcf2003">'[2]C taux délégation '!$F$18</definedName>
    <definedName name="Fbcf2004">'[2]C taux délégation '!$G$18</definedName>
    <definedName name="Fbcf2005">'[2]C taux délégation '!$H$18</definedName>
    <definedName name="fff">#REF!</definedName>
    <definedName name="fffff">#REF!</definedName>
    <definedName name="frise">#REF!</definedName>
    <definedName name="fzdad" localSheetId="7">#REF!</definedName>
    <definedName name="fzdad">#REF!</definedName>
    <definedName name="Graph" localSheetId="7">#REF!</definedName>
    <definedName name="Graph">#REF!</definedName>
    <definedName name="kkk">#REF!</definedName>
    <definedName name="POWER_USER_EXCEL_CHART_0063051D_D8EC_4EDB_8144_4E4E9EA79367">'Graph 1'!$C$4:$C$12</definedName>
    <definedName name="POWER_USER_EXCEL_CHART_038DA1B2_DB30_40A7_8325_7448C5F7DC42" localSheetId="4">#REF!</definedName>
    <definedName name="POWER_USER_EXCEL_CHART_038DA1B2_DB30_40A7_8325_7448C5F7DC42">#REF!</definedName>
    <definedName name="POWER_USER_EXCEL_CHART_11259404_1610_4855_BA3F_6A1535E7AF1E" localSheetId="7">#REF!</definedName>
    <definedName name="POWER_USER_EXCEL_CHART_11259404_1610_4855_BA3F_6A1535E7AF1E" localSheetId="4">#REF!</definedName>
    <definedName name="POWER_USER_EXCEL_CHART_11259404_1610_4855_BA3F_6A1535E7AF1E">#REF!</definedName>
    <definedName name="POWER_USER_EXCEL_CHART_14B25A57_3718_4E86_BE59_82880A532F72" localSheetId="7">#REF!</definedName>
    <definedName name="POWER_USER_EXCEL_CHART_14B25A57_3718_4E86_BE59_82880A532F72">#REF!</definedName>
    <definedName name="POWER_USER_EXCEL_CHART_2AF6F6B5_F9D1_421E_9903_68F3D3728B36" localSheetId="7">#REF!</definedName>
    <definedName name="POWER_USER_EXCEL_CHART_2AF6F6B5_F9D1_421E_9903_68F3D3728B36">#REF!</definedName>
    <definedName name="POWER_USER_EXCEL_CHART_2EEBCB1F_7011_44BC_BF82_D5830A732320" localSheetId="7">#REF!</definedName>
    <definedName name="POWER_USER_EXCEL_CHART_2EEBCB1F_7011_44BC_BF82_D5830A732320">#REF!</definedName>
    <definedName name="POWER_USER_EXCEL_CHART_33079EDF_CABA_4DE5_AEA6_321EC4E136F9" localSheetId="7">#REF!</definedName>
    <definedName name="POWER_USER_EXCEL_CHART_33079EDF_CABA_4DE5_AEA6_321EC4E136F9">#REF!</definedName>
    <definedName name="POWER_USER_EXCEL_CHART_449A8F83_A113_4796_B75F_883626237898" localSheetId="7">#REF!</definedName>
    <definedName name="POWER_USER_EXCEL_CHART_449A8F83_A113_4796_B75F_883626237898">#REF!</definedName>
    <definedName name="POWER_USER_EXCEL_CHART_4F217BED_85B6_4EB3_AB94_3EB5E8E22391" localSheetId="7">#REF!</definedName>
    <definedName name="POWER_USER_EXCEL_CHART_4F217BED_85B6_4EB3_AB94_3EB5E8E22391">#REF!</definedName>
    <definedName name="POWER_USER_EXCEL_CHART_51B6AE88_1B87_4E8C_ADA1_94D2CBF2C2E5" localSheetId="7">#REF!</definedName>
    <definedName name="POWER_USER_EXCEL_CHART_51B6AE88_1B87_4E8C_ADA1_94D2CBF2C2E5">#REF!</definedName>
    <definedName name="POWER_USER_EXCEL_CHART_5AF0DC4C_F876_42B0_8EA6_58DC4AB79AC5" localSheetId="7">#REF!</definedName>
    <definedName name="POWER_USER_EXCEL_CHART_5AF0DC4C_F876_42B0_8EA6_58DC4AB79AC5">#REF!</definedName>
    <definedName name="POWER_USER_EXCEL_CHART_6AE74893_AB42_40BE_A818_9FB92E748F45" localSheetId="7">#REF!</definedName>
    <definedName name="POWER_USER_EXCEL_CHART_6AE74893_AB42_40BE_A818_9FB92E748F45">#REF!</definedName>
    <definedName name="POWER_USER_EXCEL_CHART_B5A8BCF7_DD4A_4F36_AB4C_D905244CCF23" localSheetId="7">#REF!</definedName>
    <definedName name="POWER_USER_EXCEL_CHART_B5A8BCF7_DD4A_4F36_AB4C_D905244CCF23">#REF!</definedName>
    <definedName name="POWER_USER_EXCEL_CHART_BD545F1B_278E_4897_ABE8_6448623ADD85" localSheetId="7">#REF!</definedName>
    <definedName name="POWER_USER_EXCEL_CHART_BD545F1B_278E_4897_ABE8_6448623ADD85">#REF!</definedName>
    <definedName name="POWER_USER_EXCEL_CHART_C0BD352F_BA07_4D79_8E12_744B446E5099" localSheetId="7">#REF!</definedName>
    <definedName name="POWER_USER_EXCEL_CHART_C0BD352F_BA07_4D79_8E12_744B446E5099">#REF!</definedName>
    <definedName name="POWER_USER_EXCEL_CHART_C599E209_E886_405C_88DE_3BA41191EEA3" localSheetId="7">#REF!</definedName>
    <definedName name="POWER_USER_EXCEL_CHART_C599E209_E886_405C_88DE_3BA41191EEA3">#REF!</definedName>
    <definedName name="POWER_USER_EXCEL_CHART_C78594B7_0C6D_4479_8934_E688A5004BBC" localSheetId="7">#REF!</definedName>
    <definedName name="POWER_USER_EXCEL_CHART_C78594B7_0C6D_4479_8934_E688A5004BBC">#REF!</definedName>
    <definedName name="POWER_USER_EXCEL_CHART_D1439727_3A7F_490D_9D91_8D215242566F" localSheetId="7">#REF!</definedName>
    <definedName name="POWER_USER_EXCEL_CHART_D1439727_3A7F_490D_9D91_8D215242566F">#REF!</definedName>
    <definedName name="POWER_USER_EXCEL_CHART_D60A2EA9_F658_472E_8362_587B5281687B" localSheetId="7">#REF!</definedName>
    <definedName name="POWER_USER_EXCEL_CHART_D60A2EA9_F658_472E_8362_587B5281687B">#REF!</definedName>
    <definedName name="POWER_USER_EXCEL_CHART_D8B63A80_3269_4368_ACC4_C66E7E16E7E1" localSheetId="2">'[3]Dep totale'!$A$5:$A$13,'[3]Dep totale'!$C$5:$C$13</definedName>
    <definedName name="POWER_USER_EXCEL_CHART_D8B63A80_3269_4368_ACC4_C66E7E16E7E1" localSheetId="3">'[3]Dep totale'!$A$5:$A$13,'[3]Dep totale'!$C$5:$C$13</definedName>
    <definedName name="POWER_USER_EXCEL_CHART_D8B63A80_3269_4368_ACC4_C66E7E16E7E1" localSheetId="4">'[3]Dep totale'!$A$5:$A$13,'[3]Dep totale'!$C$5:$C$13</definedName>
    <definedName name="POWER_USER_EXCEL_CHART_D8B63A80_3269_4368_ACC4_C66E7E16E7E1" localSheetId="5">'[3]Dep totale'!$A$5:$A$13,'[3]Dep totale'!$C$5:$C$13</definedName>
    <definedName name="POWER_USER_EXCEL_CHART_D8B63A80_3269_4368_ACC4_C66E7E16E7E1" localSheetId="6">'[3]Dep totale'!$A$5:$A$13,'[3]Dep totale'!$C$5:$C$13</definedName>
    <definedName name="POWER_USER_EXCEL_CHART_D8B63A80_3269_4368_ACC4_C66E7E16E7E1">'Graph 1'!$A$4:$A$12,'Graph 1'!$C$4:$C$12</definedName>
    <definedName name="POWER_USER_EXCEL_CHART_E5F8DB06_6FFB_42BD_9C2E_185C90F624C3" localSheetId="4">#REF!</definedName>
    <definedName name="POWER_USER_EXCEL_CHART_E5F8DB06_6FFB_42BD_9C2E_185C90F624C3">#REF!</definedName>
    <definedName name="POWER_USER_EXCEL_CHART_F0A52704_372B_4DF2_B66F_B9C636A00481">#REF!</definedName>
    <definedName name="POWER_USER_EXCEL_MAP_0D74A0CF_E185_4E58_87C0_CD99ABAB8BB9">#REF!</definedName>
    <definedName name="POWER_USER_EXCEL_MAP_59E1F38A_89CA_400E_9D87_B80AA7957148">#REF!</definedName>
    <definedName name="POWER_USER_EXCEL_MAP_5D538D8B_1BD1_4A6B_96F2_CF0AEB0B8CC5">#REF!</definedName>
    <definedName name="POWER_USER_EXCEL_MAP_60397BEE_06FE_4FDD_9944_81BFD50ABB7F">#REF!</definedName>
    <definedName name="POWER_USER_EXCEL_MAP_617F0FC4_E8F1_46BD_AC1C_ADB39BE174CB" localSheetId="7">#REF!</definedName>
    <definedName name="POWER_USER_EXCEL_MAP_617F0FC4_E8F1_46BD_AC1C_ADB39BE174CB">#REF!</definedName>
    <definedName name="POWER_USER_EXCEL_MAP_6370A84B_D08C_46BE_BB3D_D12675AA769C" localSheetId="7">#REF!</definedName>
    <definedName name="POWER_USER_EXCEL_MAP_6370A84B_D08C_46BE_BB3D_D12675AA769C">#REF!</definedName>
    <definedName name="POWER_USER_EXCEL_MAP_7F9A3ECD_6DFF_4975_8D20_E9CAA15E9ECD">#REF!</definedName>
    <definedName name="POWER_USER_EXCEL_MAP_8030EBD3_9751_4DD1_A0BA_C597F8590DB0">#REF!</definedName>
    <definedName name="POWER_USER_EXCEL_MAP_81DD72D7_790C_4BFD_B7E5_08DE0388CAAB">#REF!</definedName>
    <definedName name="POWER_USER_EXCEL_MAP_8BF6BC17_FD26_4028_91FF_A15C9E24AFCC">#REF!</definedName>
    <definedName name="POWER_USER_EXCEL_MAP_92F0287F_AAA0_4A3D_A547_FD9C6E56F708" localSheetId="7">#REF!</definedName>
    <definedName name="POWER_USER_EXCEL_MAP_92F0287F_AAA0_4A3D_A547_FD9C6E56F708">#REF!</definedName>
    <definedName name="POWER_USER_EXCEL_MAP_9822A790_F4D4_481E_9BFA_B4B0BE7A86EA">#REF!</definedName>
    <definedName name="POWER_USER_EXCEL_MAP_A9B86324_F5F5_4CB9_A857_ABA91452D90B">#REF!</definedName>
    <definedName name="POWER_USER_EXCEL_MAP_B3D3EC98_3EDB_4033_87AE_A049A3E485B5" localSheetId="7">#REF!</definedName>
    <definedName name="POWER_USER_EXCEL_MAP_B3D3EC98_3EDB_4033_87AE_A049A3E485B5">#REF!</definedName>
    <definedName name="POWER_USER_EXCEL_MAP_B43203B2_9C42_44B8_BD45_689623AA1AA3" localSheetId="7">#REF!</definedName>
    <definedName name="POWER_USER_EXCEL_MAP_B43203B2_9C42_44B8_BD45_689623AA1AA3">#REF!</definedName>
    <definedName name="POWER_USER_EXCEL_MAP_C4F1C66F_69D1_4569_A911_E133DE8F88FA" localSheetId="7">#REF!</definedName>
    <definedName name="POWER_USER_EXCEL_MAP_C4F1C66F_69D1_4569_A911_E133DE8F88FA">#REF!</definedName>
    <definedName name="POWER_USER_EXCEL_MAP_EA87F974_2DD8_4AEC_B85C_D7F3B9B813DF" localSheetId="7">#REF!</definedName>
    <definedName name="POWER_USER_EXCEL_MAP_EA87F974_2DD8_4AEC_B85C_D7F3B9B813DF">#REF!</definedName>
    <definedName name="POWER_USER_EXCEL_MAP_F55E2655_2B46_4F37_9DE8_4039F672CC6B" localSheetId="7">#REF!</definedName>
    <definedName name="POWER_USER_EXCEL_MAP_F55E2655_2B46_4F37_9DE8_4039F672CC6B">#REF!</definedName>
    <definedName name="qqq" localSheetId="7">#REF!</definedName>
    <definedName name="qqq">#REF!</definedName>
    <definedName name="ratio1999">'[2]C taux délégation '!$B$30</definedName>
    <definedName name="ratio2000">'[2]C taux délégation '!$C$30</definedName>
    <definedName name="ratio2001">'[2]C taux délégation '!$D$30</definedName>
    <definedName name="ratio2002">'[2]C taux délégation '!$E$30</definedName>
    <definedName name="ratio2003">'[2]C taux délégation '!$F$30</definedName>
    <definedName name="ratio2004">'[2]C taux délégation '!$G$30</definedName>
    <definedName name="ratio2005">'[2]C taux délégation '!$H$30</definedName>
    <definedName name="Rectificatif">#REF!</definedName>
    <definedName name="Rectificatof">#REF!</definedName>
    <definedName name="reom2001">'[2]E DGCP 2001 détail'!$K$17</definedName>
    <definedName name="reom2002">'[2]E  recettes TEOM &amp; redev '!$E$64</definedName>
    <definedName name="reomm42001">'[2]E DGCP 2001 détail'!$K$18</definedName>
    <definedName name="rggre">#REF!</definedName>
    <definedName name="Teom2002">'[2]E  recettes TEOM &amp; redev '!$E$25</definedName>
    <definedName name="yjke">#REF!</definedName>
    <definedName name="zef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3" l="1"/>
  <c r="B26" i="3"/>
  <c r="B25" i="3"/>
  <c r="AB33" i="3"/>
  <c r="B33" i="3" l="1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D5" i="25" l="1"/>
  <c r="D6" i="25"/>
  <c r="D7" i="25"/>
  <c r="D8" i="25"/>
  <c r="D9" i="25"/>
  <c r="D11" i="25"/>
  <c r="D10" i="25"/>
  <c r="D12" i="25"/>
  <c r="D4" i="25"/>
  <c r="Y5" i="7" l="1"/>
  <c r="Y6" i="7"/>
  <c r="Y7" i="7"/>
  <c r="Y9" i="7"/>
  <c r="Y10" i="7"/>
  <c r="Y11" i="7"/>
  <c r="Y12" i="7"/>
  <c r="Y4" i="7"/>
  <c r="AA5" i="6"/>
  <c r="AA6" i="6"/>
  <c r="AA7" i="6"/>
  <c r="AA8" i="6"/>
  <c r="AA9" i="6"/>
  <c r="AA10" i="6"/>
  <c r="AA11" i="6"/>
  <c r="AA12" i="6"/>
  <c r="AA4" i="6"/>
  <c r="W13" i="6"/>
  <c r="X13" i="6"/>
  <c r="AA13" i="6" s="1"/>
  <c r="Z5" i="6"/>
  <c r="Z6" i="6"/>
  <c r="Z7" i="6"/>
  <c r="Z8" i="6"/>
  <c r="Z9" i="6"/>
  <c r="Z10" i="6"/>
  <c r="Z11" i="6"/>
  <c r="Z12" i="6"/>
  <c r="Z4" i="6"/>
  <c r="B5" i="25" l="1"/>
  <c r="B6" i="25"/>
  <c r="B7" i="25"/>
  <c r="B8" i="25"/>
  <c r="B9" i="25"/>
  <c r="B11" i="25"/>
  <c r="B10" i="25"/>
  <c r="B12" i="25"/>
  <c r="B4" i="25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P16" i="3"/>
  <c r="AB6" i="3"/>
  <c r="AB7" i="3"/>
  <c r="AB8" i="3"/>
  <c r="AB9" i="3"/>
  <c r="AB10" i="3"/>
  <c r="AB11" i="3"/>
  <c r="AB12" i="3"/>
  <c r="AB13" i="3"/>
  <c r="AB5" i="3"/>
  <c r="X31" i="3"/>
  <c r="X32" i="3"/>
  <c r="X14" i="3"/>
  <c r="V14" i="3"/>
  <c r="V25" i="3" s="1"/>
  <c r="W14" i="3"/>
  <c r="W25" i="3" s="1"/>
  <c r="Z11" i="3"/>
  <c r="Z9" i="3"/>
  <c r="Z8" i="3"/>
  <c r="Z7" i="3"/>
  <c r="Z6" i="3"/>
  <c r="AB6" i="6"/>
  <c r="AB7" i="6"/>
  <c r="AB8" i="6"/>
  <c r="AB9" i="6"/>
  <c r="AB10" i="6"/>
  <c r="AB11" i="6"/>
  <c r="AB12" i="6"/>
  <c r="AB5" i="6"/>
  <c r="AB4" i="6"/>
  <c r="X33" i="3" l="1"/>
  <c r="AB14" i="3"/>
  <c r="X25" i="3"/>
  <c r="W16" i="3"/>
  <c r="V16" i="3"/>
  <c r="AB32" i="3"/>
  <c r="AB31" i="3"/>
  <c r="X16" i="3"/>
  <c r="X29" i="3"/>
  <c r="X15" i="3"/>
  <c r="X26" i="3" s="1"/>
  <c r="Z5" i="3"/>
  <c r="Z10" i="3"/>
  <c r="Z12" i="3"/>
  <c r="Z13" i="3"/>
  <c r="Z14" i="3"/>
  <c r="AB29" i="3" l="1"/>
  <c r="W29" i="3"/>
  <c r="Z29" i="3" s="1"/>
  <c r="W31" i="3"/>
  <c r="W32" i="3"/>
  <c r="Z32" i="3" s="1"/>
  <c r="W22" i="3"/>
  <c r="W15" i="3" s="1"/>
  <c r="B13" i="2"/>
  <c r="C5" i="2" l="1"/>
  <c r="C4" i="2"/>
  <c r="C7" i="2"/>
  <c r="C9" i="2"/>
  <c r="C11" i="2"/>
  <c r="C6" i="2"/>
  <c r="C8" i="2"/>
  <c r="C10" i="2"/>
  <c r="C12" i="2"/>
  <c r="Z31" i="3"/>
  <c r="W33" i="3"/>
  <c r="Z33" i="3" s="1"/>
  <c r="Z15" i="3"/>
  <c r="W26" i="3"/>
  <c r="J13" i="6"/>
  <c r="V13" i="6"/>
  <c r="AB13" i="6" s="1"/>
  <c r="O13" i="6"/>
  <c r="F11" i="22"/>
  <c r="F9" i="22"/>
  <c r="F10" i="22"/>
  <c r="F4" i="22"/>
  <c r="I4" i="22" s="1"/>
  <c r="F5" i="22"/>
  <c r="F7" i="22"/>
  <c r="F8" i="22"/>
  <c r="H5" i="22" l="1"/>
  <c r="K5" i="22"/>
  <c r="I5" i="22"/>
  <c r="J5" i="22"/>
  <c r="H4" i="22"/>
  <c r="K4" i="22"/>
  <c r="J4" i="22"/>
  <c r="K10" i="22"/>
  <c r="H10" i="22"/>
  <c r="J10" i="22"/>
  <c r="I10" i="22"/>
  <c r="I9" i="22"/>
  <c r="J9" i="22"/>
  <c r="K9" i="22"/>
  <c r="H9" i="22"/>
  <c r="L9" i="22" s="1"/>
  <c r="H11" i="22"/>
  <c r="K11" i="22"/>
  <c r="I11" i="22"/>
  <c r="J11" i="22"/>
  <c r="K8" i="22"/>
  <c r="H8" i="22"/>
  <c r="I8" i="22"/>
  <c r="J8" i="22"/>
  <c r="I7" i="22"/>
  <c r="J7" i="22"/>
  <c r="H7" i="22"/>
  <c r="K7" i="22"/>
  <c r="F6" i="22"/>
  <c r="J6" i="22" l="1"/>
  <c r="H6" i="22"/>
  <c r="K6" i="22"/>
  <c r="I6" i="22"/>
  <c r="L8" i="22"/>
  <c r="L4" i="22"/>
  <c r="L7" i="22"/>
  <c r="L10" i="22"/>
  <c r="L11" i="22"/>
  <c r="L5" i="22"/>
  <c r="V31" i="3"/>
  <c r="V32" i="3"/>
  <c r="V22" i="3"/>
  <c r="V33" i="3" l="1"/>
  <c r="L6" i="22"/>
  <c r="V15" i="3"/>
  <c r="V26" i="3" s="1"/>
  <c r="B13" i="6" l="1"/>
  <c r="Z13" i="6" s="1"/>
  <c r="C13" i="6"/>
  <c r="C13" i="25"/>
  <c r="D13" i="22"/>
  <c r="B13" i="22"/>
  <c r="E13" i="22"/>
  <c r="C13" i="22"/>
  <c r="F12" i="22" l="1"/>
  <c r="C32" i="3"/>
  <c r="C31" i="3"/>
  <c r="C33" i="3" s="1"/>
  <c r="F13" i="22" l="1"/>
  <c r="K12" i="22"/>
  <c r="I12" i="22"/>
  <c r="H12" i="22"/>
  <c r="J12" i="22"/>
  <c r="B22" i="3"/>
  <c r="L12" i="22" l="1"/>
  <c r="I13" i="22"/>
  <c r="K13" i="22"/>
  <c r="H13" i="22"/>
  <c r="J13" i="2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L13" i="22" l="1"/>
  <c r="U13" i="6"/>
  <c r="T13" i="6"/>
  <c r="S13" i="6"/>
  <c r="R13" i="6"/>
  <c r="Q13" i="6"/>
  <c r="P13" i="6"/>
  <c r="N13" i="6"/>
  <c r="M13" i="6"/>
  <c r="L13" i="6"/>
  <c r="K13" i="6"/>
  <c r="I13" i="6"/>
  <c r="H13" i="6"/>
  <c r="G13" i="6"/>
  <c r="F13" i="6"/>
  <c r="E13" i="6"/>
  <c r="D13" i="6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U33" i="3" s="1"/>
  <c r="T31" i="3"/>
  <c r="T33" i="3" s="1"/>
  <c r="S31" i="3"/>
  <c r="S33" i="3" s="1"/>
  <c r="R31" i="3"/>
  <c r="Q31" i="3"/>
  <c r="Q33" i="3" s="1"/>
  <c r="P31" i="3"/>
  <c r="O31" i="3"/>
  <c r="N31" i="3"/>
  <c r="N33" i="3" s="1"/>
  <c r="M31" i="3"/>
  <c r="M33" i="3" s="1"/>
  <c r="L31" i="3"/>
  <c r="L33" i="3" s="1"/>
  <c r="K31" i="3"/>
  <c r="K33" i="3" s="1"/>
  <c r="J31" i="3"/>
  <c r="J33" i="3" s="1"/>
  <c r="I31" i="3"/>
  <c r="I33" i="3" s="1"/>
  <c r="H31" i="3"/>
  <c r="G31" i="3"/>
  <c r="F31" i="3"/>
  <c r="F33" i="3" s="1"/>
  <c r="E31" i="3"/>
  <c r="E33" i="3" s="1"/>
  <c r="D31" i="3"/>
  <c r="D33" i="3" s="1"/>
  <c r="V29" i="3"/>
  <c r="O33" i="3" l="1"/>
  <c r="R33" i="3"/>
  <c r="G33" i="3"/>
  <c r="H33" i="3"/>
  <c r="P33" i="3"/>
  <c r="I29" i="3"/>
  <c r="Q29" i="3"/>
  <c r="D15" i="3"/>
  <c r="D26" i="3" s="1"/>
  <c r="L15" i="3"/>
  <c r="L26" i="3" s="1"/>
  <c r="T15" i="3"/>
  <c r="T26" i="3" s="1"/>
  <c r="F29" i="3"/>
  <c r="F15" i="3"/>
  <c r="F26" i="3" s="1"/>
  <c r="N29" i="3"/>
  <c r="N15" i="3"/>
  <c r="N26" i="3" s="1"/>
  <c r="E15" i="3"/>
  <c r="E26" i="3" s="1"/>
  <c r="G15" i="3"/>
  <c r="G26" i="3" s="1"/>
  <c r="O15" i="3"/>
  <c r="O26" i="3" s="1"/>
  <c r="U15" i="3"/>
  <c r="U26" i="3" s="1"/>
  <c r="P29" i="3"/>
  <c r="P15" i="3"/>
  <c r="P26" i="3" s="1"/>
  <c r="Q15" i="3"/>
  <c r="Q26" i="3" s="1"/>
  <c r="M15" i="3"/>
  <c r="M26" i="3" s="1"/>
  <c r="H29" i="3"/>
  <c r="H15" i="3"/>
  <c r="H26" i="3" s="1"/>
  <c r="I15" i="3"/>
  <c r="I26" i="3" s="1"/>
  <c r="O29" i="3"/>
  <c r="B15" i="3"/>
  <c r="J15" i="3"/>
  <c r="J26" i="3" s="1"/>
  <c r="R15" i="3"/>
  <c r="R26" i="3" s="1"/>
  <c r="C15" i="3"/>
  <c r="C26" i="3" s="1"/>
  <c r="K15" i="3"/>
  <c r="K26" i="3" s="1"/>
  <c r="S15" i="3"/>
  <c r="S26" i="3" s="1"/>
  <c r="J29" i="3"/>
  <c r="R29" i="3"/>
  <c r="C29" i="3"/>
  <c r="K29" i="3"/>
  <c r="S29" i="3"/>
  <c r="D29" i="3"/>
  <c r="L29" i="3"/>
  <c r="T29" i="3"/>
  <c r="E29" i="3"/>
  <c r="M29" i="3"/>
  <c r="U29" i="3"/>
  <c r="G29" i="3"/>
  <c r="X30" i="3" l="1"/>
  <c r="AB15" i="3"/>
  <c r="V30" i="3"/>
  <c r="W30" i="3"/>
  <c r="N30" i="3"/>
  <c r="T30" i="3"/>
  <c r="C30" i="3"/>
  <c r="Q30" i="3"/>
  <c r="L30" i="3"/>
  <c r="G30" i="3"/>
  <c r="P30" i="3"/>
  <c r="F30" i="3"/>
  <c r="H30" i="3"/>
  <c r="D30" i="3"/>
  <c r="K30" i="3"/>
  <c r="E30" i="3"/>
  <c r="I30" i="3"/>
  <c r="M30" i="3"/>
  <c r="R30" i="3"/>
  <c r="S30" i="3"/>
  <c r="J30" i="3"/>
  <c r="O30" i="3"/>
  <c r="Z30" i="3" l="1"/>
  <c r="AB30" i="3"/>
  <c r="U30" i="3"/>
  <c r="B13" i="25" l="1"/>
  <c r="D13" i="25" l="1"/>
  <c r="B14" i="25" s="1"/>
  <c r="D14" i="25" l="1"/>
  <c r="C14" i="25"/>
  <c r="I13" i="7" l="1"/>
  <c r="O13" i="7"/>
  <c r="N13" i="7"/>
  <c r="U13" i="7"/>
  <c r="D13" i="7"/>
  <c r="Q13" i="7"/>
  <c r="H13" i="7"/>
  <c r="G13" i="7"/>
  <c r="F13" i="7"/>
  <c r="E13" i="7"/>
  <c r="L13" i="7"/>
  <c r="C13" i="7"/>
  <c r="P13" i="7"/>
  <c r="M13" i="7"/>
  <c r="T13" i="7"/>
  <c r="S13" i="7"/>
  <c r="K13" i="7"/>
  <c r="R13" i="7"/>
  <c r="J13" i="7"/>
  <c r="V13" i="7"/>
  <c r="W13" i="7"/>
  <c r="Y8" i="7"/>
  <c r="X13" i="7"/>
  <c r="B13" i="7"/>
  <c r="Y13" i="7" s="1"/>
</calcChain>
</file>

<file path=xl/sharedStrings.xml><?xml version="1.0" encoding="utf-8"?>
<sst xmlns="http://schemas.openxmlformats.org/spreadsheetml/2006/main" count="182" uniqueCount="103">
  <si>
    <t>Gestion des eaux usées</t>
  </si>
  <si>
    <t>Lutte contre le bruit et les vibrations</t>
  </si>
  <si>
    <t>Protection de la biodiversité et des paysages</t>
  </si>
  <si>
    <t>Recherche et développement pour l'environnement</t>
  </si>
  <si>
    <t xml:space="preserve">Autres activités de protection de l'environnement </t>
  </si>
  <si>
    <t>En millions d'euros courants</t>
  </si>
  <si>
    <t>Gestion des déchets radioactifs</t>
  </si>
  <si>
    <t>Dépense totale de protection de l'environnement (prix courants)</t>
  </si>
  <si>
    <t>Dépense totale de protection de l'environnement (volume)*</t>
  </si>
  <si>
    <t>* Inflation calculée sur la base de la comparaison entre le PIB (base 2014) en prix courants et en volume (Prix chaîné année de base (non équilibré))</t>
  </si>
  <si>
    <t>PIB en prix courants</t>
  </si>
  <si>
    <t>PIB en volume</t>
  </si>
  <si>
    <t>Indice 100 en 2000</t>
  </si>
  <si>
    <t>Dépenses totales de protection de l'environnement (prix courants)</t>
  </si>
  <si>
    <t>Dépenses totales de protection de l'environnement (volume)</t>
  </si>
  <si>
    <t>Entreprises</t>
  </si>
  <si>
    <t>Ménages</t>
  </si>
  <si>
    <t>Administrations publiques</t>
  </si>
  <si>
    <t>Reste du monde</t>
  </si>
  <si>
    <t>Total</t>
  </si>
  <si>
    <t>En milliards d'euros courants</t>
  </si>
  <si>
    <t>Dépenses d'investissement</t>
  </si>
  <si>
    <t>Gestions des eaux usées</t>
  </si>
  <si>
    <t>Dépenses courantes</t>
  </si>
  <si>
    <t>Montant en 2000</t>
  </si>
  <si>
    <t>France</t>
  </si>
  <si>
    <t>Luxembourg</t>
  </si>
  <si>
    <t>Portugal</t>
  </si>
  <si>
    <t>Gestion des déchets*</t>
  </si>
  <si>
    <t>Protection et dépollution des sols et des eaux</t>
  </si>
  <si>
    <t>Ratio PIB courant/PIB volume</t>
  </si>
  <si>
    <t xml:space="preserve"> </t>
  </si>
  <si>
    <t>En % du PIB</t>
  </si>
  <si>
    <t>Autriche</t>
  </si>
  <si>
    <t>Belgique</t>
  </si>
  <si>
    <t>Bulgarie</t>
  </si>
  <si>
    <t>Croatie</t>
  </si>
  <si>
    <t>Chypre</t>
  </si>
  <si>
    <t>Tchéquie</t>
  </si>
  <si>
    <t>Danemark</t>
  </si>
  <si>
    <t>Estonie</t>
  </si>
  <si>
    <t>Finlande</t>
  </si>
  <si>
    <t>Allemagne</t>
  </si>
  <si>
    <t>Grèce</t>
  </si>
  <si>
    <t>Hongrie</t>
  </si>
  <si>
    <t>Irlande</t>
  </si>
  <si>
    <t>Italie</t>
  </si>
  <si>
    <t>Lettonie</t>
  </si>
  <si>
    <t>Lituanie</t>
  </si>
  <si>
    <t>Malte</t>
  </si>
  <si>
    <t>Pays-Bas</t>
  </si>
  <si>
    <t>Pologne</t>
  </si>
  <si>
    <t>Roumanie</t>
  </si>
  <si>
    <t>Slovaquie</t>
  </si>
  <si>
    <t>Slovénie</t>
  </si>
  <si>
    <t>Suède</t>
  </si>
  <si>
    <t>Pays</t>
  </si>
  <si>
    <t>Espagne</t>
  </si>
  <si>
    <t>En indice base 100 en 2000</t>
  </si>
  <si>
    <t>Protection de l'air extérieur**</t>
  </si>
  <si>
    <t>R&amp;D pour l'environnement</t>
  </si>
  <si>
    <t>Autres activités</t>
  </si>
  <si>
    <t xml:space="preserve">Autres activités </t>
  </si>
  <si>
    <t>** Hors maîtrise de l'énergie et production d'énergie à partir de sources renouvelables.</t>
  </si>
  <si>
    <t>* Hors activités de récupération et transformation des déchets en matières premières de recyclage</t>
  </si>
  <si>
    <t>Champ : Union européenne</t>
  </si>
  <si>
    <t>** hors activités de récupération et transformation des déchets en matières premières de recyclage</t>
  </si>
  <si>
    <t>* hors maîtrise de l'énergie et production d'énergie à partir de sources renouvelables</t>
  </si>
  <si>
    <t>** hors maîtrise de l'énergie et production d'énergie à partir de sources renouvelables.</t>
  </si>
  <si>
    <t>* hors activités de récupération et transformation des déchets en matières premières de recyclage.</t>
  </si>
  <si>
    <t>Graphique 2 : évolutions comparées des dépenses de protection de l'environnement et du PIB</t>
  </si>
  <si>
    <t>Champ : France.</t>
  </si>
  <si>
    <t>Gestion des déchets**</t>
  </si>
  <si>
    <t>Protection de l'air extérieur*</t>
  </si>
  <si>
    <t>Graphique 1 : répartition des dépenses de protection de l’environnement par domaine, en 2022</t>
  </si>
  <si>
    <t>Graphique 3 : financement des dépenses de protection de l'environnement par domaine et acteur économique en 2022</t>
  </si>
  <si>
    <t>%</t>
  </si>
  <si>
    <t>Graphique 4 : répartition des dépenses de protection de l'environnement par nature et par domaine en 2022</t>
  </si>
  <si>
    <t>Part du type de dépense dans la dépense totale</t>
  </si>
  <si>
    <t>Évolution 2000-2022</t>
  </si>
  <si>
    <t>Carte 1 : les dépenses de protection de l'environnement dans l'Union européenne, en 2021</t>
  </si>
  <si>
    <t>Montants</t>
  </si>
  <si>
    <t>TCAM 2000/2022</t>
  </si>
  <si>
    <t>Graphique 5 : répartition des dépenses d'investissement de protection de l'environnement par domaine et évolution entre 2000 et 2022</t>
  </si>
  <si>
    <t>Gestion des déchets **</t>
  </si>
  <si>
    <t>Protection de l'air extérieur *</t>
  </si>
  <si>
    <t>En %</t>
  </si>
  <si>
    <t>Gestion des déchets *</t>
  </si>
  <si>
    <t>Protection de l'air extérieur **</t>
  </si>
  <si>
    <t>Inflation calculée via le PIB (100 en 2000)</t>
  </si>
  <si>
    <t>Sommaire</t>
  </si>
  <si>
    <t>Évolution 2021/2022</t>
  </si>
  <si>
    <t>Dépenses de protection de l'environnement/PIB (prix courants)</t>
  </si>
  <si>
    <t>Dépenses de protection de l'environnement/PIB (volume)</t>
  </si>
  <si>
    <t>En Md€</t>
  </si>
  <si>
    <t>Part des dépense d'environnement dans le PIB (%)</t>
  </si>
  <si>
    <t>UE (27)</t>
  </si>
  <si>
    <t>Graphique 6 : répartition des dépenses courantes de protection de l'environnement par domaine et évolution entre 2000 et 2022</t>
  </si>
  <si>
    <r>
      <t xml:space="preserve">Source : </t>
    </r>
    <r>
      <rPr>
        <i/>
        <sz val="11"/>
        <color theme="1"/>
        <rFont val="Arial"/>
        <family val="2"/>
      </rPr>
      <t xml:space="preserve">Eurostat. Traitements : SDES, 2024 </t>
    </r>
  </si>
  <si>
    <r>
      <rPr>
        <b/>
        <i/>
        <sz val="11"/>
        <color theme="1"/>
        <rFont val="Arial"/>
        <family val="2"/>
      </rPr>
      <t>Source</t>
    </r>
    <r>
      <rPr>
        <i/>
        <sz val="11"/>
        <color theme="1"/>
        <rFont val="Arial"/>
        <family val="2"/>
      </rPr>
      <t xml:space="preserve"> : SDES, compte satellite de l'environnement, 2024</t>
    </r>
  </si>
  <si>
    <r>
      <rPr>
        <b/>
        <i/>
        <sz val="11"/>
        <rFont val="Arial"/>
        <family val="2"/>
      </rPr>
      <t>Source</t>
    </r>
    <r>
      <rPr>
        <i/>
        <sz val="11"/>
        <rFont val="Arial"/>
        <family val="2"/>
      </rPr>
      <t xml:space="preserve"> : SDES, compte satellite de l'environnement, 2024</t>
    </r>
  </si>
  <si>
    <r>
      <rPr>
        <b/>
        <i/>
        <sz val="11"/>
        <color theme="1"/>
        <rFont val="Arial"/>
        <family val="2"/>
      </rPr>
      <t>Source</t>
    </r>
    <r>
      <rPr>
        <i/>
        <sz val="11"/>
        <color theme="1"/>
        <rFont val="Arial"/>
        <family val="2"/>
      </rPr>
      <t xml:space="preserve"> : SDES, compte satellite de l'environnement, 2024 ; Insee, comptes nationaux, 2024. Traitements : SDES, 2024</t>
    </r>
  </si>
  <si>
    <t>Bilan environnemental de la France  - Données relatives aux dépenses de protection de l'environnement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</si>
</sst>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%"/>
    <numFmt numFmtId="167" formatCode="0.0"/>
    <numFmt numFmtId="168" formatCode="_-* #,##0.0_-;\-* #,##0.0_-;_-* &quot;-&quot;??_-;_-@_-"/>
    <numFmt numFmtId="169" formatCode="##0.0"/>
    <numFmt numFmtId="170" formatCode="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i/>
      <sz val="11"/>
      <color rgb="FF808080"/>
      <name val="Calibri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5F1F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0" fontId="1" fillId="0" borderId="0"/>
    <xf numFmtId="0" fontId="2" fillId="0" borderId="0"/>
    <xf numFmtId="170" fontId="2" fillId="0" borderId="0" applyBorder="0" applyProtection="0"/>
    <xf numFmtId="170" fontId="2" fillId="0" borderId="0" applyBorder="0" applyProtection="0"/>
    <xf numFmtId="0" fontId="2" fillId="0" borderId="0"/>
    <xf numFmtId="9" fontId="2" fillId="0" borderId="0" applyFont="0" applyFill="0" applyBorder="0" applyAlignment="0" applyProtection="0"/>
    <xf numFmtId="170" fontId="2" fillId="0" borderId="0" applyBorder="0" applyProtection="0"/>
    <xf numFmtId="0" fontId="5" fillId="0" borderId="3">
      <alignment horizontal="center"/>
      <protection hidden="1"/>
    </xf>
    <xf numFmtId="0" fontId="2" fillId="0" borderId="0"/>
    <xf numFmtId="9" fontId="2" fillId="0" borderId="0" applyFont="0" applyFill="0" applyBorder="0" applyAlignment="0" applyProtection="0"/>
    <xf numFmtId="0" fontId="4" fillId="0" borderId="0" applyBorder="0" applyProtection="0"/>
    <xf numFmtId="0" fontId="8" fillId="0" borderId="0"/>
    <xf numFmtId="0" fontId="9" fillId="0" borderId="0" applyNumberFormat="0" applyFill="0" applyBorder="0" applyAlignment="0" applyProtection="0"/>
    <xf numFmtId="0" fontId="10" fillId="0" borderId="0"/>
  </cellStyleXfs>
  <cellXfs count="182">
    <xf numFmtId="0" fontId="0" fillId="0" borderId="0" xfId="0"/>
    <xf numFmtId="0" fontId="7" fillId="2" borderId="0" xfId="0" applyFont="1" applyFill="1"/>
    <xf numFmtId="0" fontId="7" fillId="2" borderId="0" xfId="0" applyFont="1" applyFill="1" applyBorder="1" applyAlignment="1">
      <alignment horizontal="center"/>
    </xf>
    <xf numFmtId="9" fontId="7" fillId="2" borderId="0" xfId="2" applyFont="1" applyFill="1"/>
    <xf numFmtId="3" fontId="7" fillId="2" borderId="0" xfId="0" applyNumberFormat="1" applyFont="1" applyFill="1"/>
    <xf numFmtId="166" fontId="7" fillId="2" borderId="0" xfId="2" applyNumberFormat="1" applyFont="1" applyFill="1"/>
    <xf numFmtId="0" fontId="7" fillId="2" borderId="0" xfId="0" applyFont="1" applyFill="1" applyBorder="1"/>
    <xf numFmtId="9" fontId="6" fillId="2" borderId="0" xfId="2" applyFont="1" applyFill="1"/>
    <xf numFmtId="3" fontId="6" fillId="2" borderId="0" xfId="0" applyNumberFormat="1" applyFont="1" applyFill="1"/>
    <xf numFmtId="166" fontId="6" fillId="2" borderId="0" xfId="2" applyNumberFormat="1" applyFont="1" applyFill="1"/>
    <xf numFmtId="0" fontId="7" fillId="2" borderId="0" xfId="0" applyFont="1" applyFill="1" applyAlignment="1"/>
    <xf numFmtId="167" fontId="6" fillId="2" borderId="0" xfId="0" applyNumberFormat="1" applyFont="1" applyFill="1" applyBorder="1"/>
    <xf numFmtId="0" fontId="6" fillId="2" borderId="0" xfId="0" applyFont="1" applyFill="1" applyBorder="1"/>
    <xf numFmtId="167" fontId="7" fillId="2" borderId="0" xfId="0" applyNumberFormat="1" applyFont="1" applyFill="1"/>
    <xf numFmtId="167" fontId="7" fillId="2" borderId="0" xfId="0" applyNumberFormat="1" applyFont="1" applyFill="1" applyAlignment="1"/>
    <xf numFmtId="0" fontId="7" fillId="2" borderId="0" xfId="0" applyFont="1" applyFill="1" applyAlignment="1">
      <alignment vertical="center"/>
    </xf>
    <xf numFmtId="9" fontId="7" fillId="2" borderId="0" xfId="2" applyFont="1" applyFill="1" applyAlignment="1">
      <alignment vertical="center"/>
    </xf>
    <xf numFmtId="9" fontId="7" fillId="2" borderId="0" xfId="2" applyFont="1" applyFill="1" applyAlignment="1"/>
    <xf numFmtId="9" fontId="6" fillId="2" borderId="0" xfId="2" applyFont="1" applyFill="1" applyBorder="1"/>
    <xf numFmtId="0" fontId="6" fillId="2" borderId="0" xfId="0" applyFont="1" applyFill="1" applyAlignment="1"/>
    <xf numFmtId="0" fontId="7" fillId="0" borderId="0" xfId="0" applyFont="1" applyFill="1"/>
    <xf numFmtId="9" fontId="7" fillId="2" borderId="0" xfId="2" applyFont="1" applyFill="1" applyBorder="1" applyAlignment="1"/>
    <xf numFmtId="0" fontId="7" fillId="2" borderId="0" xfId="0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3" fillId="0" borderId="0" xfId="0" applyFont="1" applyBorder="1"/>
    <xf numFmtId="2" fontId="7" fillId="0" borderId="0" xfId="1" applyNumberFormat="1" applyFont="1" applyFill="1" applyBorder="1"/>
    <xf numFmtId="0" fontId="7" fillId="0" borderId="0" xfId="0" applyFont="1" applyFill="1" applyBorder="1"/>
    <xf numFmtId="3" fontId="7" fillId="0" borderId="0" xfId="0" applyNumberFormat="1" applyFont="1" applyFill="1"/>
    <xf numFmtId="2" fontId="7" fillId="0" borderId="0" xfId="2" applyNumberFormat="1" applyFont="1" applyFill="1"/>
    <xf numFmtId="2" fontId="7" fillId="0" borderId="0" xfId="0" applyNumberFormat="1" applyFont="1" applyFill="1"/>
    <xf numFmtId="4" fontId="7" fillId="0" borderId="0" xfId="0" applyNumberFormat="1" applyFont="1" applyFill="1"/>
    <xf numFmtId="1" fontId="7" fillId="2" borderId="0" xfId="0" applyNumberFormat="1" applyFont="1" applyFill="1" applyBorder="1"/>
    <xf numFmtId="0" fontId="6" fillId="2" borderId="0" xfId="0" applyFont="1" applyFill="1"/>
    <xf numFmtId="0" fontId="6" fillId="2" borderId="0" xfId="0" applyFont="1" applyFill="1"/>
    <xf numFmtId="0" fontId="7" fillId="0" borderId="0" xfId="0" applyFont="1"/>
    <xf numFmtId="0" fontId="7" fillId="0" borderId="7" xfId="0" applyFont="1" applyBorder="1"/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 vertical="center"/>
    </xf>
    <xf numFmtId="0" fontId="7" fillId="0" borderId="0" xfId="0" applyFont="1" applyBorder="1"/>
    <xf numFmtId="167" fontId="7" fillId="0" borderId="0" xfId="0" applyNumberFormat="1" applyFont="1" applyBorder="1"/>
    <xf numFmtId="167" fontId="7" fillId="0" borderId="0" xfId="0" applyNumberFormat="1" applyFont="1" applyFill="1" applyBorder="1"/>
    <xf numFmtId="0" fontId="11" fillId="2" borderId="0" xfId="0" applyFont="1" applyFill="1" applyBorder="1"/>
    <xf numFmtId="0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11" fillId="2" borderId="0" xfId="0" applyFont="1" applyFill="1" applyAlignment="1"/>
    <xf numFmtId="0" fontId="12" fillId="2" borderId="0" xfId="0" applyFont="1" applyFill="1" applyAlignment="1"/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/>
    <xf numFmtId="167" fontId="13" fillId="0" borderId="0" xfId="0" applyNumberFormat="1" applyFont="1" applyFill="1" applyBorder="1"/>
    <xf numFmtId="0" fontId="7" fillId="2" borderId="4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167" fontId="6" fillId="0" borderId="1" xfId="0" applyNumberFormat="1" applyFont="1" applyFill="1" applyBorder="1" applyAlignment="1">
      <alignment horizontal="right" indent="1"/>
    </xf>
    <xf numFmtId="167" fontId="7" fillId="0" borderId="1" xfId="0" applyNumberFormat="1" applyFont="1" applyFill="1" applyBorder="1" applyAlignment="1">
      <alignment horizontal="right" indent="1"/>
    </xf>
    <xf numFmtId="168" fontId="7" fillId="0" borderId="1" xfId="0" applyNumberFormat="1" applyFont="1" applyFill="1" applyBorder="1" applyAlignment="1">
      <alignment horizontal="center" vertical="center"/>
    </xf>
    <xf numFmtId="168" fontId="7" fillId="0" borderId="7" xfId="0" applyNumberFormat="1" applyFont="1" applyFill="1" applyBorder="1" applyAlignment="1">
      <alignment horizontal="center" vertical="center"/>
    </xf>
    <xf numFmtId="168" fontId="7" fillId="0" borderId="1" xfId="1" applyNumberFormat="1" applyFont="1" applyFill="1" applyBorder="1" applyAlignment="1">
      <alignment horizontal="center" vertical="center"/>
    </xf>
    <xf numFmtId="168" fontId="7" fillId="0" borderId="7" xfId="1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right" vertical="center" indent="1"/>
    </xf>
    <xf numFmtId="167" fontId="7" fillId="0" borderId="1" xfId="0" applyNumberFormat="1" applyFont="1" applyFill="1" applyBorder="1" applyAlignment="1">
      <alignment horizontal="right" vertical="center" indent="1"/>
    </xf>
    <xf numFmtId="0" fontId="6" fillId="2" borderId="1" xfId="0" applyFont="1" applyFill="1" applyBorder="1"/>
    <xf numFmtId="167" fontId="6" fillId="2" borderId="1" xfId="0" applyNumberFormat="1" applyFont="1" applyFill="1" applyBorder="1" applyAlignment="1">
      <alignment horizontal="right" indent="1"/>
    </xf>
    <xf numFmtId="167" fontId="6" fillId="2" borderId="0" xfId="0" applyNumberFormat="1" applyFont="1" applyFill="1" applyBorder="1" applyAlignment="1">
      <alignment horizontal="right" indent="1"/>
    </xf>
    <xf numFmtId="0" fontId="11" fillId="0" borderId="0" xfId="0" applyFont="1"/>
    <xf numFmtId="0" fontId="11" fillId="2" borderId="0" xfId="0" applyFont="1" applyFill="1" applyAlignment="1">
      <alignment horizontal="left" vertical="top"/>
    </xf>
    <xf numFmtId="0" fontId="14" fillId="2" borderId="0" xfId="0" applyFont="1" applyFill="1" applyBorder="1"/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67" fontId="6" fillId="0" borderId="1" xfId="0" applyNumberFormat="1" applyFont="1" applyFill="1" applyBorder="1" applyAlignment="1">
      <alignment horizontal="right" vertical="center"/>
    </xf>
    <xf numFmtId="167" fontId="7" fillId="0" borderId="1" xfId="0" applyNumberFormat="1" applyFont="1" applyFill="1" applyBorder="1" applyAlignment="1">
      <alignment horizontal="right" vertical="center"/>
    </xf>
    <xf numFmtId="167" fontId="7" fillId="0" borderId="7" xfId="0" applyNumberFormat="1" applyFont="1" applyFill="1" applyBorder="1" applyAlignment="1">
      <alignment horizontal="right" vertical="center"/>
    </xf>
    <xf numFmtId="167" fontId="7" fillId="0" borderId="0" xfId="0" applyNumberFormat="1" applyFont="1" applyFill="1" applyBorder="1" applyAlignment="1">
      <alignment horizontal="right" vertical="center"/>
    </xf>
    <xf numFmtId="167" fontId="6" fillId="0" borderId="7" xfId="0" applyNumberFormat="1" applyFont="1" applyFill="1" applyBorder="1" applyAlignment="1">
      <alignment horizontal="right" vertical="center"/>
    </xf>
    <xf numFmtId="166" fontId="7" fillId="0" borderId="7" xfId="2" applyNumberFormat="1" applyFont="1" applyFill="1" applyBorder="1" applyAlignment="1">
      <alignment vertical="center"/>
    </xf>
    <xf numFmtId="2" fontId="7" fillId="0" borderId="7" xfId="2" applyNumberFormat="1" applyFont="1" applyFill="1" applyBorder="1" applyAlignment="1">
      <alignment vertical="center"/>
    </xf>
    <xf numFmtId="169" fontId="6" fillId="0" borderId="1" xfId="0" applyNumberFormat="1" applyFont="1" applyFill="1" applyBorder="1" applyAlignment="1">
      <alignment horizontal="right" vertical="center"/>
    </xf>
    <xf numFmtId="167" fontId="7" fillId="0" borderId="2" xfId="0" applyNumberFormat="1" applyFont="1" applyFill="1" applyBorder="1" applyAlignment="1">
      <alignment horizontal="right" vertical="center"/>
    </xf>
    <xf numFmtId="167" fontId="7" fillId="0" borderId="6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167" fontId="6" fillId="2" borderId="1" xfId="0" applyNumberFormat="1" applyFont="1" applyFill="1" applyBorder="1" applyAlignment="1">
      <alignment horizontal="right" vertical="center"/>
    </xf>
    <xf numFmtId="167" fontId="6" fillId="2" borderId="7" xfId="0" applyNumberFormat="1" applyFont="1" applyFill="1" applyBorder="1" applyAlignment="1">
      <alignment horizontal="right" vertical="center"/>
    </xf>
    <xf numFmtId="167" fontId="6" fillId="2" borderId="0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167" fontId="6" fillId="0" borderId="0" xfId="0" applyNumberFormat="1" applyFont="1" applyFill="1" applyBorder="1" applyAlignment="1">
      <alignment horizontal="right" indent="1"/>
    </xf>
    <xf numFmtId="166" fontId="7" fillId="0" borderId="0" xfId="2" applyNumberFormat="1" applyFont="1" applyFill="1"/>
    <xf numFmtId="0" fontId="14" fillId="2" borderId="0" xfId="3" applyFont="1" applyFill="1" applyAlignment="1">
      <alignment vertical="center"/>
    </xf>
    <xf numFmtId="0" fontId="11" fillId="2" borderId="0" xfId="0" applyFont="1" applyFill="1"/>
    <xf numFmtId="0" fontId="6" fillId="2" borderId="2" xfId="0" applyFont="1" applyFill="1" applyBorder="1" applyAlignment="1">
      <alignment horizontal="center" vertical="center"/>
    </xf>
    <xf numFmtId="168" fontId="7" fillId="2" borderId="1" xfId="1" applyNumberFormat="1" applyFont="1" applyFill="1" applyBorder="1" applyAlignment="1">
      <alignment vertical="center"/>
    </xf>
    <xf numFmtId="168" fontId="7" fillId="0" borderId="1" xfId="0" applyNumberFormat="1" applyFont="1" applyFill="1" applyBorder="1" applyAlignment="1">
      <alignment horizontal="right" vertical="center"/>
    </xf>
    <xf numFmtId="168" fontId="7" fillId="2" borderId="1" xfId="0" applyNumberFormat="1" applyFont="1" applyFill="1" applyBorder="1" applyAlignment="1">
      <alignment horizontal="right" vertical="center"/>
    </xf>
    <xf numFmtId="168" fontId="7" fillId="0" borderId="1" xfId="1" applyNumberFormat="1" applyFont="1" applyFill="1" applyBorder="1" applyAlignment="1">
      <alignment horizontal="right" vertical="center"/>
    </xf>
    <xf numFmtId="168" fontId="6" fillId="2" borderId="1" xfId="0" applyNumberFormat="1" applyFont="1" applyFill="1" applyBorder="1" applyAlignment="1">
      <alignment vertical="center"/>
    </xf>
    <xf numFmtId="168" fontId="6" fillId="2" borderId="1" xfId="0" applyNumberFormat="1" applyFont="1" applyFill="1" applyBorder="1" applyAlignment="1">
      <alignment horizontal="right" vertical="center"/>
    </xf>
    <xf numFmtId="9" fontId="6" fillId="2" borderId="1" xfId="2" applyFont="1" applyFill="1" applyBorder="1"/>
    <xf numFmtId="9" fontId="6" fillId="2" borderId="1" xfId="2" applyFont="1" applyFill="1" applyBorder="1" applyAlignment="1">
      <alignment horizontal="right" vertical="center"/>
    </xf>
    <xf numFmtId="168" fontId="7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/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right" vertical="center" wrapText="1" indent="1"/>
    </xf>
    <xf numFmtId="164" fontId="7" fillId="0" borderId="1" xfId="0" applyNumberFormat="1" applyFont="1" applyFill="1" applyBorder="1" applyAlignment="1">
      <alignment horizontal="right" vertical="center" indent="1"/>
    </xf>
    <xf numFmtId="164" fontId="6" fillId="2" borderId="1" xfId="0" applyNumberFormat="1" applyFont="1" applyFill="1" applyBorder="1" applyAlignment="1">
      <alignment horizontal="right" vertical="center" indent="1"/>
    </xf>
    <xf numFmtId="9" fontId="7" fillId="2" borderId="7" xfId="2" applyFont="1" applyFill="1" applyBorder="1" applyAlignment="1">
      <alignment horizontal="right" indent="1"/>
    </xf>
    <xf numFmtId="9" fontId="7" fillId="2" borderId="7" xfId="0" applyNumberFormat="1" applyFont="1" applyFill="1" applyBorder="1" applyAlignment="1">
      <alignment horizontal="right" indent="1"/>
    </xf>
    <xf numFmtId="9" fontId="6" fillId="2" borderId="7" xfId="2" applyFont="1" applyFill="1" applyBorder="1" applyAlignment="1">
      <alignment horizontal="right" indent="1"/>
    </xf>
    <xf numFmtId="164" fontId="6" fillId="2" borderId="0" xfId="0" applyNumberFormat="1" applyFont="1" applyFill="1" applyBorder="1" applyAlignment="1">
      <alignment horizontal="right" vertical="center" indent="1"/>
    </xf>
    <xf numFmtId="3" fontId="3" fillId="2" borderId="0" xfId="3" applyNumberFormat="1" applyFont="1" applyFill="1" applyAlignment="1">
      <alignment vertical="top"/>
    </xf>
    <xf numFmtId="3" fontId="13" fillId="2" borderId="0" xfId="3" applyNumberFormat="1" applyFont="1" applyFill="1" applyAlignment="1">
      <alignment vertical="center"/>
    </xf>
    <xf numFmtId="0" fontId="13" fillId="3" borderId="0" xfId="15" applyFont="1" applyFill="1" applyBorder="1" applyAlignment="1" applyProtection="1">
      <alignment vertical="top"/>
    </xf>
    <xf numFmtId="1" fontId="3" fillId="2" borderId="1" xfId="3" applyNumberFormat="1" applyFont="1" applyFill="1" applyBorder="1" applyAlignment="1">
      <alignment horizontal="center" vertical="center"/>
    </xf>
    <xf numFmtId="0" fontId="3" fillId="2" borderId="1" xfId="3" applyNumberFormat="1" applyFont="1" applyFill="1" applyBorder="1" applyAlignment="1">
      <alignment horizontal="center" vertical="center"/>
    </xf>
    <xf numFmtId="1" fontId="3" fillId="2" borderId="0" xfId="3" applyNumberFormat="1" applyFont="1" applyFill="1" applyBorder="1" applyAlignment="1">
      <alignment horizontal="center" vertical="center"/>
    </xf>
    <xf numFmtId="0" fontId="3" fillId="0" borderId="7" xfId="3" applyNumberFormat="1" applyFont="1" applyFill="1" applyBorder="1" applyAlignment="1">
      <alignment horizontal="center" vertical="center"/>
    </xf>
    <xf numFmtId="1" fontId="3" fillId="0" borderId="7" xfId="3" applyNumberFormat="1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/>
    </xf>
    <xf numFmtId="166" fontId="7" fillId="0" borderId="7" xfId="2" applyNumberFormat="1" applyFont="1" applyFill="1" applyBorder="1"/>
    <xf numFmtId="166" fontId="13" fillId="0" borderId="7" xfId="2" applyNumberFormat="1" applyFont="1" applyFill="1" applyBorder="1" applyAlignment="1">
      <alignment horizontal="center" vertical="center"/>
    </xf>
    <xf numFmtId="166" fontId="7" fillId="0" borderId="0" xfId="2" applyNumberFormat="1" applyFont="1" applyFill="1" applyBorder="1"/>
    <xf numFmtId="0" fontId="3" fillId="2" borderId="1" xfId="3" applyFont="1" applyFill="1" applyBorder="1" applyAlignment="1">
      <alignment vertical="center"/>
    </xf>
    <xf numFmtId="165" fontId="6" fillId="0" borderId="1" xfId="0" applyNumberFormat="1" applyFont="1" applyFill="1" applyBorder="1"/>
    <xf numFmtId="165" fontId="6" fillId="0" borderId="0" xfId="0" applyNumberFormat="1" applyFont="1" applyFill="1" applyBorder="1"/>
    <xf numFmtId="166" fontId="6" fillId="0" borderId="7" xfId="2" applyNumberFormat="1" applyFont="1" applyFill="1" applyBorder="1"/>
    <xf numFmtId="166" fontId="3" fillId="0" borderId="7" xfId="2" applyNumberFormat="1" applyFont="1" applyFill="1" applyBorder="1" applyAlignment="1">
      <alignment horizontal="center" vertical="center"/>
    </xf>
    <xf numFmtId="0" fontId="3" fillId="2" borderId="7" xfId="3" applyFont="1" applyFill="1" applyBorder="1" applyAlignment="1">
      <alignment vertical="center"/>
    </xf>
    <xf numFmtId="166" fontId="6" fillId="0" borderId="0" xfId="2" applyNumberFormat="1" applyFont="1" applyFill="1" applyBorder="1"/>
    <xf numFmtId="166" fontId="3" fillId="0" borderId="0" xfId="2" applyNumberFormat="1" applyFont="1" applyFill="1" applyBorder="1" applyAlignment="1">
      <alignment horizontal="center" vertical="center"/>
    </xf>
    <xf numFmtId="0" fontId="14" fillId="2" borderId="0" xfId="3" applyFont="1" applyFill="1" applyBorder="1" applyAlignment="1">
      <alignment horizontal="left" vertical="top"/>
    </xf>
    <xf numFmtId="165" fontId="7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3" fontId="13" fillId="0" borderId="7" xfId="4" applyNumberFormat="1" applyFont="1" applyFill="1" applyBorder="1" applyAlignment="1" applyProtection="1">
      <alignment horizontal="right" vertical="center"/>
    </xf>
    <xf numFmtId="3" fontId="13" fillId="0" borderId="0" xfId="4" applyNumberFormat="1" applyFont="1" applyFill="1" applyBorder="1" applyAlignment="1" applyProtection="1">
      <alignment horizontal="right" vertical="center"/>
    </xf>
    <xf numFmtId="2" fontId="7" fillId="0" borderId="1" xfId="0" applyNumberFormat="1" applyFont="1" applyFill="1" applyBorder="1" applyAlignment="1">
      <alignment horizontal="right" vertical="center" indent="1"/>
    </xf>
    <xf numFmtId="2" fontId="7" fillId="0" borderId="0" xfId="0" applyNumberFormat="1" applyFont="1" applyFill="1" applyBorder="1" applyAlignment="1">
      <alignment horizontal="right" vertical="center" indent="1"/>
    </xf>
    <xf numFmtId="2" fontId="7" fillId="0" borderId="0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13" fillId="2" borderId="7" xfId="3" applyFont="1" applyFill="1" applyBorder="1" applyAlignment="1">
      <alignment vertical="center"/>
    </xf>
    <xf numFmtId="166" fontId="7" fillId="0" borderId="7" xfId="2" applyNumberFormat="1" applyFont="1" applyFill="1" applyBorder="1" applyAlignment="1">
      <alignment horizontal="right" indent="1"/>
    </xf>
    <xf numFmtId="2" fontId="7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 indent="1"/>
    </xf>
    <xf numFmtId="167" fontId="7" fillId="0" borderId="0" xfId="0" applyNumberFormat="1" applyFont="1" applyFill="1" applyBorder="1" applyAlignment="1">
      <alignment horizontal="right" indent="1"/>
    </xf>
    <xf numFmtId="166" fontId="7" fillId="0" borderId="7" xfId="2" applyNumberFormat="1" applyFont="1" applyFill="1" applyBorder="1" applyAlignment="1">
      <alignment horizontal="center"/>
    </xf>
    <xf numFmtId="0" fontId="7" fillId="2" borderId="7" xfId="0" applyFont="1" applyFill="1" applyBorder="1"/>
    <xf numFmtId="167" fontId="7" fillId="2" borderId="7" xfId="0" applyNumberFormat="1" applyFont="1" applyFill="1" applyBorder="1" applyAlignment="1">
      <alignment horizontal="right" indent="1"/>
    </xf>
    <xf numFmtId="0" fontId="7" fillId="2" borderId="0" xfId="0" applyFont="1" applyFill="1" applyBorder="1" applyAlignment="1">
      <alignment horizontal="right" indent="1"/>
    </xf>
    <xf numFmtId="167" fontId="7" fillId="2" borderId="0" xfId="0" applyNumberFormat="1" applyFont="1" applyFill="1" applyBorder="1" applyAlignment="1">
      <alignment horizontal="right" indent="1"/>
    </xf>
    <xf numFmtId="0" fontId="11" fillId="0" borderId="0" xfId="0" applyFont="1" applyBorder="1" applyAlignment="1">
      <alignment vertical="center"/>
    </xf>
    <xf numFmtId="0" fontId="14" fillId="2" borderId="0" xfId="3" applyFont="1" applyFill="1" applyBorder="1" applyAlignment="1">
      <alignment vertical="center"/>
    </xf>
    <xf numFmtId="164" fontId="13" fillId="0" borderId="0" xfId="3" applyNumberFormat="1" applyFont="1" applyBorder="1" applyAlignment="1">
      <alignment horizontal="right" vertical="center"/>
    </xf>
    <xf numFmtId="2" fontId="13" fillId="0" borderId="0" xfId="3" applyNumberFormat="1" applyFont="1" applyBorder="1" applyAlignment="1">
      <alignment horizontal="right" vertical="center"/>
    </xf>
    <xf numFmtId="167" fontId="13" fillId="0" borderId="0" xfId="3" applyNumberFormat="1" applyFont="1" applyBorder="1" applyAlignment="1">
      <alignment horizontal="right" vertical="center"/>
    </xf>
    <xf numFmtId="0" fontId="14" fillId="2" borderId="0" xfId="0" applyFont="1" applyFill="1"/>
    <xf numFmtId="0" fontId="13" fillId="2" borderId="7" xfId="3" applyFont="1" applyFill="1" applyBorder="1" applyAlignment="1">
      <alignment vertical="center" wrapText="1"/>
    </xf>
    <xf numFmtId="167" fontId="7" fillId="6" borderId="7" xfId="0" applyNumberFormat="1" applyFont="1" applyFill="1" applyBorder="1" applyAlignment="1">
      <alignment horizontal="center" vertical="center"/>
    </xf>
    <xf numFmtId="9" fontId="7" fillId="2" borderId="7" xfId="2" applyNumberFormat="1" applyFont="1" applyFill="1" applyBorder="1" applyAlignment="1">
      <alignment horizontal="right" vertical="center" indent="1"/>
    </xf>
    <xf numFmtId="0" fontId="6" fillId="0" borderId="1" xfId="0" applyFont="1" applyBorder="1"/>
    <xf numFmtId="164" fontId="3" fillId="2" borderId="7" xfId="3" applyNumberFormat="1" applyFont="1" applyFill="1" applyBorder="1" applyAlignment="1">
      <alignment horizontal="right" vertical="center" indent="1"/>
    </xf>
    <xf numFmtId="9" fontId="6" fillId="2" borderId="7" xfId="2" applyNumberFormat="1" applyFont="1" applyFill="1" applyBorder="1" applyAlignment="1">
      <alignment horizontal="right" vertical="center" indent="1"/>
    </xf>
    <xf numFmtId="0" fontId="11" fillId="0" borderId="5" xfId="0" applyFont="1" applyBorder="1" applyAlignment="1">
      <alignment vertical="center"/>
    </xf>
    <xf numFmtId="164" fontId="3" fillId="2" borderId="0" xfId="3" applyNumberFormat="1" applyFont="1" applyFill="1" applyBorder="1" applyAlignment="1">
      <alignment horizontal="right" vertical="center" indent="1"/>
    </xf>
    <xf numFmtId="164" fontId="3" fillId="2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0" xfId="0" applyFont="1" applyBorder="1"/>
    <xf numFmtId="0" fontId="7" fillId="0" borderId="11" xfId="0" applyFont="1" applyBorder="1"/>
    <xf numFmtId="0" fontId="16" fillId="0" borderId="11" xfId="17" applyFont="1" applyBorder="1"/>
    <xf numFmtId="0" fontId="7" fillId="0" borderId="12" xfId="0" applyFont="1" applyBorder="1"/>
  </cellXfs>
  <cellStyles count="19">
    <cellStyle name="Lien hypertexte" xfId="17" builtinId="8"/>
    <cellStyle name="Milliers" xfId="1" builtinId="3"/>
    <cellStyle name="Normal" xfId="0" builtinId="0"/>
    <cellStyle name="Normal 2" xfId="3" xr:uid="{00000000-0005-0000-0000-000002000000}"/>
    <cellStyle name="Normal 2 17" xfId="18" xr:uid="{70367BCE-BDFB-4448-B39A-62CF4588203B}"/>
    <cellStyle name="Normal 2 2" xfId="5" xr:uid="{00000000-0005-0000-0000-000003000000}"/>
    <cellStyle name="Normal 3" xfId="16" xr:uid="{C70B57BA-D6F6-40FA-AD0F-D17C9B2FB84C}"/>
    <cellStyle name="Normal 4" xfId="9" xr:uid="{00000000-0005-0000-0000-000004000000}"/>
    <cellStyle name="Normal 43" xfId="13" xr:uid="{00000000-0005-0000-0000-000005000000}"/>
    <cellStyle name="Normal 5" xfId="6" xr:uid="{00000000-0005-0000-0000-000006000000}"/>
    <cellStyle name="Pourcentage" xfId="2" builtinId="5"/>
    <cellStyle name="Pourcentage 2 4" xfId="11" xr:uid="{00000000-0005-0000-0000-000008000000}"/>
    <cellStyle name="Pourcentage 4" xfId="8" xr:uid="{00000000-0005-0000-0000-000009000000}"/>
    <cellStyle name="Pourcentage 5" xfId="10" xr:uid="{00000000-0005-0000-0000-00000A000000}"/>
    <cellStyle name="Pourcentage 8" xfId="14" xr:uid="{00000000-0005-0000-0000-00000B000000}"/>
    <cellStyle name="Texte explicatif 2" xfId="12" xr:uid="{00000000-0005-0000-0000-00000D000000}"/>
    <cellStyle name="Texte explicatif 2 2" xfId="4" xr:uid="{00000000-0005-0000-0000-00000E000000}"/>
    <cellStyle name="Texte explicatif 2 2 2" xfId="15" xr:uid="{00000000-0005-0000-0000-00000F000000}"/>
    <cellStyle name="Texte explicatif 3" xfId="7" xr:uid="{00000000-0005-0000-0000-000010000000}"/>
  </cellStyles>
  <dxfs count="0"/>
  <tableStyles count="0" defaultTableStyle="TableStyleMedium2" defaultPivotStyle="PivotStyleLight16"/>
  <colors>
    <mruColors>
      <color rgb="FF00A95F"/>
      <color rgb="FFF9AA0B"/>
      <color rgb="FFF89D52"/>
      <color rgb="FF003296"/>
      <color rgb="FF465F9D"/>
      <color rgb="FF33CCCC"/>
      <color rgb="FFC08C65"/>
      <color rgb="FF008D8A"/>
      <color rgb="FFD0C3B7"/>
      <color rgb="FFD8C6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03472222222219E-2"/>
          <c:y val="3.890361427665176E-2"/>
          <c:w val="0.89426840277777775"/>
          <c:h val="0.70924009684058864"/>
        </c:manualLayout>
      </c:layout>
      <c:lineChart>
        <c:grouping val="standard"/>
        <c:varyColors val="0"/>
        <c:ser>
          <c:idx val="1"/>
          <c:order val="1"/>
          <c:tx>
            <c:strRef>
              <c:f>'Graph 2'!$A$29</c:f>
              <c:strCache>
                <c:ptCount val="1"/>
                <c:pt idx="0">
                  <c:v>Dépenses totales de protection de l'environnement (prix courants)</c:v>
                </c:pt>
              </c:strCache>
            </c:strRef>
          </c:tx>
          <c:spPr>
            <a:ln w="19050" cap="rnd">
              <a:solidFill>
                <a:srgbClr val="465F9D"/>
              </a:solidFill>
              <a:round/>
            </a:ln>
            <a:effectLst/>
          </c:spPr>
          <c:marker>
            <c:symbol val="none"/>
          </c:marker>
          <c:cat>
            <c:numRef>
              <c:f>'Graph 2'!$B$28:$X$28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'Graph 2'!$B$29:$X$29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101.52634675329789</c:v>
                </c:pt>
                <c:pt idx="2">
                  <c:v>107.11933436661087</c:v>
                </c:pt>
                <c:pt idx="3">
                  <c:v>110.26760730477841</c:v>
                </c:pt>
                <c:pt idx="4">
                  <c:v>113.57809281052724</c:v>
                </c:pt>
                <c:pt idx="5">
                  <c:v>125.56388822434081</c:v>
                </c:pt>
                <c:pt idx="6">
                  <c:v>132.56945327314102</c:v>
                </c:pt>
                <c:pt idx="7">
                  <c:v>140.72338607548508</c:v>
                </c:pt>
                <c:pt idx="8">
                  <c:v>148.60516742605955</c:v>
                </c:pt>
                <c:pt idx="9">
                  <c:v>147.01283328739413</c:v>
                </c:pt>
                <c:pt idx="10">
                  <c:v>153.05003089783679</c:v>
                </c:pt>
                <c:pt idx="11">
                  <c:v>157.96964326648387</c:v>
                </c:pt>
                <c:pt idx="12">
                  <c:v>160.79552082260585</c:v>
                </c:pt>
                <c:pt idx="13">
                  <c:v>164.70427764285301</c:v>
                </c:pt>
                <c:pt idx="14">
                  <c:v>163.79398420526869</c:v>
                </c:pt>
                <c:pt idx="15">
                  <c:v>162.92319690274323</c:v>
                </c:pt>
                <c:pt idx="16">
                  <c:v>164.7474041864499</c:v>
                </c:pt>
                <c:pt idx="17">
                  <c:v>170.58724647012403</c:v>
                </c:pt>
                <c:pt idx="18">
                  <c:v>179.44742905736601</c:v>
                </c:pt>
                <c:pt idx="19">
                  <c:v>190.39873464232267</c:v>
                </c:pt>
                <c:pt idx="20">
                  <c:v>191.14862685474222</c:v>
                </c:pt>
                <c:pt idx="21">
                  <c:v>211.47278858205331</c:v>
                </c:pt>
                <c:pt idx="22">
                  <c:v>224.67963518016623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3-4287-9F8C-8F55DA6D6F5A}"/>
            </c:ext>
          </c:extLst>
        </c:ser>
        <c:ser>
          <c:idx val="2"/>
          <c:order val="2"/>
          <c:tx>
            <c:strRef>
              <c:f>'Graph 2'!$A$30</c:f>
              <c:strCache>
                <c:ptCount val="1"/>
                <c:pt idx="0">
                  <c:v>Dépenses totales de protection de l'environnement (volume)</c:v>
                </c:pt>
              </c:strCache>
            </c:strRef>
          </c:tx>
          <c:spPr>
            <a:ln w="19050" cap="rnd">
              <a:solidFill>
                <a:srgbClr val="465F9D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 2'!$B$28:$X$28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'Graph 2'!$B$30:$X$30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99.630896709503787</c:v>
                </c:pt>
                <c:pt idx="2">
                  <c:v>102.99347520616911</c:v>
                </c:pt>
                <c:pt idx="3">
                  <c:v>104.14441154960934</c:v>
                </c:pt>
                <c:pt idx="4">
                  <c:v>105.54678894228984</c:v>
                </c:pt>
                <c:pt idx="5">
                  <c:v>114.43959243514894</c:v>
                </c:pt>
                <c:pt idx="6">
                  <c:v>118.45846661504234</c:v>
                </c:pt>
                <c:pt idx="7">
                  <c:v>122.81531616637258</c:v>
                </c:pt>
                <c:pt idx="8">
                  <c:v>126.77719032998924</c:v>
                </c:pt>
                <c:pt idx="9">
                  <c:v>125.28598509197428</c:v>
                </c:pt>
                <c:pt idx="10">
                  <c:v>129.02531369327167</c:v>
                </c:pt>
                <c:pt idx="11">
                  <c:v>132.04834158843482</c:v>
                </c:pt>
                <c:pt idx="12">
                  <c:v>132.97165864573003</c:v>
                </c:pt>
                <c:pt idx="13">
                  <c:v>135.19298040312074</c:v>
                </c:pt>
                <c:pt idx="14">
                  <c:v>133.68276051647666</c:v>
                </c:pt>
                <c:pt idx="15">
                  <c:v>131.48044642035725</c:v>
                </c:pt>
                <c:pt idx="16">
                  <c:v>132.26844735436941</c:v>
                </c:pt>
                <c:pt idx="17">
                  <c:v>136.15862383511245</c:v>
                </c:pt>
                <c:pt idx="18">
                  <c:v>141.65175063049128</c:v>
                </c:pt>
                <c:pt idx="19">
                  <c:v>148.49884606157747</c:v>
                </c:pt>
                <c:pt idx="20">
                  <c:v>144.77245722249964</c:v>
                </c:pt>
                <c:pt idx="21">
                  <c:v>158.23232778063684</c:v>
                </c:pt>
                <c:pt idx="22">
                  <c:v>162.86878914432305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3-4287-9F8C-8F55DA6D6F5A}"/>
            </c:ext>
          </c:extLst>
        </c:ser>
        <c:ser>
          <c:idx val="3"/>
          <c:order val="3"/>
          <c:tx>
            <c:strRef>
              <c:f>'Graph 2'!$A$31</c:f>
              <c:strCache>
                <c:ptCount val="1"/>
                <c:pt idx="0">
                  <c:v>PIB en prix courants</c:v>
                </c:pt>
              </c:strCache>
            </c:strRef>
          </c:tx>
          <c:spPr>
            <a:ln w="19050" cap="rnd">
              <a:solidFill>
                <a:srgbClr val="E5794A"/>
              </a:solidFill>
              <a:round/>
            </a:ln>
            <a:effectLst/>
          </c:spPr>
          <c:marker>
            <c:symbol val="none"/>
          </c:marker>
          <c:cat>
            <c:numRef>
              <c:f>'Graph 2'!$B$28:$X$28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'Graph 2'!$B$31:$X$31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103.8380283362866</c:v>
                </c:pt>
                <c:pt idx="2">
                  <c:v>107.11311779911598</c:v>
                </c:pt>
                <c:pt idx="3">
                  <c:v>110.09801719287935</c:v>
                </c:pt>
                <c:pt idx="4">
                  <c:v>115.10610328893389</c:v>
                </c:pt>
                <c:pt idx="5">
                  <c:v>119.58111104249221</c:v>
                </c:pt>
                <c:pt idx="6">
                  <c:v>125.27992551154823</c:v>
                </c:pt>
                <c:pt idx="7">
                  <c:v>131.51365067386396</c:v>
                </c:pt>
                <c:pt idx="8">
                  <c:v>135.05103775524816</c:v>
                </c:pt>
                <c:pt idx="9">
                  <c:v>131.37547785332643</c:v>
                </c:pt>
                <c:pt idx="10">
                  <c:v>135.46331667703868</c:v>
                </c:pt>
                <c:pt idx="11">
                  <c:v>139.94687540082674</c:v>
                </c:pt>
                <c:pt idx="12">
                  <c:v>141.72126958833863</c:v>
                </c:pt>
                <c:pt idx="13">
                  <c:v>143.89735578211858</c:v>
                </c:pt>
                <c:pt idx="14">
                  <c:v>146.16275210940898</c:v>
                </c:pt>
                <c:pt idx="15">
                  <c:v>149.39780131481345</c:v>
                </c:pt>
                <c:pt idx="16">
                  <c:v>151.46204624717598</c:v>
                </c:pt>
                <c:pt idx="17">
                  <c:v>155.52457148441451</c:v>
                </c:pt>
                <c:pt idx="18">
                  <c:v>159.84634042226861</c:v>
                </c:pt>
                <c:pt idx="19">
                  <c:v>165.06134642491398</c:v>
                </c:pt>
                <c:pt idx="20">
                  <c:v>157.3294369864752</c:v>
                </c:pt>
                <c:pt idx="21">
                  <c:v>170.21194869146404</c:v>
                </c:pt>
                <c:pt idx="22">
                  <c:v>180.21067961889818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3-4287-9F8C-8F55DA6D6F5A}"/>
            </c:ext>
          </c:extLst>
        </c:ser>
        <c:ser>
          <c:idx val="4"/>
          <c:order val="4"/>
          <c:tx>
            <c:strRef>
              <c:f>'Graph 2'!$A$32</c:f>
              <c:strCache>
                <c:ptCount val="1"/>
                <c:pt idx="0">
                  <c:v>PIB en volume</c:v>
                </c:pt>
              </c:strCache>
            </c:strRef>
          </c:tx>
          <c:spPr>
            <a:ln w="19050" cap="rnd">
              <a:solidFill>
                <a:srgbClr val="E5794A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 2'!$B$28:$X$28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'Graph 2'!$B$32:$X$32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101.89942026408079</c:v>
                </c:pt>
                <c:pt idx="2">
                  <c:v>102.98749807894052</c:v>
                </c:pt>
                <c:pt idx="3">
                  <c:v>103.98423883125567</c:v>
                </c:pt>
                <c:pt idx="4">
                  <c:v>106.9667511504512</c:v>
                </c:pt>
                <c:pt idx="5">
                  <c:v>108.98685764011142</c:v>
                </c:pt>
                <c:pt idx="6">
                  <c:v>111.94485235726206</c:v>
                </c:pt>
                <c:pt idx="7">
                  <c:v>114.77758628576834</c:v>
                </c:pt>
                <c:pt idx="8">
                  <c:v>115.21396876241621</c:v>
                </c:pt>
                <c:pt idx="9">
                  <c:v>111.959655437742</c:v>
                </c:pt>
                <c:pt idx="10">
                  <c:v>114.19923815535114</c:v>
                </c:pt>
                <c:pt idx="11">
                  <c:v>116.98293687976764</c:v>
                </c:pt>
                <c:pt idx="12">
                  <c:v>117.19799274340659</c:v>
                </c:pt>
                <c:pt idx="13">
                  <c:v>118.11419034602714</c:v>
                </c:pt>
                <c:pt idx="14">
                  <c:v>119.29278283007143</c:v>
                </c:pt>
                <c:pt idx="15">
                  <c:v>120.56533375549525</c:v>
                </c:pt>
                <c:pt idx="16">
                  <c:v>121.60221758369522</c:v>
                </c:pt>
                <c:pt idx="17">
                  <c:v>124.13596012625794</c:v>
                </c:pt>
                <c:pt idx="18">
                  <c:v>126.17909362999804</c:v>
                </c:pt>
                <c:pt idx="19">
                  <c:v>128.73730237502065</c:v>
                </c:pt>
                <c:pt idx="20">
                  <c:v>119.15842431488208</c:v>
                </c:pt>
                <c:pt idx="21">
                  <c:v>127.3593309007623</c:v>
                </c:pt>
                <c:pt idx="22">
                  <c:v>130.63353586483143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0-440C-A2B6-1DD98C6A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131584"/>
        <c:axId val="164433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2'!$A$28</c15:sqref>
                        </c15:formulaRef>
                      </c:ext>
                    </c:extLst>
                    <c:strCache>
                      <c:ptCount val="1"/>
                      <c:pt idx="0">
                        <c:v>Indice 100 en 2000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'Graph 2'!$B$28:$X$28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'Graph 2'!$B$28:$X$28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33-4287-9F8C-8F55DA6D6F5A}"/>
                  </c:ext>
                </c:extLst>
              </c15:ser>
            </c15:filteredLineSeries>
          </c:ext>
        </c:extLst>
      </c:lineChart>
      <c:catAx>
        <c:axId val="1416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>
            <a:softEdge rad="0"/>
          </a:effectLst>
        </c:spPr>
        <c:txPr>
          <a:bodyPr rot="-2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44337248"/>
        <c:crosses val="autoZero"/>
        <c:auto val="1"/>
        <c:lblAlgn val="ctr"/>
        <c:lblOffset val="100"/>
        <c:noMultiLvlLbl val="0"/>
      </c:catAx>
      <c:valAx>
        <c:axId val="1644337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161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"/>
          <c:y val="0.87131339917637718"/>
          <c:w val="1"/>
          <c:h val="0.12868652893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'Graph 3'!$B$3</c:f>
              <c:strCache>
                <c:ptCount val="1"/>
                <c:pt idx="0">
                  <c:v>Administrations publiques</c:v>
                </c:pt>
              </c:strCache>
            </c:strRef>
          </c:tx>
          <c:spPr>
            <a:solidFill>
              <a:srgbClr val="417DC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5A-46A3-9153-32104E9505F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05A-46A3-9153-32104E9505F9}"/>
                </c:ext>
              </c:extLst>
            </c:dLbl>
            <c:dLbl>
              <c:idx val="7"/>
              <c:layout>
                <c:manualLayout>
                  <c:x val="2.207119576872584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05A-46A3-9153-32104E9505F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3.9021874119107292E-2"/>
                      <c:h val="5.26471855213232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A05A-46A3-9153-32104E950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3'!$A$4:$A$12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3'!$B$4:$B$12</c:f>
              <c:numCache>
                <c:formatCode>#\ ##0.0</c:formatCode>
                <c:ptCount val="9"/>
                <c:pt idx="0">
                  <c:v>5.497329620739297</c:v>
                </c:pt>
                <c:pt idx="1">
                  <c:v>4.8086013470687359</c:v>
                </c:pt>
                <c:pt idx="2">
                  <c:v>1.9842735080747609</c:v>
                </c:pt>
                <c:pt idx="3">
                  <c:v>5.2356216298227736</c:v>
                </c:pt>
                <c:pt idx="4">
                  <c:v>1.6024505866835281</c:v>
                </c:pt>
                <c:pt idx="5">
                  <c:v>2.1925962464787769</c:v>
                </c:pt>
                <c:pt idx="6">
                  <c:v>0.16628412809587856</c:v>
                </c:pt>
                <c:pt idx="7">
                  <c:v>0.53045744775225023</c:v>
                </c:pt>
                <c:pt idx="8">
                  <c:v>0.16519580000000003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7-4E91-9E54-C951E7061F58}"/>
            </c:ext>
          </c:extLst>
        </c:ser>
        <c:ser>
          <c:idx val="0"/>
          <c:order val="1"/>
          <c:tx>
            <c:strRef>
              <c:f>'Graph 3'!$C$3</c:f>
              <c:strCache>
                <c:ptCount val="1"/>
                <c:pt idx="0">
                  <c:v>Entreprises</c:v>
                </c:pt>
              </c:strCache>
            </c:strRef>
          </c:tx>
          <c:spPr>
            <a:solidFill>
              <a:srgbClr val="6E445A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05A-46A3-9153-32104E9505F9}"/>
                </c:ext>
              </c:extLst>
            </c:dLbl>
            <c:dLbl>
              <c:idx val="5"/>
              <c:layout>
                <c:manualLayout>
                  <c:x val="0"/>
                  <c:y val="-7.49426128417412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05A-46A3-9153-32104E9505F9}"/>
                </c:ext>
              </c:extLst>
            </c:dLbl>
            <c:dLbl>
              <c:idx val="8"/>
              <c:layout>
                <c:manualLayout>
                  <c:x val="-4.411557307518851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A4-48BB-8EF9-976A196F4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3'!$A$4:$A$12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3'!$C$4:$C$12</c:f>
              <c:numCache>
                <c:formatCode>#\ ##0.0</c:formatCode>
                <c:ptCount val="9"/>
                <c:pt idx="0">
                  <c:v>9.055295607684247</c:v>
                </c:pt>
                <c:pt idx="1">
                  <c:v>2.8390149982491049</c:v>
                </c:pt>
                <c:pt idx="2">
                  <c:v>4.084961919989075</c:v>
                </c:pt>
                <c:pt idx="3">
                  <c:v>0.11400681796046701</c:v>
                </c:pt>
                <c:pt idx="4">
                  <c:v>3.2162413179167895</c:v>
                </c:pt>
                <c:pt idx="5">
                  <c:v>0.70119625987050904</c:v>
                </c:pt>
                <c:pt idx="6">
                  <c:v>0.50190563102208385</c:v>
                </c:pt>
                <c:pt idx="7">
                  <c:v>1.3712651886011702</c:v>
                </c:pt>
                <c:pt idx="8">
                  <c:v>0.69336584527495293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7-4E91-9E54-C951E7061F58}"/>
            </c:ext>
          </c:extLst>
        </c:ser>
        <c:ser>
          <c:idx val="1"/>
          <c:order val="2"/>
          <c:tx>
            <c:strRef>
              <c:f>'Graph 3'!$D$3</c:f>
              <c:strCache>
                <c:ptCount val="1"/>
                <c:pt idx="0">
                  <c:v>Ménages</c:v>
                </c:pt>
              </c:strCache>
            </c:strRef>
          </c:tx>
          <c:spPr>
            <a:solidFill>
              <a:srgbClr val="00A95F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5A-46A3-9153-32104E9505F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5A-46A3-9153-32104E9505F9}"/>
                </c:ext>
              </c:extLst>
            </c:dLbl>
            <c:dLbl>
              <c:idx val="5"/>
              <c:layout>
                <c:manualLayout>
                  <c:x val="0"/>
                  <c:y val="1.12413919262611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5A-46A3-9153-32104E9505F9}"/>
                </c:ext>
              </c:extLst>
            </c:dLbl>
            <c:dLbl>
              <c:idx val="6"/>
              <c:layout>
                <c:manualLayout>
                  <c:x val="4.411557307518810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05A-46A3-9153-32104E9505F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A4-48BB-8EF9-976A196F49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05A-46A3-9153-32104E950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3'!$A$4:$A$12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3'!$D$4:$D$12</c:f>
              <c:numCache>
                <c:formatCode>#\ ##0.0</c:formatCode>
                <c:ptCount val="9"/>
                <c:pt idx="0">
                  <c:v>7.0676756191928982</c:v>
                </c:pt>
                <c:pt idx="1">
                  <c:v>6.4170651011106825</c:v>
                </c:pt>
                <c:pt idx="2">
                  <c:v>1.550080767894463</c:v>
                </c:pt>
                <c:pt idx="3">
                  <c:v>0.22903765594954201</c:v>
                </c:pt>
                <c:pt idx="4">
                  <c:v>0</c:v>
                </c:pt>
                <c:pt idx="5">
                  <c:v>0.44085525971550005</c:v>
                </c:pt>
                <c:pt idx="6">
                  <c:v>2.3590623120697041</c:v>
                </c:pt>
                <c:pt idx="7">
                  <c:v>1.2845800659121913E-2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7-4E91-9E54-C951E7061F58}"/>
            </c:ext>
          </c:extLst>
        </c:ser>
        <c:ser>
          <c:idx val="3"/>
          <c:order val="3"/>
          <c:tx>
            <c:strRef>
              <c:f>'Graph 3'!$E$3</c:f>
              <c:strCache>
                <c:ptCount val="1"/>
                <c:pt idx="0">
                  <c:v>Reste du monde</c:v>
                </c:pt>
              </c:strCache>
            </c:strRef>
          </c:tx>
          <c:spPr>
            <a:solidFill>
              <a:srgbClr val="E4794A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A4-48BB-8EF9-976A196F49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A4-48BB-8EF9-976A196F49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A4-48BB-8EF9-976A196F49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A4-48BB-8EF9-976A196F492D}"/>
                </c:ext>
              </c:extLst>
            </c:dLbl>
            <c:dLbl>
              <c:idx val="4"/>
              <c:layout>
                <c:manualLayout>
                  <c:x val="1.1028893268797229E-2"/>
                  <c:y val="-6.867589293571143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A4-48BB-8EF9-976A196F492D}"/>
                </c:ext>
              </c:extLst>
            </c:dLbl>
            <c:dLbl>
              <c:idx val="5"/>
              <c:layout>
                <c:manualLayout>
                  <c:x val="1.544045057631612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A4-48BB-8EF9-976A196F49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A4-48BB-8EF9-976A196F492D}"/>
                </c:ext>
              </c:extLst>
            </c:dLbl>
            <c:dLbl>
              <c:idx val="7"/>
              <c:layout>
                <c:manualLayout>
                  <c:x val="1.985200788383493E-2"/>
                  <c:y val="-3.433794646785571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A4-48BB-8EF9-976A196F49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A4-48BB-8EF9-976A196F4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3'!$A$4:$A$12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3'!$E$4:$E$12</c:f>
              <c:numCache>
                <c:formatCode>#\ ##0.0</c:formatCode>
                <c:ptCount val="9"/>
                <c:pt idx="0">
                  <c:v>2.6495619970416618E-3</c:v>
                </c:pt>
                <c:pt idx="1">
                  <c:v>0</c:v>
                </c:pt>
                <c:pt idx="2">
                  <c:v>5.5007464684983737E-3</c:v>
                </c:pt>
                <c:pt idx="3">
                  <c:v>3.04588458483416E-2</c:v>
                </c:pt>
                <c:pt idx="4">
                  <c:v>0.2113803159111072</c:v>
                </c:pt>
                <c:pt idx="5">
                  <c:v>0.2150735476864104</c:v>
                </c:pt>
                <c:pt idx="6">
                  <c:v>0</c:v>
                </c:pt>
                <c:pt idx="7">
                  <c:v>0.3806902048931412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7-4E91-9E54-C951E7061F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30885664"/>
        <c:axId val="1730886080"/>
      </c:barChart>
      <c:catAx>
        <c:axId val="173088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30886080"/>
        <c:crosses val="autoZero"/>
        <c:auto val="1"/>
        <c:lblAlgn val="ctr"/>
        <c:lblOffset val="100"/>
        <c:noMultiLvlLbl val="0"/>
      </c:catAx>
      <c:valAx>
        <c:axId val="1730886080"/>
        <c:scaling>
          <c:orientation val="minMax"/>
          <c:max val="22"/>
          <c:min val="0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crossAx val="17308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002002195814745"/>
          <c:w val="0.97846666666666671"/>
          <c:h val="7.7863100725536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8730860528749"/>
          <c:y val="4.0356214459861664E-2"/>
          <c:w val="0.69601174189573634"/>
          <c:h val="0.853282458394758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'Graph 4'!$B$3</c:f>
              <c:strCache>
                <c:ptCount val="1"/>
                <c:pt idx="0">
                  <c:v>Dépenses d'investissement</c:v>
                </c:pt>
              </c:strCache>
            </c:strRef>
          </c:tx>
          <c:spPr>
            <a:solidFill>
              <a:srgbClr val="00A95F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760175895624618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53-4C2C-AB4D-729F2A2E106D}"/>
                </c:ext>
              </c:extLst>
            </c:dLbl>
            <c:dLbl>
              <c:idx val="3"/>
              <c:layout>
                <c:manualLayout>
                  <c:x val="-3.5203517912492368E-3"/>
                  <c:y val="-4.29913387276921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53-4C2C-AB4D-729F2A2E106D}"/>
                </c:ext>
              </c:extLst>
            </c:dLbl>
            <c:dLbl>
              <c:idx val="4"/>
              <c:layout>
                <c:manualLayout>
                  <c:x val="-1.760175895624618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53-4C2C-AB4D-729F2A2E106D}"/>
                </c:ext>
              </c:extLst>
            </c:dLbl>
            <c:dLbl>
              <c:idx val="5"/>
              <c:layout>
                <c:manualLayout>
                  <c:x val="-5.280527686873855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53-4C2C-AB4D-729F2A2E106D}"/>
                </c:ext>
              </c:extLst>
            </c:dLbl>
            <c:dLbl>
              <c:idx val="7"/>
              <c:layout>
                <c:manualLayout>
                  <c:x val="-3.52035179124923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48-4819-A25D-88949E56A8AB}"/>
                </c:ext>
              </c:extLst>
            </c:dLbl>
            <c:dLbl>
              <c:idx val="8"/>
              <c:layout>
                <c:manualLayout>
                  <c:x val="3.4249382250562343E-3"/>
                  <c:y val="-2.34509353349652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71-4A5A-8D94-3BBD0956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4'!$A$4:$A$12</c:f>
              <c:strCache>
                <c:ptCount val="9"/>
                <c:pt idx="0">
                  <c:v>Gestion des déchets**</c:v>
                </c:pt>
                <c:pt idx="1">
                  <c:v>Gestions des eaux usées</c:v>
                </c:pt>
                <c:pt idx="2">
                  <c:v>Protection de l'air extérieur*</c:v>
                </c:pt>
                <c:pt idx="3">
                  <c:v>Autres activités 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4'!$B$4:$B$12</c:f>
              <c:numCache>
                <c:formatCode>_-* #\ ##0.0_-;\-* #\ ##0.0_-;_-* "-"??_-;_-@_-</c:formatCode>
                <c:ptCount val="9"/>
                <c:pt idx="0">
                  <c:v>2.4053695876478081</c:v>
                </c:pt>
                <c:pt idx="1">
                  <c:v>5.3916026417483582</c:v>
                </c:pt>
                <c:pt idx="2">
                  <c:v>3.9001356542920798</c:v>
                </c:pt>
                <c:pt idx="3">
                  <c:v>0.60293182038585424</c:v>
                </c:pt>
                <c:pt idx="4">
                  <c:v>4.7854773537967477</c:v>
                </c:pt>
                <c:pt idx="5">
                  <c:v>0.99952489816896506</c:v>
                </c:pt>
                <c:pt idx="6">
                  <c:v>1.2229711804641783</c:v>
                </c:pt>
                <c:pt idx="7">
                  <c:v>2.6894946002958457</c:v>
                </c:pt>
                <c:pt idx="8">
                  <c:v>0.19712754715044001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3-4C2C-AB4D-729F2A2E106D}"/>
            </c:ext>
          </c:extLst>
        </c:ser>
        <c:ser>
          <c:idx val="1"/>
          <c:order val="1"/>
          <c:tx>
            <c:strRef>
              <c:f>'Graph 4'!$C$3</c:f>
              <c:strCache>
                <c:ptCount val="1"/>
                <c:pt idx="0">
                  <c:v>Dépenses courantes</c:v>
                </c:pt>
              </c:strCache>
            </c:strRef>
          </c:tx>
          <c:spPr>
            <a:solidFill>
              <a:srgbClr val="465F9D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08594205259294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2-447A-9EF6-F485BB6D5784}"/>
                </c:ext>
              </c:extLst>
            </c:dLbl>
            <c:dLbl>
              <c:idx val="6"/>
              <c:layout>
                <c:manualLayout>
                  <c:x val="-1.760175895624618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AC-42B7-AAAB-EEBFC37F7679}"/>
                </c:ext>
              </c:extLst>
            </c:dLbl>
            <c:dLbl>
              <c:idx val="7"/>
              <c:layout>
                <c:manualLayout>
                  <c:x val="-8.800879478123125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71-4A5A-8D94-3BBD0956D114}"/>
                </c:ext>
              </c:extLst>
            </c:dLbl>
            <c:dLbl>
              <c:idx val="8"/>
              <c:layout>
                <c:manualLayout>
                  <c:x val="2.464246253874466E-2"/>
                  <c:y val="-2.34500920185303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71-4A5A-8D94-3BBD0956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4'!$A$4:$A$12</c:f>
              <c:strCache>
                <c:ptCount val="9"/>
                <c:pt idx="0">
                  <c:v>Gestion des déchets**</c:v>
                </c:pt>
                <c:pt idx="1">
                  <c:v>Gestions des eaux usées</c:v>
                </c:pt>
                <c:pt idx="2">
                  <c:v>Protection de l'air extérieur*</c:v>
                </c:pt>
                <c:pt idx="3">
                  <c:v>Autres activités 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4'!$C$4:$C$12</c:f>
              <c:numCache>
                <c:formatCode>_-* #\ ##0.0_-;\-* #\ ##0.0_-;_-* "-"??_-;_-@_-</c:formatCode>
                <c:ptCount val="9"/>
                <c:pt idx="0">
                  <c:v>19.217580821965676</c:v>
                </c:pt>
                <c:pt idx="1">
                  <c:v>8.6730788046801628</c:v>
                </c:pt>
                <c:pt idx="2">
                  <c:v>3.7246812881347173</c:v>
                </c:pt>
                <c:pt idx="3">
                  <c:v>5.0061931291952693</c:v>
                </c:pt>
                <c:pt idx="4">
                  <c:v>0.24459486671467812</c:v>
                </c:pt>
                <c:pt idx="5">
                  <c:v>2.5501964155822296</c:v>
                </c:pt>
                <c:pt idx="6">
                  <c:v>1.0722874614415054</c:v>
                </c:pt>
                <c:pt idx="7">
                  <c:v>0.3377574708918184</c:v>
                </c:pt>
                <c:pt idx="8">
                  <c:v>0.66143409812451293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53-4C2C-AB4D-729F2A2E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16121664"/>
        <c:axId val="1016112096"/>
      </c:barChart>
      <c:catAx>
        <c:axId val="10161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016112096"/>
        <c:crossesAt val="0"/>
        <c:auto val="1"/>
        <c:lblAlgn val="ctr"/>
        <c:lblOffset val="100"/>
        <c:noMultiLvlLbl val="0"/>
      </c:catAx>
      <c:valAx>
        <c:axId val="1016112096"/>
        <c:scaling>
          <c:orientation val="minMax"/>
          <c:max val="22"/>
          <c:min val="0"/>
        </c:scaling>
        <c:delete val="1"/>
        <c:axPos val="b"/>
        <c:majorGridlines>
          <c:spPr>
            <a:ln w="6350" cap="flat" cmpd="sng" algn="ctr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1016121664"/>
        <c:crosses val="autoZero"/>
        <c:crossBetween val="between"/>
      </c:valAx>
      <c:spPr>
        <a:noFill/>
        <a:ln>
          <a:noFill/>
        </a:ln>
        <a:effectLst>
          <a:glow rad="127000">
            <a:schemeClr val="accent1"/>
          </a:glow>
        </a:effectLst>
      </c:spPr>
    </c:plotArea>
    <c:legend>
      <c:legendPos val="b"/>
      <c:layout>
        <c:manualLayout>
          <c:xMode val="edge"/>
          <c:yMode val="edge"/>
          <c:x val="0.27343875169988641"/>
          <c:y val="0.92573693063799189"/>
          <c:w val="0.4751360602107666"/>
          <c:h val="3.9859746617710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69974218029268"/>
          <c:y val="5.093172668490762E-2"/>
          <c:w val="0.74179022759960145"/>
          <c:h val="0.852432364492987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'Graph 5'!$B$3</c:f>
              <c:strCache>
                <c:ptCount val="1"/>
                <c:pt idx="0">
                  <c:v>Montant en 2000</c:v>
                </c:pt>
              </c:strCache>
            </c:strRef>
          </c:tx>
          <c:spPr>
            <a:solidFill>
              <a:srgbClr val="465F9D"/>
            </a:solidFill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E4-4040-92C6-A2BE4CA71E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6000" tIns="19050" rIns="38100" bIns="19050" anchor="ctr">
                <a:spAutoFit/>
              </a:bodyPr>
              <a:lstStyle/>
              <a:p>
                <a:pPr>
                  <a:defRPr sz="800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'Graph 5'!$A$4:$A$12</c:f>
              <c:strCache>
                <c:ptCount val="9"/>
                <c:pt idx="0">
                  <c:v>Gestions des eaux usées</c:v>
                </c:pt>
                <c:pt idx="1">
                  <c:v>R&amp;D pour l'environnement</c:v>
                </c:pt>
                <c:pt idx="2">
                  <c:v>Protection de l'air extérieur **</c:v>
                </c:pt>
                <c:pt idx="3">
                  <c:v>Gestion des déchets *</c:v>
                </c:pt>
                <c:pt idx="4">
                  <c:v>Protection et dépollution des sols et des eaux</c:v>
                </c:pt>
                <c:pt idx="5">
                  <c:v>Lutte contre le bruit et les vibrations</c:v>
                </c:pt>
                <c:pt idx="6">
                  <c:v>Protection de la biodiversité et des paysages</c:v>
                </c:pt>
                <c:pt idx="7">
                  <c:v>Autres activités 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5'!$B$4:$B$12</c:f>
              <c:numCache>
                <c:formatCode>0.0</c:formatCode>
                <c:ptCount val="9"/>
                <c:pt idx="0">
                  <c:v>3.8337879421022905</c:v>
                </c:pt>
                <c:pt idx="1">
                  <c:v>2.852437356425249</c:v>
                </c:pt>
                <c:pt idx="2">
                  <c:v>0.45087236736461173</c:v>
                </c:pt>
                <c:pt idx="3" formatCode="##0.0">
                  <c:v>1.2800291633386818</c:v>
                </c:pt>
                <c:pt idx="4">
                  <c:v>0.3489400603557638</c:v>
                </c:pt>
                <c:pt idx="5">
                  <c:v>0.55804645519476714</c:v>
                </c:pt>
                <c:pt idx="6">
                  <c:v>0.6364814733858366</c:v>
                </c:pt>
                <c:pt idx="7">
                  <c:v>0.35699909594933321</c:v>
                </c:pt>
                <c:pt idx="8">
                  <c:v>6.2867740963719665E-2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4-4040-92C6-A2BE4CA71EAF}"/>
            </c:ext>
          </c:extLst>
        </c:ser>
        <c:ser>
          <c:idx val="1"/>
          <c:order val="1"/>
          <c:tx>
            <c:strRef>
              <c:f>'Graph 5'!$Z$3</c:f>
              <c:strCache>
                <c:ptCount val="1"/>
                <c:pt idx="0">
                  <c:v>Évolution 2000-2022</c:v>
                </c:pt>
              </c:strCache>
            </c:strRef>
          </c:tx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E4-4040-92C6-A2BE4CA71E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5'!$A$4:$A$12</c:f>
              <c:strCache>
                <c:ptCount val="9"/>
                <c:pt idx="0">
                  <c:v>Gestions des eaux usées</c:v>
                </c:pt>
                <c:pt idx="1">
                  <c:v>R&amp;D pour l'environnement</c:v>
                </c:pt>
                <c:pt idx="2">
                  <c:v>Protection de l'air extérieur **</c:v>
                </c:pt>
                <c:pt idx="3">
                  <c:v>Gestion des déchets *</c:v>
                </c:pt>
                <c:pt idx="4">
                  <c:v>Protection et dépollution des sols et des eaux</c:v>
                </c:pt>
                <c:pt idx="5">
                  <c:v>Lutte contre le bruit et les vibrations</c:v>
                </c:pt>
                <c:pt idx="6">
                  <c:v>Protection de la biodiversité et des paysages</c:v>
                </c:pt>
                <c:pt idx="7">
                  <c:v>Autres activités 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5'!$Z$4:$Z$12</c:f>
              <c:numCache>
                <c:formatCode>0.0</c:formatCode>
                <c:ptCount val="9"/>
                <c:pt idx="0">
                  <c:v>1.5578146996460678</c:v>
                </c:pt>
                <c:pt idx="1">
                  <c:v>1.9330399973714987</c:v>
                </c:pt>
                <c:pt idx="2">
                  <c:v>3.4019476082708282</c:v>
                </c:pt>
                <c:pt idx="3">
                  <c:v>1.1253404243091227</c:v>
                </c:pt>
                <c:pt idx="4">
                  <c:v>1.6085611106581013</c:v>
                </c:pt>
                <c:pt idx="5">
                  <c:v>1.3969181545513951</c:v>
                </c:pt>
                <c:pt idx="6">
                  <c:v>0.36589559737904187</c:v>
                </c:pt>
                <c:pt idx="7">
                  <c:v>0.24593272443652114</c:v>
                </c:pt>
                <c:pt idx="8">
                  <c:v>0.13425980618672029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4-4040-92C6-A2BE4CA71EAF}"/>
            </c:ext>
          </c:extLst>
        </c:ser>
        <c:ser>
          <c:idx val="2"/>
          <c:order val="2"/>
          <c:tx>
            <c:strRef>
              <c:f>'Graph 5'!$X$3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5'!$A$4:$A$12</c:f>
              <c:strCache>
                <c:ptCount val="9"/>
                <c:pt idx="0">
                  <c:v>Gestions des eaux usées</c:v>
                </c:pt>
                <c:pt idx="1">
                  <c:v>R&amp;D pour l'environnement</c:v>
                </c:pt>
                <c:pt idx="2">
                  <c:v>Protection de l'air extérieur **</c:v>
                </c:pt>
                <c:pt idx="3">
                  <c:v>Gestion des déchets *</c:v>
                </c:pt>
                <c:pt idx="4">
                  <c:v>Protection et dépollution des sols et des eaux</c:v>
                </c:pt>
                <c:pt idx="5">
                  <c:v>Lutte contre le bruit et les vibrations</c:v>
                </c:pt>
                <c:pt idx="6">
                  <c:v>Protection de la biodiversité et des paysages</c:v>
                </c:pt>
                <c:pt idx="7">
                  <c:v>Autres activités </c:v>
                </c:pt>
                <c:pt idx="8">
                  <c:v>Gestion des déchets radioactifs</c:v>
                </c:pt>
              </c:strCache>
            </c:strRef>
          </c:cat>
          <c:val>
            <c:numRef>
              <c:f>'Graph 5'!$X$4:$X$12</c:f>
              <c:numCache>
                <c:formatCode>0.0</c:formatCode>
                <c:ptCount val="9"/>
                <c:pt idx="0">
                  <c:v>5.3916026417483582</c:v>
                </c:pt>
                <c:pt idx="1">
                  <c:v>4.7854773537967477</c:v>
                </c:pt>
                <c:pt idx="2">
                  <c:v>3.8528199756354398</c:v>
                </c:pt>
                <c:pt idx="3">
                  <c:v>2.4053695876478045</c:v>
                </c:pt>
                <c:pt idx="4">
                  <c:v>1.957501171013865</c:v>
                </c:pt>
                <c:pt idx="5">
                  <c:v>1.9549646097461622</c:v>
                </c:pt>
                <c:pt idx="6">
                  <c:v>1.0023770707648785</c:v>
                </c:pt>
                <c:pt idx="7">
                  <c:v>0.60293182038585436</c:v>
                </c:pt>
                <c:pt idx="8">
                  <c:v>0.19712754715043995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E4-4040-92C6-A2BE4CA7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43482880"/>
        <c:axId val="177165952"/>
      </c:barChart>
      <c:catAx>
        <c:axId val="143482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 sz="7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77165952"/>
        <c:crosses val="autoZero"/>
        <c:auto val="1"/>
        <c:lblAlgn val="ctr"/>
        <c:lblOffset val="100"/>
        <c:noMultiLvlLbl val="0"/>
      </c:catAx>
      <c:valAx>
        <c:axId val="177165952"/>
        <c:scaling>
          <c:orientation val="minMax"/>
          <c:max val="6"/>
          <c:min val="0"/>
        </c:scaling>
        <c:delete val="1"/>
        <c:axPos val="b"/>
        <c:majorGridlines>
          <c:spPr>
            <a:ln w="3175">
              <a:solidFill>
                <a:schemeClr val="bg2">
                  <a:lumMod val="2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43482880"/>
        <c:crosses val="autoZero"/>
        <c:crossBetween val="between"/>
        <c:majorUnit val="1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6129913783561248"/>
          <c:y val="0.93879265091863517"/>
          <c:w val="0.37707084025020804"/>
          <c:h val="5.6901909000505374E-2"/>
        </c:manualLayout>
      </c:layout>
      <c:overlay val="0"/>
      <c:txPr>
        <a:bodyPr/>
        <a:lstStyle/>
        <a:p>
          <a:pPr>
            <a:defRPr sz="7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18472222222222"/>
          <c:y val="5.3266616829365447E-2"/>
          <c:w val="0.72457100694444454"/>
          <c:h val="0.837317531799971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'Graph 6'!$B$3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465F9D"/>
            </a:solidFill>
          </c:spPr>
          <c:invertIfNegative val="0"/>
          <c:dLbls>
            <c:dLbl>
              <c:idx val="5"/>
              <c:layout>
                <c:manualLayout>
                  <c:x val="0"/>
                  <c:y val="-5.0722090868427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7F-467A-8389-4EB789C53496}"/>
                </c:ext>
              </c:extLst>
            </c:dLbl>
            <c:dLbl>
              <c:idx val="6"/>
              <c:layout>
                <c:manualLayout>
                  <c:x val="0"/>
                  <c:y val="-2.5361045434213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7F-467A-8389-4EB789C5349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2-40EE-9902-B02A317767B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D2-40EE-9902-B02A31776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6'!$A$4:$A$12</c:f>
              <c:strCache>
                <c:ptCount val="9"/>
                <c:pt idx="0">
                  <c:v>Gestion des déchets**</c:v>
                </c:pt>
                <c:pt idx="1">
                  <c:v>Gestions des eaux usées</c:v>
                </c:pt>
                <c:pt idx="2">
                  <c:v>Autres activités </c:v>
                </c:pt>
                <c:pt idx="3">
                  <c:v>Protection de l'air extérieur*</c:v>
                </c:pt>
                <c:pt idx="4">
                  <c:v>Protection de la biodiversité et des paysages</c:v>
                </c:pt>
                <c:pt idx="5">
                  <c:v>Lutte contre le bruit et les vibrations</c:v>
                </c:pt>
                <c:pt idx="6">
                  <c:v>Gestion des déchets radioactifs</c:v>
                </c:pt>
                <c:pt idx="7">
                  <c:v>Protection et dépollution des sols et des eaux</c:v>
                </c:pt>
                <c:pt idx="8">
                  <c:v>R&amp;D pour l'environnement</c:v>
                </c:pt>
              </c:strCache>
            </c:strRef>
          </c:cat>
          <c:val>
            <c:numRef>
              <c:f>'Graph 6'!$B$4:$B$12</c:f>
              <c:numCache>
                <c:formatCode>0.0</c:formatCode>
                <c:ptCount val="9"/>
                <c:pt idx="0">
                  <c:v>8.1623779500591986</c:v>
                </c:pt>
                <c:pt idx="1">
                  <c:v>5.0200275536238381</c:v>
                </c:pt>
                <c:pt idx="2">
                  <c:v>1.5896358156261712</c:v>
                </c:pt>
                <c:pt idx="3">
                  <c:v>1.0470758342219224</c:v>
                </c:pt>
                <c:pt idx="4">
                  <c:v>0.89402345106457048</c:v>
                </c:pt>
                <c:pt idx="5">
                  <c:v>0.72854142085706119</c:v>
                </c:pt>
                <c:pt idx="6">
                  <c:v>0.48160196186487031</c:v>
                </c:pt>
                <c:pt idx="7">
                  <c:v>0.31047859175864417</c:v>
                </c:pt>
                <c:pt idx="8">
                  <c:v>0.13461954966969988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0-4E90-90AB-5A5175DBDEA8}"/>
            </c:ext>
          </c:extLst>
        </c:ser>
        <c:ser>
          <c:idx val="1"/>
          <c:order val="1"/>
          <c:tx>
            <c:strRef>
              <c:f>'Graph 6'!$Y$3</c:f>
              <c:strCache>
                <c:ptCount val="1"/>
                <c:pt idx="0">
                  <c:v>Évolution 2000-2022</c:v>
                </c:pt>
              </c:strCache>
            </c:strRef>
          </c:tx>
          <c:spPr>
            <a:solidFill>
              <a:srgbClr val="E5794A"/>
            </a:solidFill>
          </c:spPr>
          <c:invertIfNegative val="0"/>
          <c:dLbls>
            <c:dLbl>
              <c:idx val="4"/>
              <c:layout>
                <c:manualLayout>
                  <c:x val="-1.0340654571167789E-16"/>
                  <c:y val="-2.5361045434213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7F-467A-8389-4EB789C5349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70-4E90-90AB-5A5175DBDEA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70-4E90-90AB-5A5175DBDEA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70-4E90-90AB-5A5175DBDEA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D2-40EE-9902-B02A31776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6'!$A$4:$A$12</c:f>
              <c:strCache>
                <c:ptCount val="9"/>
                <c:pt idx="0">
                  <c:v>Gestion des déchets**</c:v>
                </c:pt>
                <c:pt idx="1">
                  <c:v>Gestions des eaux usées</c:v>
                </c:pt>
                <c:pt idx="2">
                  <c:v>Autres activités </c:v>
                </c:pt>
                <c:pt idx="3">
                  <c:v>Protection de l'air extérieur*</c:v>
                </c:pt>
                <c:pt idx="4">
                  <c:v>Protection de la biodiversité et des paysages</c:v>
                </c:pt>
                <c:pt idx="5">
                  <c:v>Lutte contre le bruit et les vibrations</c:v>
                </c:pt>
                <c:pt idx="6">
                  <c:v>Gestion des déchets radioactifs</c:v>
                </c:pt>
                <c:pt idx="7">
                  <c:v>Protection et dépollution des sols et des eaux</c:v>
                </c:pt>
                <c:pt idx="8">
                  <c:v>R&amp;D pour l'environnement</c:v>
                </c:pt>
              </c:strCache>
            </c:strRef>
          </c:cat>
          <c:val>
            <c:numRef>
              <c:f>'Graph 6'!$Y$4:$Y$12</c:f>
              <c:numCache>
                <c:formatCode>0.0</c:formatCode>
                <c:ptCount val="9"/>
                <c:pt idx="0">
                  <c:v>11.055202871906477</c:v>
                </c:pt>
                <c:pt idx="1">
                  <c:v>3.6530512510563247</c:v>
                </c:pt>
                <c:pt idx="2">
                  <c:v>3.4165573135690979</c:v>
                </c:pt>
                <c:pt idx="3">
                  <c:v>2.6776054539127951</c:v>
                </c:pt>
                <c:pt idx="4">
                  <c:v>1.6561729645176593</c:v>
                </c:pt>
                <c:pt idx="5">
                  <c:v>0.34374604058444425</c:v>
                </c:pt>
                <c:pt idx="6">
                  <c:v>0.17983213625964262</c:v>
                </c:pt>
                <c:pt idx="7">
                  <c:v>2.7278879133174228E-2</c:v>
                </c:pt>
                <c:pt idx="8">
                  <c:v>0.10997531704497823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70-4E90-90AB-5A5175DBDEA8}"/>
            </c:ext>
          </c:extLst>
        </c:ser>
        <c:ser>
          <c:idx val="2"/>
          <c:order val="2"/>
          <c:tx>
            <c:v>2022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6'!$A$4:$A$12</c:f>
              <c:strCache>
                <c:ptCount val="9"/>
                <c:pt idx="0">
                  <c:v>Gestion des déchets**</c:v>
                </c:pt>
                <c:pt idx="1">
                  <c:v>Gestions des eaux usées</c:v>
                </c:pt>
                <c:pt idx="2">
                  <c:v>Autres activités </c:v>
                </c:pt>
                <c:pt idx="3">
                  <c:v>Protection de l'air extérieur*</c:v>
                </c:pt>
                <c:pt idx="4">
                  <c:v>Protection de la biodiversité et des paysages</c:v>
                </c:pt>
                <c:pt idx="5">
                  <c:v>Lutte contre le bruit et les vibrations</c:v>
                </c:pt>
                <c:pt idx="6">
                  <c:v>Gestion des déchets radioactifs</c:v>
                </c:pt>
                <c:pt idx="7">
                  <c:v>Protection et dépollution des sols et des eaux</c:v>
                </c:pt>
                <c:pt idx="8">
                  <c:v>R&amp;D pour l'environnement</c:v>
                </c:pt>
              </c:strCache>
            </c:strRef>
          </c:cat>
          <c:val>
            <c:numRef>
              <c:f>'Graph 6'!$X$4:$X$12</c:f>
              <c:numCache>
                <c:formatCode>_-* #\ ##0.0_-;\-* #\ ##0.0_-;_-* "-"??_-;_-@_-</c:formatCode>
                <c:ptCount val="9"/>
                <c:pt idx="0">
                  <c:v>19.217580821965676</c:v>
                </c:pt>
                <c:pt idx="1">
                  <c:v>8.6730788046801628</c:v>
                </c:pt>
                <c:pt idx="2">
                  <c:v>5.0061931291952693</c:v>
                </c:pt>
                <c:pt idx="3">
                  <c:v>3.7246812881347173</c:v>
                </c:pt>
                <c:pt idx="4">
                  <c:v>2.5501964155822296</c:v>
                </c:pt>
                <c:pt idx="5">
                  <c:v>1.0722874614415054</c:v>
                </c:pt>
                <c:pt idx="6">
                  <c:v>0.66143409812451293</c:v>
                </c:pt>
                <c:pt idx="7">
                  <c:v>0.3377574708918184</c:v>
                </c:pt>
                <c:pt idx="8">
                  <c:v>0.24459486671467812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70-4E90-90AB-5A5175DB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3021056"/>
        <c:axId val="142805248"/>
      </c:barChart>
      <c:catAx>
        <c:axId val="14302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/>
          <a:lstStyle/>
          <a:p>
            <a:pPr>
              <a:defRPr sz="7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42805248"/>
        <c:crosses val="autoZero"/>
        <c:auto val="1"/>
        <c:lblAlgn val="ctr"/>
        <c:lblOffset val="100"/>
        <c:noMultiLvlLbl val="0"/>
      </c:catAx>
      <c:valAx>
        <c:axId val="142805248"/>
        <c:scaling>
          <c:orientation val="minMax"/>
          <c:max val="20"/>
        </c:scaling>
        <c:delete val="1"/>
        <c:axPos val="b"/>
        <c:majorGridlines>
          <c:spPr>
            <a:ln>
              <a:solidFill>
                <a:schemeClr val="bg2">
                  <a:lumMod val="75000"/>
                </a:schemeClr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crossAx val="143021056"/>
        <c:crosses val="autoZero"/>
        <c:crossBetween val="between"/>
        <c:majorUnit val="5"/>
        <c:minorUnit val="1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1640487796168337"/>
          <c:y val="0.91868343070061376"/>
          <c:w val="0.52786218764857074"/>
          <c:h val="5.921780521607381E-2"/>
        </c:manualLayout>
      </c:layout>
      <c:overlay val="0"/>
      <c:txPr>
        <a:bodyPr/>
        <a:lstStyle/>
        <a:p>
          <a:pPr>
            <a:defRPr sz="7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9353D239-5CE1-48CD-8C7F-9D86B8CD5255}">
          <cx:dataPt idx="0">
            <cx:spPr>
              <a:solidFill>
                <a:srgbClr val="E5794A"/>
              </a:solidFill>
            </cx:spPr>
          </cx:dataPt>
          <cx:dataPt idx="1">
            <cx:spPr>
              <a:solidFill>
                <a:srgbClr val="417DC4"/>
              </a:solidFill>
            </cx:spPr>
          </cx:dataPt>
          <cx:dataPt idx="2">
            <cx:spPr>
              <a:solidFill>
                <a:srgbClr val="6E445A"/>
              </a:solidFill>
            </cx:spPr>
          </cx:dataPt>
          <cx:dataPt idx="3">
            <cx:spPr>
              <a:solidFill>
                <a:srgbClr val="00A95F"/>
              </a:solidFill>
            </cx:spPr>
          </cx:dataPt>
          <cx:dataPt idx="4">
            <cx:spPr>
              <a:solidFill>
                <a:srgbClr val="465F9D"/>
              </a:solidFill>
            </cx:spPr>
          </cx:dataPt>
          <cx:dataPt idx="5">
            <cx:spPr>
              <a:solidFill>
                <a:srgbClr val="68A532"/>
              </a:solidFill>
            </cx:spPr>
          </cx:dataPt>
          <cx:dataPt idx="6">
            <cx:spPr>
              <a:solidFill>
                <a:srgbClr val="C08C65"/>
              </a:solidFill>
            </cx:spPr>
          </cx:dataPt>
          <cx:dataPt idx="7">
            <cx:spPr>
              <a:solidFill>
                <a:srgbClr val="D8C634"/>
              </a:solidFill>
            </cx:spPr>
          </cx:dataPt>
          <cx:dataPt idx="8">
            <cx:spPr>
              <a:solidFill>
                <a:srgbClr val="D0C3B7"/>
              </a:solidFill>
            </cx:spPr>
          </cx:dataPt>
          <cx:dataLabels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fr-FR" sz="700" b="0" i="0" u="none" strike="noStrike" kern="1200" spc="0" baseline="0">
                    <a:solidFill>
                      <a:sysClr val="window" lastClr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 sz="700" b="0" baseline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  <cx:dataLabel idx="4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fr-FR" sz="700" b="0" baseline="0">
                      <a:latin typeface="Arial" panose="020B0604020202020204" pitchFamily="34" charset="0"/>
                      <a:cs typeface="Arial" panose="020B0604020202020204" pitchFamily="34" charset="0"/>
                    </a:rPr>
                    <a:t>Recherche et développement pour l'environnement
5,0</a:t>
                  </a:r>
                </a:p>
              </cx:txPr>
              <cx:visibility seriesName="0" categoryName="1" value="1"/>
              <cx:separator>
</cx:separator>
            </cx:dataLabel>
            <cx:dataLabel idx="5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700" baseline="0"/>
                  </a:pPr>
                  <a:r>
                    <a:rPr lang="fr-FR" sz="700" baseline="0"/>
                    <a:t>Protection de la biodiversité et des paysages
04</a:t>
                  </a:r>
                </a:p>
              </cx:txPr>
              <cx:visibility seriesName="0" categoryName="1" value="1"/>
              <cx:separator>
</cx:separator>
            </cx:dataLabel>
            <cx:dataLabel idx="7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fr-FR" sz="700" b="0" baseline="0">
                      <a:latin typeface="Arial" panose="020B0604020202020204" pitchFamily="34" charset="0"/>
                      <a:cs typeface="Arial" panose="020B0604020202020204" pitchFamily="34" charset="0"/>
                    </a:rPr>
                    <a:t>Protection et dépollution des sols et des eaux
2,3</a:t>
                  </a:r>
                </a:p>
              </cx:txPr>
              <cx:visibility seriesName="0" categoryName="1" value="1"/>
              <cx:separator>
</cx:separator>
            </cx:dataLabel>
            <cx:dataLabel idx="8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500"/>
                  </a:pPr>
                  <a:r>
                    <a:rPr lang="fr-FR" sz="500" baseline="0">
                      <a:latin typeface="Arial" panose="020B0604020202020204" pitchFamily="34" charset="0"/>
                      <a:cs typeface="Arial" panose="020B0604020202020204" pitchFamily="34" charset="0"/>
                    </a:rPr>
                    <a:t>Gestion des déchets radioactifs
0,9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67730</xdr:colOff>
      <xdr:row>17</xdr:row>
      <xdr:rowOff>73025</xdr:rowOff>
    </xdr:from>
    <xdr:to>
      <xdr:col>2</xdr:col>
      <xdr:colOff>754080</xdr:colOff>
      <xdr:row>38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30" y="3149600"/>
              <a:ext cx="5496475" cy="379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36</xdr:row>
      <xdr:rowOff>85749</xdr:rowOff>
    </xdr:from>
    <xdr:to>
      <xdr:col>3</xdr:col>
      <xdr:colOff>378375</xdr:colOff>
      <xdr:row>55</xdr:row>
      <xdr:rowOff>153605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20</xdr:row>
      <xdr:rowOff>101601</xdr:rowOff>
    </xdr:from>
    <xdr:to>
      <xdr:col>3</xdr:col>
      <xdr:colOff>974481</xdr:colOff>
      <xdr:row>38</xdr:row>
      <xdr:rowOff>76287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580686</xdr:colOff>
      <xdr:row>19</xdr:row>
      <xdr:rowOff>166455</xdr:rowOff>
    </xdr:from>
    <xdr:to>
      <xdr:col>2</xdr:col>
      <xdr:colOff>1549611</xdr:colOff>
      <xdr:row>39</xdr:row>
      <xdr:rowOff>107390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19</xdr:row>
      <xdr:rowOff>9525</xdr:rowOff>
    </xdr:from>
    <xdr:to>
      <xdr:col>6</xdr:col>
      <xdr:colOff>187874</xdr:colOff>
      <xdr:row>36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19</xdr:row>
      <xdr:rowOff>26461</xdr:rowOff>
    </xdr:from>
    <xdr:to>
      <xdr:col>5</xdr:col>
      <xdr:colOff>73574</xdr:colOff>
      <xdr:row>37</xdr:row>
      <xdr:rowOff>93431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525555</xdr:colOff>
      <xdr:row>1</xdr:row>
      <xdr:rowOff>168088</xdr:rowOff>
    </xdr:from>
    <xdr:to>
      <xdr:col>11</xdr:col>
      <xdr:colOff>134470</xdr:colOff>
      <xdr:row>33</xdr:row>
      <xdr:rowOff>93568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7E270FB-E44B-4993-AD40-7184578FEC0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3967" y="358588"/>
          <a:ext cx="5704915" cy="5726205"/>
        </a:xfrm>
        <a:prstGeom prst="rect">
          <a:avLst/>
        </a:prstGeom>
      </xdr:spPr>
    </xdr:pic>
    <xdr:clientData/>
  </xdr:twoCellAnchor>
  <xdr:twoCellAnchor editAs="oneCell">
    <xdr:from>
      <xdr:col>3</xdr:col>
      <xdr:colOff>568138</xdr:colOff>
      <xdr:row>1</xdr:row>
      <xdr:rowOff>163045</xdr:rowOff>
    </xdr:from>
    <xdr:to>
      <xdr:col>5</xdr:col>
      <xdr:colOff>120463</xdr:colOff>
      <xdr:row>8</xdr:row>
      <xdr:rowOff>14455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B206E3B-B85A-46F1-937A-3713094A9A2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550" y="353545"/>
          <a:ext cx="1076325" cy="1127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phique%20dans%20Microsoft%20Wor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levasse/Bureau/Calcul%20CC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omptes\Publications\BILAN_ENVIRONNEMENTAL\2021_DATALAB_Bilan_Environnemental\2_Synth&#232;se\Synth&#232;se1erepart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ications"/>
      <sheetName val="Sommaire "/>
      <sheetName val="E Quantités "/>
      <sheetName val="E évolutions Q"/>
      <sheetName val="E paramètres Q"/>
      <sheetName val="C Quantités OM mélanges"/>
      <sheetName val="C Collecte fraction séche"/>
      <sheetName val="C Encombrants "/>
      <sheetName val="C Déchèteries "/>
      <sheetName val="C Récap Q séparatif"/>
      <sheetName val="C Récapitulatif quantités DMA"/>
      <sheetName val="E coûts unitaires "/>
      <sheetName val="E  Evolutions des coûts"/>
      <sheetName val="C Evolution des coûts "/>
      <sheetName val="C Coûts moyens "/>
      <sheetName val="R Coût des services DMA (PQ)"/>
      <sheetName val="E Quantités val.  matière "/>
      <sheetName val="E Recettes unit val. matière "/>
      <sheetName val=" C recettes val. matière "/>
      <sheetName val="E Quantités val. énergie "/>
      <sheetName val="E Recettes val. énergie "/>
      <sheetName val="C recettes énergie "/>
      <sheetName val="R recettes tot valorisation "/>
      <sheetName val="R DMA coût net "/>
      <sheetName val="E TEOM  DGCP"/>
      <sheetName val="doc"/>
      <sheetName val="Essentiel_Chiffre"/>
      <sheetName val="PrésentationCompte"/>
      <sheetName val="SérieLongue"/>
      <sheetName val="Brique REE"/>
      <sheetName val="E  recettes TEOM &amp; redev "/>
      <sheetName val="C Séries TEOM REOM"/>
      <sheetName val="E Subventions "/>
      <sheetName val="E  population assujettie"/>
      <sheetName val="R DMA Dépense courante "/>
      <sheetName val="E DGCP 1999 données détaillées"/>
      <sheetName val="E DGCP 2000 détail"/>
      <sheetName val="E DGCP 2001 détail"/>
      <sheetName val="E DGCP 2002 détail"/>
      <sheetName val="E DGCP  1999 SECN"/>
      <sheetName val="E DGCP 2000 SECN"/>
      <sheetName val="E DGCP 2001 SECN"/>
      <sheetName val="E  DGCP 2002 SECN"/>
      <sheetName val="E  DGCP 2003 SECN"/>
      <sheetName val="E  DGCP 2004 SECN"/>
      <sheetName val="E  DGCP 2005 SECN"/>
      <sheetName val="E DGCP 2006 SECN"/>
      <sheetName val="E DGCP 2007 SECN"/>
      <sheetName val="E DGFiP 2009"/>
      <sheetName val="C SECN Recettes 1999 sq "/>
      <sheetName val="E DGFiP 2010"/>
      <sheetName val="C SECN Dépenses 1999 sq"/>
      <sheetName val="C Récap  SECN 1999 sq"/>
      <sheetName val="R Synthèse comptes colloc"/>
      <sheetName val="C taux délégation "/>
      <sheetName val="E Taux de tva "/>
      <sheetName val="E prestations de services 611"/>
      <sheetName val="C Partage régie délégation"/>
      <sheetName val="E Prod ent ancien calcul "/>
      <sheetName val="E évol prodent 2008 prov revEAP"/>
      <sheetName val="E évol prodent 2009 prov revEAP"/>
      <sheetName val="C calcul prod Ent"/>
      <sheetName val="C Rev calcul prod Ent EAP"/>
      <sheetName val="E Indices volume"/>
      <sheetName val="E Dépenses courantes Antipol"/>
      <sheetName val="E Résultats Antipol"/>
      <sheetName val="E Evolutions Sessi"/>
      <sheetName val="E Investissements industrie"/>
      <sheetName val="C Entreprises internes  PQ"/>
      <sheetName val=" E Investissements Antipol"/>
      <sheetName val="E Séries de prix "/>
      <sheetName val="C stock capital fixe"/>
      <sheetName val="C Dpse interne calculs anté "/>
      <sheetName val="dépense interne modif"/>
      <sheetName val="C Dépense interne"/>
      <sheetName val="E Arbitrage dépense interne"/>
      <sheetName val="E invests ent avt 2008"/>
      <sheetName val="E invests ent spécialisées"/>
      <sheetName val="C FBCF entreprises "/>
      <sheetName val="E Investissements DMA"/>
      <sheetName val="E Dépenses des ménages "/>
      <sheetName val="E  données div financement"/>
      <sheetName val="E Aides en capital "/>
      <sheetName val="CCF Nettoyage rues"/>
      <sheetName val="Nettoyage des rues"/>
      <sheetName val="Nettoyage des rues élmts analys"/>
      <sheetName val="C Financement complet anc calc"/>
      <sheetName val="R Tableaux rapport 2002"/>
      <sheetName val="R Tableaux  rapport 2003"/>
      <sheetName val="R Tableaux  rapport 2004"/>
      <sheetName val="R Tableaux rapport 2005"/>
      <sheetName val="R Tableaux rapport 2006"/>
      <sheetName val="C Financement complet (2)"/>
      <sheetName val="Données déchets"/>
      <sheetName val="OCDE-Eurostat racc provisoire"/>
      <sheetName val="C Financement complet"/>
      <sheetName val="graphique nettoyage"/>
      <sheetName val="R Tableaux rapport 2007"/>
      <sheetName val="R Tableau Seriee 2009"/>
      <sheetName val="R Tableau Seriee 2010"/>
      <sheetName val="Indice de prix production Insee"/>
      <sheetName val="eurostat"/>
      <sheetName val="R Tableau Seriee 2003"/>
      <sheetName val="R Tableau Seriee 2004"/>
      <sheetName val="R Tableau Seriee 2005"/>
      <sheetName val="graphique septembre 2009"/>
      <sheetName val="production propre des colloc"/>
      <sheetName val="Transferts "/>
      <sheetName val="décomposition des coûts de prod"/>
      <sheetName val="données Syctom "/>
      <sheetName val="capital fixe"/>
      <sheetName val="C Financement complet_graph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">
          <cell r="B3">
            <v>2000</v>
          </cell>
        </row>
      </sheetData>
      <sheetData sheetId="30">
        <row r="23">
          <cell r="C23">
            <v>2927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>
        <row r="35">
          <cell r="L35">
            <v>152.13333333333333</v>
          </cell>
        </row>
      </sheetData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14">
          <cell r="L14">
            <v>2181.2003999999997</v>
          </cell>
        </row>
      </sheetData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hode"/>
      <sheetName val="Liste"/>
      <sheetName val="MIP"/>
      <sheetName val="CCF"/>
      <sheetName val="CI"/>
      <sheetName val="RS"/>
      <sheetName val="EBE"/>
      <sheetName val="VA"/>
      <sheetName val="ratio"/>
      <sheetName val="FBCF val"/>
      <sheetName val="FBCF vol"/>
      <sheetName val="IP FBCF"/>
      <sheetName val="E  recettes TEOM &amp; redev "/>
      <sheetName val="C taux délégation "/>
      <sheetName val="E DGCP 2001 dé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 totale"/>
      <sheetName val="Financeurs"/>
      <sheetName val="Dep Ivt-courante"/>
      <sheetName val="Dep Investissement"/>
      <sheetName val="Dep courante"/>
      <sheetName val="financeurs_2"/>
      <sheetName val="Evolution"/>
      <sheetName val="Evolution (2)"/>
      <sheetName val="cepa_2"/>
      <sheetName val="Europe (EU)"/>
    </sheetNames>
    <sheetDataSet>
      <sheetData sheetId="0">
        <row r="5">
          <cell r="A5" t="str">
            <v>Protection de l'air et du climat</v>
          </cell>
          <cell r="C5">
            <v>6.6446779741688569E-2</v>
          </cell>
        </row>
        <row r="6">
          <cell r="A6" t="str">
            <v>Gestion des eaux usées</v>
          </cell>
          <cell r="C6">
            <v>0.24917542403133211</v>
          </cell>
        </row>
        <row r="7">
          <cell r="A7" t="str">
            <v>Lutte contre le bruit et les vibrations</v>
          </cell>
          <cell r="C7">
            <v>3.7856982597183515E-2</v>
          </cell>
        </row>
        <row r="8">
          <cell r="A8" t="str">
            <v>Protection de la biodiversité et des paysages</v>
          </cell>
          <cell r="C8">
            <v>4.6143597042839282E-2</v>
          </cell>
        </row>
        <row r="9">
          <cell r="A9" t="str">
            <v>Gestion des déchets</v>
          </cell>
          <cell r="C9">
            <v>0.3802232396329957</v>
          </cell>
        </row>
        <row r="10">
          <cell r="A10" t="str">
            <v>déchets radioactifs</v>
          </cell>
          <cell r="C10">
            <v>1.2920207171994998E-2</v>
          </cell>
        </row>
        <row r="11">
          <cell r="A11" t="str">
            <v>Recherche et développement pour l'environnement</v>
          </cell>
          <cell r="C11">
            <v>7.8031698062015764E-2</v>
          </cell>
        </row>
        <row r="12">
          <cell r="A12" t="str">
            <v xml:space="preserve">Autres activités de protection de l'environnement </v>
          </cell>
          <cell r="C12">
            <v>8.3058474677110708E-2</v>
          </cell>
        </row>
        <row r="13">
          <cell r="A13" t="str">
            <v>Protection et assainissement des sols, des eaux souterraines et des eaux de surface</v>
          </cell>
          <cell r="C13">
            <v>4.6143597042839282E-2</v>
          </cell>
        </row>
      </sheetData>
      <sheetData sheetId="1">
        <row r="4">
          <cell r="B4" t="str">
            <v>Entreprises</v>
          </cell>
        </row>
      </sheetData>
      <sheetData sheetId="2">
        <row r="32">
          <cell r="B32" t="str">
            <v>Dépenses d'investissement</v>
          </cell>
        </row>
      </sheetData>
      <sheetData sheetId="3">
        <row r="4">
          <cell r="B4" t="str">
            <v>Montant en 2000</v>
          </cell>
        </row>
      </sheetData>
      <sheetData sheetId="4">
        <row r="3">
          <cell r="B3" t="str">
            <v>Montant en 2000</v>
          </cell>
        </row>
      </sheetData>
      <sheetData sheetId="5" refreshError="1"/>
      <sheetData sheetId="6" refreshError="1"/>
      <sheetData sheetId="7">
        <row r="23">
          <cell r="B23">
            <v>2000</v>
          </cell>
        </row>
      </sheetData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042D-EA81-411E-935C-02C44248CBC3}">
  <sheetPr>
    <tabColor rgb="FF00A95F"/>
  </sheetPr>
  <dimension ref="A2:A13"/>
  <sheetViews>
    <sheetView showGridLines="0" tabSelected="1" workbookViewId="0">
      <selection activeCell="A48" sqref="A48"/>
    </sheetView>
  </sheetViews>
  <sheetFormatPr baseColWidth="10" defaultRowHeight="14.25" x14ac:dyDescent="0.2"/>
  <cols>
    <col min="1" max="1" width="127.7109375" style="34" bestFit="1" customWidth="1"/>
    <col min="2" max="16384" width="11.42578125" style="34"/>
  </cols>
  <sheetData>
    <row r="2" spans="1:1" ht="15" x14ac:dyDescent="0.25">
      <c r="A2" s="177" t="s">
        <v>102</v>
      </c>
    </row>
    <row r="3" spans="1:1" ht="15" thickBot="1" x14ac:dyDescent="0.25"/>
    <row r="4" spans="1:1" ht="15" x14ac:dyDescent="0.25">
      <c r="A4" s="178" t="s">
        <v>90</v>
      </c>
    </row>
    <row r="5" spans="1:1" x14ac:dyDescent="0.2">
      <c r="A5" s="179"/>
    </row>
    <row r="6" spans="1:1" x14ac:dyDescent="0.2">
      <c r="A6" s="180" t="s">
        <v>74</v>
      </c>
    </row>
    <row r="7" spans="1:1" x14ac:dyDescent="0.2">
      <c r="A7" s="180" t="s">
        <v>70</v>
      </c>
    </row>
    <row r="8" spans="1:1" x14ac:dyDescent="0.2">
      <c r="A8" s="180" t="s">
        <v>75</v>
      </c>
    </row>
    <row r="9" spans="1:1" x14ac:dyDescent="0.2">
      <c r="A9" s="180" t="s">
        <v>77</v>
      </c>
    </row>
    <row r="10" spans="1:1" x14ac:dyDescent="0.2">
      <c r="A10" s="180" t="s">
        <v>83</v>
      </c>
    </row>
    <row r="11" spans="1:1" x14ac:dyDescent="0.2">
      <c r="A11" s="180" t="s">
        <v>97</v>
      </c>
    </row>
    <row r="12" spans="1:1" x14ac:dyDescent="0.2">
      <c r="A12" s="180" t="s">
        <v>80</v>
      </c>
    </row>
    <row r="13" spans="1:1" ht="15" thickBot="1" x14ac:dyDescent="0.25">
      <c r="A13" s="181"/>
    </row>
  </sheetData>
  <hyperlinks>
    <hyperlink ref="A6" location="'Graph 1'!A1" display="Graphique 1 : répartition des dépenses de protection de l’environnement par domaine, en 2021" xr:uid="{65819D5B-B130-45F2-9E15-49E224563741}"/>
    <hyperlink ref="A7" location="'Graph 2'!A1" display="Graphique 2 : évolutions comparées des dépenses de protection de l'environnement et du PIB" xr:uid="{0D8FAA0D-490A-4FEC-A694-EA1DBBD652D0}"/>
    <hyperlink ref="A8" location="'Graph 3'!A1" display="Graphique 3 : financement des dépenses de protection de l'environnement par domaine et acteur économique en 2021" xr:uid="{B8F96EEB-E355-40EA-B0CF-A807E8306C45}"/>
    <hyperlink ref="A9" location="'Graph 4'!A1" display="Graphique 4 : répartition des dépenses de protection de l'environnement par nature et par domaine en 2021" xr:uid="{9C3EC4A4-5296-48DF-AE4B-8A29AA61FEA9}"/>
    <hyperlink ref="A10" location="'Graph 5'!A1" display="Graphique 5 : répartition des dépenses d'investissement de protection de l'environnement par domaine et évolution entre 2000 et 2021" xr:uid="{6FA91AE7-5264-48B2-B381-2DBEB04C8B38}"/>
    <hyperlink ref="A11" location="'Graph 6'!A1" display="Graphique 6 : répartition des dépenses courantes de protection de l'environnement par domaine et évolution entre 2000 et 2021" xr:uid="{84E07F09-C372-43B3-A4A9-87C213DB54A1}"/>
    <hyperlink ref="A12" location="Carte!A1" display="Carte 1 : les dépenses de protection de l'environnement dans l'Union européenne, en 2020" xr:uid="{48AB7A90-E006-48AF-8A0D-C529DAC5A3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A95F"/>
  </sheetPr>
  <dimension ref="A1:K50"/>
  <sheetViews>
    <sheetView showGridLines="0" zoomScaleNormal="100" workbookViewId="0"/>
  </sheetViews>
  <sheetFormatPr baseColWidth="10" defaultColWidth="11.42578125" defaultRowHeight="14.25" x14ac:dyDescent="0.2"/>
  <cols>
    <col min="1" max="1" width="58.5703125" style="1" customWidth="1"/>
    <col min="2" max="2" width="13.5703125" style="1" bestFit="1" customWidth="1"/>
    <col min="3" max="16384" width="11.42578125" style="1"/>
  </cols>
  <sheetData>
    <row r="1" spans="1:4" ht="15" x14ac:dyDescent="0.25">
      <c r="A1" s="32" t="s">
        <v>74</v>
      </c>
    </row>
    <row r="2" spans="1:4" x14ac:dyDescent="0.2">
      <c r="A2" s="167" t="s">
        <v>20</v>
      </c>
    </row>
    <row r="3" spans="1:4" ht="15" x14ac:dyDescent="0.2">
      <c r="A3" s="97"/>
      <c r="B3" s="111" t="s">
        <v>81</v>
      </c>
      <c r="C3" s="111" t="s">
        <v>76</v>
      </c>
      <c r="D3" s="22"/>
    </row>
    <row r="4" spans="1:4" x14ac:dyDescent="0.2">
      <c r="A4" s="168" t="s">
        <v>28</v>
      </c>
      <c r="B4" s="169">
        <v>21.622950409613484</v>
      </c>
      <c r="C4" s="170">
        <f>B4/B$13</f>
        <v>0.3395433738345755</v>
      </c>
      <c r="D4" s="23"/>
    </row>
    <row r="5" spans="1:4" x14ac:dyDescent="0.2">
      <c r="A5" s="168" t="s">
        <v>0</v>
      </c>
      <c r="B5" s="169">
        <v>14.064681446428521</v>
      </c>
      <c r="C5" s="170">
        <f t="shared" ref="C5:C12" si="0">B5/B$13</f>
        <v>0.22085651124213357</v>
      </c>
      <c r="D5" s="23"/>
    </row>
    <row r="6" spans="1:4" x14ac:dyDescent="0.2">
      <c r="A6" s="168" t="s">
        <v>59</v>
      </c>
      <c r="B6" s="169">
        <v>7.6248169424267971</v>
      </c>
      <c r="C6" s="170">
        <f t="shared" si="0"/>
        <v>0.11973185992007764</v>
      </c>
      <c r="D6" s="23"/>
    </row>
    <row r="7" spans="1:4" x14ac:dyDescent="0.2">
      <c r="A7" s="168" t="s">
        <v>4</v>
      </c>
      <c r="B7" s="169">
        <v>5.6091249495811235</v>
      </c>
      <c r="C7" s="170">
        <f t="shared" si="0"/>
        <v>8.8079617885712572E-2</v>
      </c>
      <c r="D7" s="23"/>
    </row>
    <row r="8" spans="1:4" x14ac:dyDescent="0.2">
      <c r="A8" s="168" t="s">
        <v>3</v>
      </c>
      <c r="B8" s="169">
        <v>5.0300722205114257</v>
      </c>
      <c r="C8" s="170">
        <f t="shared" si="0"/>
        <v>7.8986801524767211E-2</v>
      </c>
      <c r="D8" s="23"/>
    </row>
    <row r="9" spans="1:4" x14ac:dyDescent="0.2">
      <c r="A9" s="168" t="s">
        <v>2</v>
      </c>
      <c r="B9" s="169">
        <v>3.5497213137511947</v>
      </c>
      <c r="C9" s="170">
        <f t="shared" si="0"/>
        <v>5.5740975593585852E-2</v>
      </c>
      <c r="D9" s="23"/>
    </row>
    <row r="10" spans="1:4" x14ac:dyDescent="0.2">
      <c r="A10" s="168" t="s">
        <v>1</v>
      </c>
      <c r="B10" s="169">
        <v>3.027252071187664</v>
      </c>
      <c r="C10" s="170">
        <f t="shared" si="0"/>
        <v>4.75366849679206E-2</v>
      </c>
      <c r="D10" s="23"/>
    </row>
    <row r="11" spans="1:4" x14ac:dyDescent="0.2">
      <c r="A11" s="168" t="s">
        <v>29</v>
      </c>
      <c r="B11" s="169">
        <v>2.2952586419056837</v>
      </c>
      <c r="C11" s="170">
        <f t="shared" si="0"/>
        <v>3.60422536394076E-2</v>
      </c>
      <c r="D11" s="23"/>
    </row>
    <row r="12" spans="1:4" x14ac:dyDescent="0.2">
      <c r="A12" s="168" t="s">
        <v>6</v>
      </c>
      <c r="B12" s="169">
        <v>0.85856164527495293</v>
      </c>
      <c r="C12" s="170">
        <f t="shared" si="0"/>
        <v>1.348192139181956E-2</v>
      </c>
      <c r="D12" s="23"/>
    </row>
    <row r="13" spans="1:4" ht="15" x14ac:dyDescent="0.25">
      <c r="A13" s="171" t="s">
        <v>19</v>
      </c>
      <c r="B13" s="172">
        <f>SUM(B4:B12)</f>
        <v>63.68243964068084</v>
      </c>
      <c r="C13" s="173">
        <v>1</v>
      </c>
      <c r="D13" s="23"/>
    </row>
    <row r="14" spans="1:4" ht="15" x14ac:dyDescent="0.2">
      <c r="A14" s="174" t="s">
        <v>69</v>
      </c>
      <c r="B14" s="175"/>
      <c r="C14" s="3"/>
    </row>
    <row r="15" spans="1:4" ht="15" x14ac:dyDescent="0.2">
      <c r="A15" s="162" t="s">
        <v>68</v>
      </c>
      <c r="B15" s="175"/>
      <c r="C15" s="3"/>
    </row>
    <row r="16" spans="1:4" ht="15" x14ac:dyDescent="0.2">
      <c r="A16" s="163" t="s">
        <v>71</v>
      </c>
      <c r="B16" s="176"/>
      <c r="C16" s="3"/>
    </row>
    <row r="17" spans="1:11" x14ac:dyDescent="0.2">
      <c r="A17" s="96" t="s">
        <v>100</v>
      </c>
      <c r="B17" s="6"/>
      <c r="C17" s="6"/>
    </row>
    <row r="18" spans="1:11" x14ac:dyDescent="0.2">
      <c r="A18" s="163"/>
      <c r="B18" s="6"/>
      <c r="C18" s="6"/>
    </row>
    <row r="19" spans="1:11" ht="15" x14ac:dyDescent="0.25">
      <c r="A19" s="19"/>
      <c r="F19" s="33"/>
      <c r="G19" s="33"/>
      <c r="H19" s="33"/>
      <c r="I19" s="33"/>
      <c r="J19" s="33"/>
      <c r="K19" s="33"/>
    </row>
    <row r="50" spans="1:1" ht="15" x14ac:dyDescent="0.25">
      <c r="A50" s="32"/>
    </row>
  </sheetData>
  <mergeCells count="1">
    <mergeCell ref="F19:K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A95F"/>
  </sheetPr>
  <dimension ref="A1:AG57"/>
  <sheetViews>
    <sheetView showGridLines="0" zoomScaleNormal="100" workbookViewId="0">
      <pane xSplit="1" topLeftCell="B1" activePane="topRight" state="frozen"/>
      <selection pane="topRight"/>
    </sheetView>
  </sheetViews>
  <sheetFormatPr baseColWidth="10" defaultColWidth="10.85546875" defaultRowHeight="14.25" outlineLevelCol="1" x14ac:dyDescent="0.2"/>
  <cols>
    <col min="1" max="1" width="66.7109375" style="1" customWidth="1"/>
    <col min="2" max="15" width="12.5703125" style="1" customWidth="1" outlineLevel="1"/>
    <col min="16" max="24" width="12.5703125" style="1" customWidth="1"/>
    <col min="25" max="25" width="3.140625" style="1" customWidth="1"/>
    <col min="26" max="26" width="20" style="1" bestFit="1" customWidth="1"/>
    <col min="27" max="27" width="2.42578125" style="1" customWidth="1"/>
    <col min="28" max="28" width="17.85546875" style="1" customWidth="1"/>
    <col min="29" max="29" width="13.5703125" style="1" customWidth="1"/>
    <col min="30" max="16384" width="10.85546875" style="1"/>
  </cols>
  <sheetData>
    <row r="1" spans="1:33" ht="15" x14ac:dyDescent="0.2">
      <c r="A1" s="119" t="s">
        <v>70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</row>
    <row r="2" spans="1:33" x14ac:dyDescent="0.2">
      <c r="A2" s="121" t="s">
        <v>58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2"/>
      <c r="X2" s="2"/>
      <c r="Y2" s="2"/>
      <c r="Z2" s="2"/>
      <c r="AA2" s="2"/>
    </row>
    <row r="3" spans="1:33" x14ac:dyDescent="0.2">
      <c r="A3" s="121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2"/>
      <c r="X3" s="2"/>
      <c r="Y3" s="2"/>
      <c r="Z3" s="2"/>
      <c r="AA3" s="2"/>
      <c r="AB3" s="2"/>
      <c r="AC3" s="2"/>
      <c r="AD3" s="2"/>
      <c r="AE3" s="2"/>
    </row>
    <row r="4" spans="1:33" ht="15" x14ac:dyDescent="0.2">
      <c r="A4" s="97" t="s">
        <v>5</v>
      </c>
      <c r="B4" s="122">
        <v>2000</v>
      </c>
      <c r="C4" s="122">
        <v>2001</v>
      </c>
      <c r="D4" s="123">
        <v>2002</v>
      </c>
      <c r="E4" s="123">
        <v>2003</v>
      </c>
      <c r="F4" s="123">
        <v>2004</v>
      </c>
      <c r="G4" s="123">
        <v>2005</v>
      </c>
      <c r="H4" s="123">
        <v>2006</v>
      </c>
      <c r="I4" s="123">
        <v>2007</v>
      </c>
      <c r="J4" s="123">
        <v>2008</v>
      </c>
      <c r="K4" s="123">
        <v>2009</v>
      </c>
      <c r="L4" s="123">
        <v>2010</v>
      </c>
      <c r="M4" s="123">
        <v>2011</v>
      </c>
      <c r="N4" s="123">
        <v>2012</v>
      </c>
      <c r="O4" s="123">
        <v>2013</v>
      </c>
      <c r="P4" s="123">
        <v>2014</v>
      </c>
      <c r="Q4" s="123">
        <v>2015</v>
      </c>
      <c r="R4" s="122">
        <v>2016</v>
      </c>
      <c r="S4" s="122">
        <v>2017</v>
      </c>
      <c r="T4" s="122">
        <v>2018</v>
      </c>
      <c r="U4" s="122">
        <v>2019</v>
      </c>
      <c r="V4" s="122">
        <v>2020</v>
      </c>
      <c r="W4" s="122">
        <v>2021</v>
      </c>
      <c r="X4" s="122">
        <v>2022</v>
      </c>
      <c r="Y4" s="124"/>
      <c r="Z4" s="125" t="s">
        <v>91</v>
      </c>
      <c r="AA4" s="124"/>
      <c r="AB4" s="126" t="s">
        <v>82</v>
      </c>
      <c r="AC4" s="124"/>
      <c r="AD4" s="6"/>
      <c r="AE4" s="6"/>
      <c r="AF4" s="6"/>
    </row>
    <row r="5" spans="1:33" x14ac:dyDescent="0.2">
      <c r="A5" s="127" t="s">
        <v>59</v>
      </c>
      <c r="B5" s="128">
        <v>1497.948201586534</v>
      </c>
      <c r="C5" s="128">
        <v>1325.7104943407041</v>
      </c>
      <c r="D5" s="128">
        <v>1368.2569653115991</v>
      </c>
      <c r="E5" s="128">
        <v>1426.5301496138252</v>
      </c>
      <c r="F5" s="128">
        <v>1540.4804301318125</v>
      </c>
      <c r="G5" s="128">
        <v>1867.9290325925001</v>
      </c>
      <c r="H5" s="128">
        <v>2157.9431682442291</v>
      </c>
      <c r="I5" s="128">
        <v>2106.6490991420947</v>
      </c>
      <c r="J5" s="128">
        <v>2540.222417661395</v>
      </c>
      <c r="K5" s="128">
        <v>2554.420718675055</v>
      </c>
      <c r="L5" s="128">
        <v>2490.1769207272919</v>
      </c>
      <c r="M5" s="128">
        <v>2275.4495053801616</v>
      </c>
      <c r="N5" s="128">
        <v>2344.4176709122307</v>
      </c>
      <c r="O5" s="128">
        <v>2453.7919958937823</v>
      </c>
      <c r="P5" s="128">
        <v>2397.2335367923411</v>
      </c>
      <c r="Q5" s="128">
        <v>2476.4064721440641</v>
      </c>
      <c r="R5" s="128">
        <v>2584.5343159529511</v>
      </c>
      <c r="S5" s="128">
        <v>2906.3489409349172</v>
      </c>
      <c r="T5" s="128">
        <v>3584.5779720773589</v>
      </c>
      <c r="U5" s="128">
        <v>4653.7514110874426</v>
      </c>
      <c r="V5" s="128">
        <v>6152.7940861428388</v>
      </c>
      <c r="W5" s="128">
        <v>7555.5178038559434</v>
      </c>
      <c r="X5" s="128">
        <v>7624.8169424267971</v>
      </c>
      <c r="Y5" s="129"/>
      <c r="Z5" s="130">
        <f t="shared" ref="Z5:Z15" si="0">X5/W5-1</f>
        <v>9.1719906391440897E-3</v>
      </c>
      <c r="AA5" s="95"/>
      <c r="AB5" s="131">
        <f>((X5/B5)^(1/($X$4-$B$4))-1)</f>
        <v>7.6773131755080382E-2</v>
      </c>
      <c r="AC5" s="132"/>
      <c r="AD5" s="25"/>
      <c r="AE5" s="25"/>
      <c r="AF5" s="26"/>
      <c r="AG5" s="20"/>
    </row>
    <row r="6" spans="1:33" x14ac:dyDescent="0.2">
      <c r="A6" s="127" t="s">
        <v>0</v>
      </c>
      <c r="B6" s="128">
        <v>8853.8154957261286</v>
      </c>
      <c r="C6" s="128">
        <v>9336.5566186917131</v>
      </c>
      <c r="D6" s="128">
        <v>9852.0621939438915</v>
      </c>
      <c r="E6" s="128">
        <v>10009.33189239274</v>
      </c>
      <c r="F6" s="128">
        <v>10135.926618362035</v>
      </c>
      <c r="G6" s="128">
        <v>10875.472485433815</v>
      </c>
      <c r="H6" s="128">
        <v>11423.035907066042</v>
      </c>
      <c r="I6" s="128">
        <v>11844.391849027212</v>
      </c>
      <c r="J6" s="128">
        <v>12283.190011807139</v>
      </c>
      <c r="K6" s="128">
        <v>12300.368529341784</v>
      </c>
      <c r="L6" s="128">
        <v>12319.199223716165</v>
      </c>
      <c r="M6" s="128">
        <v>12549.108634339449</v>
      </c>
      <c r="N6" s="128">
        <v>12568.760811889808</v>
      </c>
      <c r="O6" s="128">
        <v>12839.671266909216</v>
      </c>
      <c r="P6" s="128">
        <v>12502.649816268264</v>
      </c>
      <c r="Q6" s="128">
        <v>12487.484564372407</v>
      </c>
      <c r="R6" s="128">
        <v>12614.792078599656</v>
      </c>
      <c r="S6" s="128">
        <v>13168.751937113208</v>
      </c>
      <c r="T6" s="128">
        <v>13282.788175703437</v>
      </c>
      <c r="U6" s="128">
        <v>13592.455690421406</v>
      </c>
      <c r="V6" s="128">
        <v>13022.387077031141</v>
      </c>
      <c r="W6" s="128">
        <v>13975.414221530051</v>
      </c>
      <c r="X6" s="128">
        <v>14064.681446428522</v>
      </c>
      <c r="Y6" s="129"/>
      <c r="Z6" s="130">
        <f t="shared" si="0"/>
        <v>6.3874475191547653E-3</v>
      </c>
      <c r="AA6" s="95"/>
      <c r="AB6" s="131">
        <f t="shared" ref="AB6:AB15" si="1">((X6/B6)^(1/($X$4-$B$4))-1)</f>
        <v>2.1260037043651314E-2</v>
      </c>
      <c r="AC6" s="132"/>
      <c r="AD6" s="25"/>
      <c r="AE6" s="25"/>
      <c r="AF6" s="26"/>
      <c r="AG6" s="20"/>
    </row>
    <row r="7" spans="1:33" x14ac:dyDescent="0.2">
      <c r="A7" s="127" t="s">
        <v>28</v>
      </c>
      <c r="B7" s="128">
        <v>9442.4071133978869</v>
      </c>
      <c r="C7" s="128">
        <v>9840.2860590156761</v>
      </c>
      <c r="D7" s="128">
        <v>10515.956286979035</v>
      </c>
      <c r="E7" s="128">
        <v>10837.361040467653</v>
      </c>
      <c r="F7" s="128">
        <v>11215.002720866272</v>
      </c>
      <c r="G7" s="128">
        <v>12503.727171438744</v>
      </c>
      <c r="H7" s="128">
        <v>13646.371859047485</v>
      </c>
      <c r="I7" s="128">
        <v>14636.733555792791</v>
      </c>
      <c r="J7" s="128">
        <v>14371.426363305698</v>
      </c>
      <c r="K7" s="128">
        <v>13783.396323884677</v>
      </c>
      <c r="L7" s="128">
        <v>14326.189377807701</v>
      </c>
      <c r="M7" s="128">
        <v>15075.323721149087</v>
      </c>
      <c r="N7" s="128">
        <v>15595.747182852099</v>
      </c>
      <c r="O7" s="128">
        <v>16027.124962355518</v>
      </c>
      <c r="P7" s="128">
        <v>16366.909021119458</v>
      </c>
      <c r="Q7" s="128">
        <v>16229.346382889446</v>
      </c>
      <c r="R7" s="128">
        <v>16598.625096924745</v>
      </c>
      <c r="S7" s="128">
        <v>17041.686801621341</v>
      </c>
      <c r="T7" s="128">
        <v>18178.57543445901</v>
      </c>
      <c r="U7" s="128">
        <v>19166.748425882572</v>
      </c>
      <c r="V7" s="128">
        <v>18756.038078632551</v>
      </c>
      <c r="W7" s="128">
        <v>19925.84132791734</v>
      </c>
      <c r="X7" s="128">
        <v>21622.950409613484</v>
      </c>
      <c r="Y7" s="129"/>
      <c r="Z7" s="130">
        <f t="shared" si="0"/>
        <v>8.5171263474751679E-2</v>
      </c>
      <c r="AA7" s="95"/>
      <c r="AB7" s="131">
        <f t="shared" si="1"/>
        <v>3.8379272695595379E-2</v>
      </c>
      <c r="AC7" s="132"/>
      <c r="AD7" s="25"/>
      <c r="AE7" s="25"/>
      <c r="AF7" s="26"/>
      <c r="AG7" s="20"/>
    </row>
    <row r="8" spans="1:33" x14ac:dyDescent="0.2">
      <c r="A8" s="127" t="s">
        <v>29</v>
      </c>
      <c r="B8" s="128">
        <v>659.41865211440813</v>
      </c>
      <c r="C8" s="128">
        <v>592.35469322387451</v>
      </c>
      <c r="D8" s="128">
        <v>664.86317857763152</v>
      </c>
      <c r="E8" s="128">
        <v>816.45278498919242</v>
      </c>
      <c r="F8" s="128">
        <v>870.32854852899197</v>
      </c>
      <c r="G8" s="128">
        <v>1010.4420197691579</v>
      </c>
      <c r="H8" s="128">
        <v>1315.7403765590375</v>
      </c>
      <c r="I8" s="128">
        <v>1376.418796477323</v>
      </c>
      <c r="J8" s="128">
        <v>1521.4350072993798</v>
      </c>
      <c r="K8" s="128">
        <v>1399.6241124835396</v>
      </c>
      <c r="L8" s="128">
        <v>1406.267992007155</v>
      </c>
      <c r="M8" s="128">
        <v>1432.0277880787091</v>
      </c>
      <c r="N8" s="128">
        <v>1532.4963478297752</v>
      </c>
      <c r="O8" s="128">
        <v>1520.0714306568836</v>
      </c>
      <c r="P8" s="128">
        <v>1422.5863536116565</v>
      </c>
      <c r="Q8" s="128">
        <v>1473.5008765512739</v>
      </c>
      <c r="R8" s="128">
        <v>1458.9050032453442</v>
      </c>
      <c r="S8" s="128">
        <v>1745.7967325764562</v>
      </c>
      <c r="T8" s="128">
        <v>2097.5363376009677</v>
      </c>
      <c r="U8" s="128">
        <v>2314.9069387870022</v>
      </c>
      <c r="V8" s="128">
        <v>2150.3285302826976</v>
      </c>
      <c r="W8" s="128">
        <v>2209.2681193177291</v>
      </c>
      <c r="X8" s="128">
        <v>2295.2586419056838</v>
      </c>
      <c r="Y8" s="129"/>
      <c r="Z8" s="130">
        <f t="shared" si="0"/>
        <v>3.8922628646137492E-2</v>
      </c>
      <c r="AA8" s="95"/>
      <c r="AB8" s="131">
        <f t="shared" si="1"/>
        <v>5.833067001808967E-2</v>
      </c>
      <c r="AC8" s="132"/>
      <c r="AD8" s="25"/>
      <c r="AE8" s="25"/>
      <c r="AF8" s="26"/>
      <c r="AG8" s="20"/>
    </row>
    <row r="9" spans="1:33" x14ac:dyDescent="0.2">
      <c r="A9" s="127" t="s">
        <v>1</v>
      </c>
      <c r="B9" s="128">
        <v>1286.5878760518272</v>
      </c>
      <c r="C9" s="128">
        <v>1402.3302523573684</v>
      </c>
      <c r="D9" s="128">
        <v>1308.3038152497186</v>
      </c>
      <c r="E9" s="128">
        <v>1315.0022140777712</v>
      </c>
      <c r="F9" s="128">
        <v>1295.5167259811244</v>
      </c>
      <c r="G9" s="128">
        <v>1631.274689475586</v>
      </c>
      <c r="H9" s="128">
        <v>1597.7117349707992</v>
      </c>
      <c r="I9" s="128">
        <v>1874.6468011333607</v>
      </c>
      <c r="J9" s="128">
        <v>2300.7022398217205</v>
      </c>
      <c r="K9" s="128">
        <v>2083.4145528971881</v>
      </c>
      <c r="L9" s="128">
        <v>1949.8733028637212</v>
      </c>
      <c r="M9" s="128">
        <v>1973.1517714280847</v>
      </c>
      <c r="N9" s="128">
        <v>2049.4770756513926</v>
      </c>
      <c r="O9" s="128">
        <v>1980.7136808843952</v>
      </c>
      <c r="P9" s="128">
        <v>1941.1229120000526</v>
      </c>
      <c r="Q9" s="128">
        <v>1915.1055818348484</v>
      </c>
      <c r="R9" s="128">
        <v>1985.6652377996352</v>
      </c>
      <c r="S9" s="128">
        <v>2083.4889901536349</v>
      </c>
      <c r="T9" s="128">
        <v>2097.4598729184113</v>
      </c>
      <c r="U9" s="128">
        <v>2191.7270444634173</v>
      </c>
      <c r="V9" s="128">
        <v>2085.6685381367852</v>
      </c>
      <c r="W9" s="128">
        <v>2453.8869993162502</v>
      </c>
      <c r="X9" s="128">
        <v>3027.2520711876641</v>
      </c>
      <c r="Y9" s="129"/>
      <c r="Z9" s="130">
        <f t="shared" si="0"/>
        <v>0.23365585784152887</v>
      </c>
      <c r="AA9" s="95"/>
      <c r="AB9" s="131">
        <f t="shared" si="1"/>
        <v>3.9659973458944453E-2</v>
      </c>
      <c r="AC9" s="132"/>
      <c r="AD9" s="25"/>
      <c r="AE9" s="25"/>
      <c r="AF9" s="26"/>
      <c r="AG9" s="20"/>
    </row>
    <row r="10" spans="1:33" x14ac:dyDescent="0.2">
      <c r="A10" s="127" t="s">
        <v>2</v>
      </c>
      <c r="B10" s="128">
        <v>1528.3119904887674</v>
      </c>
      <c r="C10" s="128">
        <v>1578.8261415774446</v>
      </c>
      <c r="D10" s="128">
        <v>1549.1256549898524</v>
      </c>
      <c r="E10" s="128">
        <v>1617.3562322207752</v>
      </c>
      <c r="F10" s="128">
        <v>1721.1213931591572</v>
      </c>
      <c r="G10" s="128">
        <v>1826.9737730397962</v>
      </c>
      <c r="H10" s="128">
        <v>1911.4068823440568</v>
      </c>
      <c r="I10" s="128">
        <v>1956.5140582825031</v>
      </c>
      <c r="J10" s="128">
        <v>2169.4178409927049</v>
      </c>
      <c r="K10" s="128">
        <v>2244.3287693267343</v>
      </c>
      <c r="L10" s="128">
        <v>2385.2571943593825</v>
      </c>
      <c r="M10" s="128">
        <v>2496.1586432662934</v>
      </c>
      <c r="N10" s="128">
        <v>2612.4679617959491</v>
      </c>
      <c r="O10" s="128">
        <v>2701.9293424554703</v>
      </c>
      <c r="P10" s="128">
        <v>2621.1485701499369</v>
      </c>
      <c r="Q10" s="128">
        <v>2648.3863770229809</v>
      </c>
      <c r="R10" s="128">
        <v>2712.8590945350838</v>
      </c>
      <c r="S10" s="128">
        <v>2733.0019693607674</v>
      </c>
      <c r="T10" s="128">
        <v>2955.6211619711253</v>
      </c>
      <c r="U10" s="128">
        <v>3050.8171904748906</v>
      </c>
      <c r="V10" s="128">
        <v>2971.9611478176462</v>
      </c>
      <c r="W10" s="128">
        <v>3420.8727465956681</v>
      </c>
      <c r="X10" s="128">
        <v>3549.7213137511949</v>
      </c>
      <c r="Y10" s="129"/>
      <c r="Z10" s="130">
        <f t="shared" si="0"/>
        <v>3.7665407835983489E-2</v>
      </c>
      <c r="AA10" s="95"/>
      <c r="AB10" s="131">
        <f t="shared" si="1"/>
        <v>3.904786965106033E-2</v>
      </c>
      <c r="AC10" s="132"/>
      <c r="AD10" s="25"/>
      <c r="AE10" s="25"/>
      <c r="AF10" s="26"/>
      <c r="AG10" s="20"/>
    </row>
    <row r="11" spans="1:33" x14ac:dyDescent="0.2">
      <c r="A11" s="127" t="s">
        <v>6</v>
      </c>
      <c r="B11" s="128">
        <v>544.46970282859002</v>
      </c>
      <c r="C11" s="128">
        <v>548.66222087360381</v>
      </c>
      <c r="D11" s="128">
        <v>559.63367875775748</v>
      </c>
      <c r="E11" s="128">
        <v>584.702</v>
      </c>
      <c r="F11" s="128">
        <v>635.452</v>
      </c>
      <c r="G11" s="128">
        <v>666.22199999999998</v>
      </c>
      <c r="H11" s="128">
        <v>709.67199999999991</v>
      </c>
      <c r="I11" s="128">
        <v>675.52955967979005</v>
      </c>
      <c r="J11" s="128">
        <v>664.17541839424439</v>
      </c>
      <c r="K11" s="128">
        <v>681.33551646000001</v>
      </c>
      <c r="L11" s="128">
        <v>728.72508207999999</v>
      </c>
      <c r="M11" s="128">
        <v>714.07047005000004</v>
      </c>
      <c r="N11" s="128">
        <v>679.53940762424816</v>
      </c>
      <c r="O11" s="128">
        <v>641.73199999999997</v>
      </c>
      <c r="P11" s="128">
        <v>653.32800978413945</v>
      </c>
      <c r="Q11" s="128">
        <v>638.00160000000005</v>
      </c>
      <c r="R11" s="128">
        <v>635.85095820637139</v>
      </c>
      <c r="S11" s="128">
        <v>632.181547607639</v>
      </c>
      <c r="T11" s="128">
        <v>658.77166114362603</v>
      </c>
      <c r="U11" s="128">
        <v>693.74592367848993</v>
      </c>
      <c r="V11" s="128">
        <v>678.45618249339589</v>
      </c>
      <c r="W11" s="128">
        <v>721.45509145339577</v>
      </c>
      <c r="X11" s="128">
        <v>858.56164527495298</v>
      </c>
      <c r="Y11" s="129"/>
      <c r="Z11" s="130">
        <f t="shared" si="0"/>
        <v>0.19004170245073948</v>
      </c>
      <c r="AA11" s="95"/>
      <c r="AB11" s="131">
        <f t="shared" si="1"/>
        <v>2.0917874197821318E-2</v>
      </c>
      <c r="AC11" s="132"/>
      <c r="AD11" s="25"/>
      <c r="AE11" s="25"/>
      <c r="AF11" s="26"/>
      <c r="AG11" s="20"/>
    </row>
    <row r="12" spans="1:33" x14ac:dyDescent="0.2">
      <c r="A12" s="127" t="s">
        <v>3</v>
      </c>
      <c r="B12" s="128">
        <v>2987.0569060949497</v>
      </c>
      <c r="C12" s="128">
        <v>2171.0858287742344</v>
      </c>
      <c r="D12" s="128">
        <v>2254.3551017464501</v>
      </c>
      <c r="E12" s="128">
        <v>2333.2860240001096</v>
      </c>
      <c r="F12" s="128">
        <v>2401.5558403165073</v>
      </c>
      <c r="G12" s="128">
        <v>2757.0846747988171</v>
      </c>
      <c r="H12" s="128">
        <v>2399.1792973317133</v>
      </c>
      <c r="I12" s="128">
        <v>2458.1433952415287</v>
      </c>
      <c r="J12" s="128">
        <v>2937.5478001585507</v>
      </c>
      <c r="K12" s="128">
        <v>3279.1639818894491</v>
      </c>
      <c r="L12" s="128">
        <v>3388.4935215206169</v>
      </c>
      <c r="M12" s="128">
        <v>3901.4702286892475</v>
      </c>
      <c r="N12" s="128">
        <v>3979.5507285576432</v>
      </c>
      <c r="O12" s="128">
        <v>4139.8473739167175</v>
      </c>
      <c r="P12" s="128">
        <v>4092.4538301677148</v>
      </c>
      <c r="Q12" s="128">
        <v>4054.362416524742</v>
      </c>
      <c r="R12" s="128">
        <v>3879.2044726161744</v>
      </c>
      <c r="S12" s="128">
        <v>3739.4941789424688</v>
      </c>
      <c r="T12" s="128">
        <v>3508.7692997764602</v>
      </c>
      <c r="U12" s="128">
        <v>3630.086405428809</v>
      </c>
      <c r="V12" s="128">
        <v>3458.8055779438223</v>
      </c>
      <c r="W12" s="128">
        <v>4243.9827738893619</v>
      </c>
      <c r="X12" s="128">
        <v>5030.0722205114253</v>
      </c>
      <c r="Y12" s="129"/>
      <c r="Z12" s="130">
        <f t="shared" si="0"/>
        <v>0.18522446685184324</v>
      </c>
      <c r="AA12" s="95"/>
      <c r="AB12" s="131">
        <f t="shared" si="1"/>
        <v>2.3971243042968382E-2</v>
      </c>
      <c r="AC12" s="132"/>
      <c r="AD12" s="25"/>
      <c r="AE12" s="25"/>
      <c r="AF12" s="26"/>
      <c r="AG12" s="20"/>
    </row>
    <row r="13" spans="1:33" x14ac:dyDescent="0.2">
      <c r="A13" s="127" t="s">
        <v>4</v>
      </c>
      <c r="B13" s="128">
        <v>1946.6349115755042</v>
      </c>
      <c r="C13" s="128">
        <v>2348.4366141167047</v>
      </c>
      <c r="D13" s="128">
        <v>2733.9271953718721</v>
      </c>
      <c r="E13" s="128">
        <v>2860.0915513603463</v>
      </c>
      <c r="F13" s="128">
        <v>2954.7197072715935</v>
      </c>
      <c r="G13" s="128">
        <v>3161.8418061736115</v>
      </c>
      <c r="H13" s="128">
        <v>3477.7850510291551</v>
      </c>
      <c r="I13" s="128">
        <v>3643.4565613196273</v>
      </c>
      <c r="J13" s="128">
        <v>3956.6121303867458</v>
      </c>
      <c r="K13" s="128">
        <v>3925.0981328837952</v>
      </c>
      <c r="L13" s="128">
        <v>4529.0807146065872</v>
      </c>
      <c r="M13" s="128">
        <v>4653.5604156633317</v>
      </c>
      <c r="N13" s="128">
        <v>4557.1114957388054</v>
      </c>
      <c r="O13" s="128">
        <v>4601.564897293817</v>
      </c>
      <c r="P13" s="128">
        <v>4542.4676120183158</v>
      </c>
      <c r="Q13" s="128">
        <v>4609.4233541045596</v>
      </c>
      <c r="R13" s="128">
        <v>4661.0712738658385</v>
      </c>
      <c r="S13" s="128">
        <v>4437.3748904342247</v>
      </c>
      <c r="T13" s="128">
        <v>4942.2353881312847</v>
      </c>
      <c r="U13" s="128">
        <v>5042.7958103383899</v>
      </c>
      <c r="V13" s="128">
        <v>4902.0842703747239</v>
      </c>
      <c r="W13" s="128">
        <v>5432.8964044121094</v>
      </c>
      <c r="X13" s="128">
        <v>5609.1249495811235</v>
      </c>
      <c r="Y13" s="129"/>
      <c r="Z13" s="130">
        <f t="shared" si="0"/>
        <v>3.2437310055442481E-2</v>
      </c>
      <c r="AA13" s="95"/>
      <c r="AB13" s="131">
        <f t="shared" si="1"/>
        <v>4.9279990870224166E-2</v>
      </c>
      <c r="AC13" s="132"/>
      <c r="AD13" s="25"/>
      <c r="AE13" s="25"/>
      <c r="AF13" s="26"/>
      <c r="AG13" s="20"/>
    </row>
    <row r="14" spans="1:33" ht="15" x14ac:dyDescent="0.25">
      <c r="A14" s="133" t="s">
        <v>7</v>
      </c>
      <c r="B14" s="134">
        <v>28343.663452014745</v>
      </c>
      <c r="C14" s="134">
        <v>28776.286038880251</v>
      </c>
      <c r="D14" s="134">
        <v>30361.543624910555</v>
      </c>
      <c r="E14" s="134">
        <v>31253.879511055617</v>
      </c>
      <c r="F14" s="134">
        <v>32192.192381432797</v>
      </c>
      <c r="G14" s="134">
        <v>35589.405895571137</v>
      </c>
      <c r="H14" s="134">
        <v>37575.039675915039</v>
      </c>
      <c r="I14" s="134">
        <v>39886.162947514873</v>
      </c>
      <c r="J14" s="134">
        <v>42120.148527545367</v>
      </c>
      <c r="K14" s="134">
        <v>41668.822698250493</v>
      </c>
      <c r="L14" s="134">
        <v>43379.985670887443</v>
      </c>
      <c r="M14" s="134">
        <v>44774.384043800463</v>
      </c>
      <c r="N14" s="134">
        <v>45575.3412678737</v>
      </c>
      <c r="O14" s="134">
        <v>46683.226146162226</v>
      </c>
      <c r="P14" s="134">
        <v>46425.215637787544</v>
      </c>
      <c r="Q14" s="134">
        <v>46178.402615376857</v>
      </c>
      <c r="R14" s="134">
        <v>46695.449788537808</v>
      </c>
      <c r="S14" s="134">
        <v>48350.675031550854</v>
      </c>
      <c r="T14" s="134">
        <v>50861.975365312741</v>
      </c>
      <c r="U14" s="134">
        <v>53965.976563914548</v>
      </c>
      <c r="V14" s="134">
        <f>SUM(V5:V13)</f>
        <v>54178.523488855608</v>
      </c>
      <c r="W14" s="134">
        <f>SUM(W5:W13)</f>
        <v>59939.135488287851</v>
      </c>
      <c r="X14" s="134">
        <f>SUM(X5:X13)</f>
        <v>63682.439640680837</v>
      </c>
      <c r="Y14" s="135"/>
      <c r="Z14" s="136">
        <f t="shared" si="0"/>
        <v>6.245175413189652E-2</v>
      </c>
      <c r="AA14" s="95"/>
      <c r="AB14" s="137">
        <f t="shared" si="1"/>
        <v>3.7481039825110196E-2</v>
      </c>
      <c r="AC14" s="26"/>
      <c r="AD14" s="26"/>
      <c r="AE14" s="26"/>
      <c r="AF14" s="26"/>
      <c r="AG14" s="20"/>
    </row>
    <row r="15" spans="1:33" ht="15" x14ac:dyDescent="0.25">
      <c r="A15" s="133" t="s">
        <v>8</v>
      </c>
      <c r="B15" s="134">
        <f>B14/B22</f>
        <v>37423.225749072604</v>
      </c>
      <c r="C15" s="134">
        <f>C14/C22</f>
        <v>37285.095391422947</v>
      </c>
      <c r="D15" s="134">
        <f t="shared" ref="D15:V15" si="2">D14/D22</f>
        <v>38543.480733219782</v>
      </c>
      <c r="E15" s="134">
        <f t="shared" si="2"/>
        <v>38974.198239253543</v>
      </c>
      <c r="F15" s="134">
        <f t="shared" si="2"/>
        <v>39499.01309677033</v>
      </c>
      <c r="G15" s="134">
        <f t="shared" si="2"/>
        <v>42826.9870233244</v>
      </c>
      <c r="H15" s="134">
        <f t="shared" si="2"/>
        <v>44330.979380237099</v>
      </c>
      <c r="I15" s="134">
        <f t="shared" si="2"/>
        <v>45961.453023378868</v>
      </c>
      <c r="J15" s="134">
        <f t="shared" si="2"/>
        <v>47444.114135523319</v>
      </c>
      <c r="K15" s="134">
        <f t="shared" si="2"/>
        <v>46886.057032918987</v>
      </c>
      <c r="L15" s="134">
        <f t="shared" si="2"/>
        <v>48285.434416882141</v>
      </c>
      <c r="M15" s="134">
        <f t="shared" si="2"/>
        <v>49416.74897054649</v>
      </c>
      <c r="N15" s="134">
        <f t="shared" si="2"/>
        <v>49762.283997277773</v>
      </c>
      <c r="O15" s="134">
        <f t="shared" si="2"/>
        <v>50593.574253159357</v>
      </c>
      <c r="P15" s="134">
        <f t="shared" si="2"/>
        <v>50028.401255673161</v>
      </c>
      <c r="Q15" s="134">
        <f t="shared" si="2"/>
        <v>49204.224279778748</v>
      </c>
      <c r="R15" s="134">
        <f t="shared" si="2"/>
        <v>49499.119648218919</v>
      </c>
      <c r="S15" s="134">
        <f t="shared" si="2"/>
        <v>50954.949174644717</v>
      </c>
      <c r="T15" s="134">
        <f t="shared" si="2"/>
        <v>53010.654415962133</v>
      </c>
      <c r="U15" s="134">
        <f t="shared" si="2"/>
        <v>55573.058396391942</v>
      </c>
      <c r="V15" s="134">
        <f t="shared" si="2"/>
        <v>54178.523488855608</v>
      </c>
      <c r="W15" s="134">
        <f>W14/W22</f>
        <v>59215.641233360249</v>
      </c>
      <c r="X15" s="134">
        <f>X14/X22</f>
        <v>60950.754636261074</v>
      </c>
      <c r="Y15" s="135"/>
      <c r="Z15" s="136">
        <f t="shared" si="0"/>
        <v>2.9301606243914424E-2</v>
      </c>
      <c r="AA15" s="95"/>
      <c r="AB15" s="137">
        <f t="shared" si="1"/>
        <v>2.2419194065896209E-2</v>
      </c>
      <c r="AC15" s="26"/>
      <c r="AD15" s="26"/>
      <c r="AE15" s="26"/>
      <c r="AF15" s="26"/>
      <c r="AG15" s="20"/>
    </row>
    <row r="16" spans="1:33" ht="15" x14ac:dyDescent="0.25">
      <c r="A16" s="138" t="s">
        <v>95</v>
      </c>
      <c r="B16" s="136">
        <f t="shared" ref="B16:O16" si="3">B14/B20</f>
        <v>1.9235382728543169E-2</v>
      </c>
      <c r="C16" s="136">
        <f t="shared" si="3"/>
        <v>1.8807157340332736E-2</v>
      </c>
      <c r="D16" s="136">
        <f t="shared" si="3"/>
        <v>1.9236499100258219E-2</v>
      </c>
      <c r="E16" s="136">
        <f t="shared" si="3"/>
        <v>1.9265012060592262E-2</v>
      </c>
      <c r="F16" s="136">
        <f t="shared" si="3"/>
        <v>1.8980036873496732E-2</v>
      </c>
      <c r="G16" s="136">
        <f t="shared" si="3"/>
        <v>2.0197750512795983E-2</v>
      </c>
      <c r="H16" s="136">
        <f t="shared" si="3"/>
        <v>2.0354611175016447E-2</v>
      </c>
      <c r="I16" s="136">
        <f t="shared" si="3"/>
        <v>2.0582412366691612E-2</v>
      </c>
      <c r="J16" s="136">
        <f t="shared" si="3"/>
        <v>2.1165903782686114E-2</v>
      </c>
      <c r="K16" s="136">
        <f t="shared" si="3"/>
        <v>2.1524931140099644E-2</v>
      </c>
      <c r="L16" s="136">
        <f t="shared" si="3"/>
        <v>2.1732643147620929E-2</v>
      </c>
      <c r="M16" s="136">
        <f t="shared" si="3"/>
        <v>2.1712571567026922E-2</v>
      </c>
      <c r="N16" s="136">
        <f t="shared" si="3"/>
        <v>2.1824270930132544E-2</v>
      </c>
      <c r="O16" s="136">
        <f t="shared" si="3"/>
        <v>2.2016734082908038E-2</v>
      </c>
      <c r="P16" s="136">
        <f>P14/P20</f>
        <v>2.1555696847189297E-2</v>
      </c>
      <c r="Q16" s="136">
        <f t="shared" ref="Q16:X16" si="4">Q14/Q20</f>
        <v>2.0976815054849982E-2</v>
      </c>
      <c r="R16" s="136">
        <f t="shared" si="4"/>
        <v>2.0922597123036325E-2</v>
      </c>
      <c r="S16" s="136">
        <f t="shared" si="4"/>
        <v>2.1098344416849837E-2</v>
      </c>
      <c r="T16" s="136">
        <f t="shared" si="4"/>
        <v>2.1594113249343197E-2</v>
      </c>
      <c r="U16" s="136">
        <f t="shared" si="4"/>
        <v>2.2188068928308546E-2</v>
      </c>
      <c r="V16" s="136">
        <f t="shared" si="4"/>
        <v>2.3370178308732701E-2</v>
      </c>
      <c r="W16" s="136">
        <f t="shared" si="4"/>
        <v>2.3898204892898237E-2</v>
      </c>
      <c r="X16" s="136">
        <f t="shared" si="4"/>
        <v>2.3981923730266731E-2</v>
      </c>
      <c r="Y16" s="135"/>
      <c r="Z16" s="139"/>
      <c r="AA16" s="95"/>
      <c r="AB16" s="140"/>
      <c r="AC16" s="26"/>
      <c r="AD16" s="26"/>
      <c r="AE16" s="26"/>
      <c r="AF16" s="26"/>
      <c r="AG16" s="20"/>
    </row>
    <row r="17" spans="1:33" x14ac:dyDescent="0.2">
      <c r="A17" s="141" t="s">
        <v>9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30"/>
      <c r="X17" s="30"/>
      <c r="Y17" s="27"/>
      <c r="Z17" s="95"/>
      <c r="AA17" s="95"/>
      <c r="AB17" s="95"/>
      <c r="AC17" s="20"/>
      <c r="AD17" s="20"/>
      <c r="AE17" s="20"/>
      <c r="AF17" s="20"/>
      <c r="AG17" s="20"/>
    </row>
    <row r="18" spans="1:33" x14ac:dyDescent="0.2">
      <c r="A18" s="141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28"/>
      <c r="X18" s="29"/>
      <c r="Y18" s="27"/>
      <c r="Z18" s="95"/>
      <c r="AA18" s="95"/>
      <c r="AB18" s="95"/>
      <c r="AC18" s="20"/>
      <c r="AD18" s="20"/>
      <c r="AE18" s="20"/>
      <c r="AF18" s="20"/>
      <c r="AG18" s="20"/>
    </row>
    <row r="19" spans="1:33" ht="15" x14ac:dyDescent="0.25">
      <c r="A19" s="97" t="s">
        <v>5</v>
      </c>
      <c r="B19" s="143">
        <v>2000</v>
      </c>
      <c r="C19" s="143">
        <v>2001</v>
      </c>
      <c r="D19" s="143">
        <v>2002</v>
      </c>
      <c r="E19" s="143">
        <v>2003</v>
      </c>
      <c r="F19" s="143">
        <v>2004</v>
      </c>
      <c r="G19" s="143">
        <v>2005</v>
      </c>
      <c r="H19" s="143">
        <v>2006</v>
      </c>
      <c r="I19" s="143">
        <v>2007</v>
      </c>
      <c r="J19" s="143">
        <v>2008</v>
      </c>
      <c r="K19" s="143">
        <v>2009</v>
      </c>
      <c r="L19" s="143">
        <v>2010</v>
      </c>
      <c r="M19" s="143">
        <v>2011</v>
      </c>
      <c r="N19" s="143">
        <v>2012</v>
      </c>
      <c r="O19" s="143">
        <v>2013</v>
      </c>
      <c r="P19" s="143">
        <v>2014</v>
      </c>
      <c r="Q19" s="143">
        <v>2015</v>
      </c>
      <c r="R19" s="143">
        <v>2016</v>
      </c>
      <c r="S19" s="143">
        <v>2017</v>
      </c>
      <c r="T19" s="143">
        <v>2018</v>
      </c>
      <c r="U19" s="143">
        <v>2019</v>
      </c>
      <c r="V19" s="143">
        <v>2020</v>
      </c>
      <c r="W19" s="143">
        <v>2021</v>
      </c>
      <c r="X19" s="143">
        <v>2022</v>
      </c>
      <c r="Y19" s="144"/>
      <c r="Z19" s="95"/>
      <c r="AA19" s="95"/>
      <c r="AB19" s="95"/>
      <c r="AC19" s="20"/>
      <c r="AD19" s="20"/>
      <c r="AE19" s="20"/>
      <c r="AF19" s="20"/>
      <c r="AG19" s="20"/>
    </row>
    <row r="20" spans="1:33" x14ac:dyDescent="0.2">
      <c r="A20" s="127" t="s">
        <v>10</v>
      </c>
      <c r="B20" s="145">
        <v>1473517</v>
      </c>
      <c r="C20" s="145">
        <v>1530071</v>
      </c>
      <c r="D20" s="145">
        <v>1578330</v>
      </c>
      <c r="E20" s="145">
        <v>1622313</v>
      </c>
      <c r="F20" s="145">
        <v>1696108</v>
      </c>
      <c r="G20" s="145">
        <v>1762048</v>
      </c>
      <c r="H20" s="145">
        <v>1846021</v>
      </c>
      <c r="I20" s="145">
        <v>1937876</v>
      </c>
      <c r="J20" s="145">
        <v>1990000</v>
      </c>
      <c r="K20" s="145">
        <v>1935840</v>
      </c>
      <c r="L20" s="145">
        <v>1996075</v>
      </c>
      <c r="M20" s="145">
        <v>2062141</v>
      </c>
      <c r="N20" s="145">
        <v>2088287</v>
      </c>
      <c r="O20" s="145">
        <v>2120352</v>
      </c>
      <c r="P20" s="145">
        <v>2153733</v>
      </c>
      <c r="Q20" s="145">
        <v>2201402</v>
      </c>
      <c r="R20" s="145">
        <v>2231819</v>
      </c>
      <c r="S20" s="145">
        <v>2291681</v>
      </c>
      <c r="T20" s="145">
        <v>2355363</v>
      </c>
      <c r="U20" s="145">
        <v>2432207</v>
      </c>
      <c r="V20" s="145">
        <v>2318276</v>
      </c>
      <c r="W20" s="145">
        <v>2508102</v>
      </c>
      <c r="X20" s="145">
        <v>2655435</v>
      </c>
      <c r="Y20" s="146"/>
      <c r="Z20" s="95"/>
      <c r="AA20" s="95"/>
      <c r="AB20" s="95"/>
      <c r="AC20" s="20"/>
      <c r="AD20" s="20"/>
      <c r="AE20" s="20"/>
      <c r="AF20" s="20"/>
      <c r="AG20" s="20"/>
    </row>
    <row r="21" spans="1:33" x14ac:dyDescent="0.2">
      <c r="A21" s="58" t="s">
        <v>11</v>
      </c>
      <c r="B21" s="145">
        <v>1945541</v>
      </c>
      <c r="C21" s="145">
        <v>1982495</v>
      </c>
      <c r="D21" s="145">
        <v>2003664</v>
      </c>
      <c r="E21" s="145">
        <v>2023056</v>
      </c>
      <c r="F21" s="145">
        <v>2081082</v>
      </c>
      <c r="G21" s="145">
        <v>2120384</v>
      </c>
      <c r="H21" s="145">
        <v>2177933</v>
      </c>
      <c r="I21" s="145">
        <v>2233045</v>
      </c>
      <c r="J21" s="145">
        <v>2241535</v>
      </c>
      <c r="K21" s="145">
        <v>2178221</v>
      </c>
      <c r="L21" s="145">
        <v>2221793</v>
      </c>
      <c r="M21" s="145">
        <v>2275951</v>
      </c>
      <c r="N21" s="145">
        <v>2280135</v>
      </c>
      <c r="O21" s="145">
        <v>2297960</v>
      </c>
      <c r="P21" s="145">
        <v>2320890</v>
      </c>
      <c r="Q21" s="145">
        <v>2345648</v>
      </c>
      <c r="R21" s="145">
        <v>2365821</v>
      </c>
      <c r="S21" s="145">
        <v>2415116</v>
      </c>
      <c r="T21" s="145">
        <v>2454866</v>
      </c>
      <c r="U21" s="145">
        <v>2504637</v>
      </c>
      <c r="V21" s="145">
        <v>2318276</v>
      </c>
      <c r="W21" s="145">
        <v>2477828</v>
      </c>
      <c r="X21" s="145">
        <v>2541529</v>
      </c>
      <c r="Y21" s="146"/>
      <c r="Z21" s="95"/>
      <c r="AA21" s="95"/>
      <c r="AB21" s="95"/>
      <c r="AC21" s="20"/>
      <c r="AD21" s="20"/>
      <c r="AE21" s="20"/>
      <c r="AF21" s="20"/>
      <c r="AG21" s="20"/>
    </row>
    <row r="22" spans="1:33" x14ac:dyDescent="0.2">
      <c r="A22" s="58" t="s">
        <v>30</v>
      </c>
      <c r="B22" s="147">
        <f>B20/B21</f>
        <v>0.75738162290077671</v>
      </c>
      <c r="C22" s="147">
        <f t="shared" ref="C22:W22" si="5">C20/C21</f>
        <v>0.7717905972020106</v>
      </c>
      <c r="D22" s="147">
        <f t="shared" si="5"/>
        <v>0.78772189349112431</v>
      </c>
      <c r="E22" s="147">
        <f t="shared" si="5"/>
        <v>0.80191205779770802</v>
      </c>
      <c r="F22" s="147">
        <f t="shared" si="5"/>
        <v>0.81501257518925252</v>
      </c>
      <c r="G22" s="147">
        <f t="shared" si="5"/>
        <v>0.83100419546648152</v>
      </c>
      <c r="H22" s="147">
        <f t="shared" si="5"/>
        <v>0.84760229079590599</v>
      </c>
      <c r="I22" s="147">
        <f t="shared" si="5"/>
        <v>0.86781771079400549</v>
      </c>
      <c r="J22" s="147">
        <f t="shared" si="5"/>
        <v>0.88778448696986667</v>
      </c>
      <c r="K22" s="147">
        <f t="shared" si="5"/>
        <v>0.88872524872361436</v>
      </c>
      <c r="L22" s="147">
        <f t="shared" si="5"/>
        <v>0.8984072773656232</v>
      </c>
      <c r="M22" s="147">
        <f t="shared" si="5"/>
        <v>0.90605685271783087</v>
      </c>
      <c r="N22" s="147">
        <f t="shared" si="5"/>
        <v>0.91586112225811189</v>
      </c>
      <c r="O22" s="147">
        <f t="shared" si="5"/>
        <v>0.92271057807794743</v>
      </c>
      <c r="P22" s="147">
        <f t="shared" si="5"/>
        <v>0.92797719840233706</v>
      </c>
      <c r="Q22" s="147">
        <f t="shared" si="5"/>
        <v>0.93850483960082676</v>
      </c>
      <c r="R22" s="147">
        <f t="shared" si="5"/>
        <v>0.94335919750479857</v>
      </c>
      <c r="S22" s="147">
        <f t="shared" si="5"/>
        <v>0.94889065369944958</v>
      </c>
      <c r="T22" s="147">
        <f t="shared" si="5"/>
        <v>0.95946703404585021</v>
      </c>
      <c r="U22" s="147">
        <f t="shared" si="5"/>
        <v>0.97108163777824885</v>
      </c>
      <c r="V22" s="147">
        <f t="shared" si="5"/>
        <v>1</v>
      </c>
      <c r="W22" s="147">
        <f t="shared" si="5"/>
        <v>1.0122179586315112</v>
      </c>
      <c r="X22" s="147">
        <f>X20/X21</f>
        <v>1.0448179029237912</v>
      </c>
      <c r="Y22" s="148"/>
      <c r="Z22" s="95"/>
      <c r="AA22" s="20"/>
      <c r="AB22" s="20"/>
      <c r="AC22" s="20"/>
      <c r="AD22" s="20"/>
      <c r="AE22" s="20"/>
      <c r="AF22" s="20"/>
      <c r="AG22" s="20"/>
    </row>
    <row r="23" spans="1:33" x14ac:dyDescent="0.2">
      <c r="A23" s="6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20"/>
      <c r="Y23" s="20"/>
      <c r="Z23" s="95"/>
      <c r="AA23" s="20"/>
      <c r="AB23" s="20"/>
      <c r="AC23" s="20"/>
      <c r="AD23" s="20"/>
      <c r="AE23" s="20"/>
      <c r="AF23" s="20"/>
      <c r="AG23" s="20"/>
    </row>
    <row r="24" spans="1:33" ht="15" x14ac:dyDescent="0.25">
      <c r="A24" s="97" t="s">
        <v>86</v>
      </c>
      <c r="B24" s="150">
        <v>2000</v>
      </c>
      <c r="C24" s="150">
        <v>2001</v>
      </c>
      <c r="D24" s="150">
        <v>2002</v>
      </c>
      <c r="E24" s="150">
        <v>2003</v>
      </c>
      <c r="F24" s="150">
        <v>2004</v>
      </c>
      <c r="G24" s="150">
        <v>2005</v>
      </c>
      <c r="H24" s="150">
        <v>2006</v>
      </c>
      <c r="I24" s="150">
        <v>2007</v>
      </c>
      <c r="J24" s="150">
        <v>2008</v>
      </c>
      <c r="K24" s="150">
        <v>2009</v>
      </c>
      <c r="L24" s="150">
        <v>2010</v>
      </c>
      <c r="M24" s="150">
        <v>2011</v>
      </c>
      <c r="N24" s="150">
        <v>2012</v>
      </c>
      <c r="O24" s="150">
        <v>2013</v>
      </c>
      <c r="P24" s="150">
        <v>2014</v>
      </c>
      <c r="Q24" s="150">
        <v>2015</v>
      </c>
      <c r="R24" s="150">
        <v>2016</v>
      </c>
      <c r="S24" s="150">
        <v>2017</v>
      </c>
      <c r="T24" s="150">
        <v>2018</v>
      </c>
      <c r="U24" s="150">
        <v>2019</v>
      </c>
      <c r="V24" s="150">
        <v>2020</v>
      </c>
      <c r="W24" s="150">
        <v>2021</v>
      </c>
      <c r="X24" s="150">
        <v>2022</v>
      </c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x14ac:dyDescent="0.2">
      <c r="A25" s="151" t="s">
        <v>92</v>
      </c>
      <c r="B25" s="152">
        <f>B14/B20</f>
        <v>1.9235382728543169E-2</v>
      </c>
      <c r="C25" s="152">
        <f t="shared" ref="C25:U26" si="6">C14/C20</f>
        <v>1.8807157340332736E-2</v>
      </c>
      <c r="D25" s="152">
        <f t="shared" si="6"/>
        <v>1.9236499100258219E-2</v>
      </c>
      <c r="E25" s="152">
        <f t="shared" si="6"/>
        <v>1.9265012060592262E-2</v>
      </c>
      <c r="F25" s="152">
        <f t="shared" si="6"/>
        <v>1.8980036873496732E-2</v>
      </c>
      <c r="G25" s="152">
        <f t="shared" si="6"/>
        <v>2.0197750512795983E-2</v>
      </c>
      <c r="H25" s="152">
        <f t="shared" si="6"/>
        <v>2.0354611175016447E-2</v>
      </c>
      <c r="I25" s="152">
        <f t="shared" si="6"/>
        <v>2.0582412366691612E-2</v>
      </c>
      <c r="J25" s="152">
        <f t="shared" si="6"/>
        <v>2.1165903782686114E-2</v>
      </c>
      <c r="K25" s="152">
        <f t="shared" si="6"/>
        <v>2.1524931140099644E-2</v>
      </c>
      <c r="L25" s="152">
        <f t="shared" si="6"/>
        <v>2.1732643147620929E-2</v>
      </c>
      <c r="M25" s="152">
        <f t="shared" si="6"/>
        <v>2.1712571567026922E-2</v>
      </c>
      <c r="N25" s="152">
        <f t="shared" si="6"/>
        <v>2.1824270930132544E-2</v>
      </c>
      <c r="O25" s="152">
        <f t="shared" si="6"/>
        <v>2.2016734082908038E-2</v>
      </c>
      <c r="P25" s="152">
        <f t="shared" si="6"/>
        <v>2.1555696847189297E-2</v>
      </c>
      <c r="Q25" s="152">
        <f t="shared" si="6"/>
        <v>2.0976815054849982E-2</v>
      </c>
      <c r="R25" s="152">
        <f t="shared" si="6"/>
        <v>2.0922597123036325E-2</v>
      </c>
      <c r="S25" s="152">
        <f t="shared" si="6"/>
        <v>2.1098344416849837E-2</v>
      </c>
      <c r="T25" s="152">
        <f t="shared" si="6"/>
        <v>2.1594113249343197E-2</v>
      </c>
      <c r="U25" s="152">
        <f t="shared" si="6"/>
        <v>2.2188068928308546E-2</v>
      </c>
      <c r="V25" s="152">
        <f t="shared" ref="V25:X26" si="7">V14/V20</f>
        <v>2.3370178308732701E-2</v>
      </c>
      <c r="W25" s="152">
        <f t="shared" si="7"/>
        <v>2.3898204892898237E-2</v>
      </c>
      <c r="X25" s="152">
        <f t="shared" si="7"/>
        <v>2.3981923730266731E-2</v>
      </c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3" x14ac:dyDescent="0.2">
      <c r="A26" s="151" t="s">
        <v>93</v>
      </c>
      <c r="B26" s="152">
        <f>B15/B21</f>
        <v>1.9235382728543169E-2</v>
      </c>
      <c r="C26" s="152">
        <f t="shared" si="6"/>
        <v>1.8807157340332736E-2</v>
      </c>
      <c r="D26" s="152">
        <f t="shared" si="6"/>
        <v>1.9236499100258219E-2</v>
      </c>
      <c r="E26" s="152">
        <f t="shared" si="6"/>
        <v>1.9265012060592265E-2</v>
      </c>
      <c r="F26" s="152">
        <f t="shared" si="6"/>
        <v>1.8980036873496735E-2</v>
      </c>
      <c r="G26" s="152">
        <f t="shared" si="6"/>
        <v>2.0197750512795983E-2</v>
      </c>
      <c r="H26" s="152">
        <f t="shared" si="6"/>
        <v>2.0354611175016447E-2</v>
      </c>
      <c r="I26" s="152">
        <f t="shared" si="6"/>
        <v>2.0582412366691612E-2</v>
      </c>
      <c r="J26" s="152">
        <f t="shared" si="6"/>
        <v>2.1165903782686114E-2</v>
      </c>
      <c r="K26" s="152">
        <f t="shared" si="6"/>
        <v>2.1524931140099644E-2</v>
      </c>
      <c r="L26" s="152">
        <f t="shared" si="6"/>
        <v>2.1732643147620925E-2</v>
      </c>
      <c r="M26" s="152">
        <f t="shared" si="6"/>
        <v>2.1712571567026922E-2</v>
      </c>
      <c r="N26" s="152">
        <f t="shared" si="6"/>
        <v>2.1824270930132547E-2</v>
      </c>
      <c r="O26" s="152">
        <f t="shared" si="6"/>
        <v>2.2016734082908038E-2</v>
      </c>
      <c r="P26" s="152">
        <f t="shared" si="6"/>
        <v>2.1555696847189294E-2</v>
      </c>
      <c r="Q26" s="152">
        <f t="shared" si="6"/>
        <v>2.0976815054849982E-2</v>
      </c>
      <c r="R26" s="152">
        <f t="shared" si="6"/>
        <v>2.0922597123036325E-2</v>
      </c>
      <c r="S26" s="152">
        <f t="shared" si="6"/>
        <v>2.1098344416849841E-2</v>
      </c>
      <c r="T26" s="152">
        <f t="shared" si="6"/>
        <v>2.1594113249343197E-2</v>
      </c>
      <c r="U26" s="152">
        <f t="shared" si="6"/>
        <v>2.218806892830855E-2</v>
      </c>
      <c r="V26" s="152">
        <f t="shared" si="7"/>
        <v>2.3370178308732701E-2</v>
      </c>
      <c r="W26" s="152">
        <f t="shared" si="7"/>
        <v>2.3898204892898237E-2</v>
      </c>
      <c r="X26" s="152">
        <f t="shared" si="7"/>
        <v>2.3981923730266731E-2</v>
      </c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 x14ac:dyDescent="0.2"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ht="15" x14ac:dyDescent="0.25">
      <c r="A28" s="97" t="s">
        <v>12</v>
      </c>
      <c r="B28" s="143">
        <v>2000</v>
      </c>
      <c r="C28" s="143">
        <v>2001</v>
      </c>
      <c r="D28" s="143">
        <v>2002</v>
      </c>
      <c r="E28" s="143">
        <v>2003</v>
      </c>
      <c r="F28" s="143">
        <v>2004</v>
      </c>
      <c r="G28" s="143">
        <v>2005</v>
      </c>
      <c r="H28" s="143">
        <v>2006</v>
      </c>
      <c r="I28" s="143">
        <v>2007</v>
      </c>
      <c r="J28" s="143">
        <v>2008</v>
      </c>
      <c r="K28" s="143">
        <v>2009</v>
      </c>
      <c r="L28" s="143">
        <v>2010</v>
      </c>
      <c r="M28" s="143">
        <v>2011</v>
      </c>
      <c r="N28" s="143">
        <v>2012</v>
      </c>
      <c r="O28" s="143">
        <v>2013</v>
      </c>
      <c r="P28" s="143">
        <v>2014</v>
      </c>
      <c r="Q28" s="143">
        <v>2015</v>
      </c>
      <c r="R28" s="143">
        <v>2016</v>
      </c>
      <c r="S28" s="143">
        <v>2017</v>
      </c>
      <c r="T28" s="143">
        <v>2018</v>
      </c>
      <c r="U28" s="143">
        <v>2019</v>
      </c>
      <c r="V28" s="143">
        <v>2020</v>
      </c>
      <c r="W28" s="154">
        <v>2021</v>
      </c>
      <c r="X28" s="143">
        <v>2022</v>
      </c>
      <c r="Y28" s="144"/>
      <c r="Z28" s="125" t="s">
        <v>91</v>
      </c>
      <c r="AA28" s="20"/>
      <c r="AB28" s="126" t="s">
        <v>82</v>
      </c>
      <c r="AC28" s="20"/>
      <c r="AD28" s="20"/>
      <c r="AE28" s="20"/>
      <c r="AF28" s="20"/>
      <c r="AG28" s="20"/>
    </row>
    <row r="29" spans="1:33" x14ac:dyDescent="0.2">
      <c r="A29" s="127" t="s">
        <v>13</v>
      </c>
      <c r="B29" s="155">
        <v>100</v>
      </c>
      <c r="C29" s="60">
        <f t="shared" ref="C29:U29" si="8">C14/$B14*$B29</f>
        <v>101.52634675329789</v>
      </c>
      <c r="D29" s="60">
        <f t="shared" si="8"/>
        <v>107.11933436661087</v>
      </c>
      <c r="E29" s="60">
        <f t="shared" si="8"/>
        <v>110.26760730477841</v>
      </c>
      <c r="F29" s="60">
        <f t="shared" si="8"/>
        <v>113.57809281052724</v>
      </c>
      <c r="G29" s="60">
        <f t="shared" si="8"/>
        <v>125.56388822434081</v>
      </c>
      <c r="H29" s="60">
        <f t="shared" si="8"/>
        <v>132.56945327314102</v>
      </c>
      <c r="I29" s="60">
        <f t="shared" si="8"/>
        <v>140.72338607548508</v>
      </c>
      <c r="J29" s="60">
        <f t="shared" si="8"/>
        <v>148.60516742605955</v>
      </c>
      <c r="K29" s="60">
        <f t="shared" si="8"/>
        <v>147.01283328739413</v>
      </c>
      <c r="L29" s="60">
        <f t="shared" si="8"/>
        <v>153.05003089783679</v>
      </c>
      <c r="M29" s="60">
        <f t="shared" si="8"/>
        <v>157.96964326648387</v>
      </c>
      <c r="N29" s="60">
        <f t="shared" si="8"/>
        <v>160.79552082260585</v>
      </c>
      <c r="O29" s="60">
        <f t="shared" si="8"/>
        <v>164.70427764285301</v>
      </c>
      <c r="P29" s="60">
        <f t="shared" si="8"/>
        <v>163.79398420526869</v>
      </c>
      <c r="Q29" s="60">
        <f t="shared" si="8"/>
        <v>162.92319690274323</v>
      </c>
      <c r="R29" s="60">
        <f t="shared" si="8"/>
        <v>164.7474041864499</v>
      </c>
      <c r="S29" s="60">
        <f t="shared" si="8"/>
        <v>170.58724647012403</v>
      </c>
      <c r="T29" s="60">
        <f t="shared" si="8"/>
        <v>179.44742905736601</v>
      </c>
      <c r="U29" s="60">
        <f t="shared" si="8"/>
        <v>190.39873464232267</v>
      </c>
      <c r="V29" s="60">
        <f t="shared" ref="V29:W29" si="9">V14/$B14*$B29</f>
        <v>191.14862685474222</v>
      </c>
      <c r="W29" s="60">
        <f t="shared" si="9"/>
        <v>211.47278858205331</v>
      </c>
      <c r="X29" s="60">
        <f t="shared" ref="X29" si="10">X14/$B14*$B29</f>
        <v>224.67963518016623</v>
      </c>
      <c r="Y29" s="156"/>
      <c r="Z29" s="130">
        <f>X29/W29-1</f>
        <v>6.245175413189652E-2</v>
      </c>
      <c r="AA29" s="95"/>
      <c r="AB29" s="157">
        <f>((X29/B29)^(1/($X$28-$B$28))-1)</f>
        <v>3.7481039825110196E-2</v>
      </c>
      <c r="AC29" s="20"/>
      <c r="AD29" s="20"/>
      <c r="AE29" s="20"/>
      <c r="AF29" s="20"/>
      <c r="AG29" s="20"/>
    </row>
    <row r="30" spans="1:33" x14ac:dyDescent="0.2">
      <c r="A30" s="127" t="s">
        <v>14</v>
      </c>
      <c r="B30" s="155">
        <v>100</v>
      </c>
      <c r="C30" s="60">
        <f t="shared" ref="C30:U30" si="11">C15/$B15*$B30</f>
        <v>99.630896709503787</v>
      </c>
      <c r="D30" s="60">
        <f t="shared" si="11"/>
        <v>102.99347520616911</v>
      </c>
      <c r="E30" s="60">
        <f t="shared" si="11"/>
        <v>104.14441154960934</v>
      </c>
      <c r="F30" s="60">
        <f t="shared" si="11"/>
        <v>105.54678894228984</v>
      </c>
      <c r="G30" s="60">
        <f t="shared" si="11"/>
        <v>114.43959243514894</v>
      </c>
      <c r="H30" s="60">
        <f t="shared" si="11"/>
        <v>118.45846661504234</v>
      </c>
      <c r="I30" s="60">
        <f t="shared" si="11"/>
        <v>122.81531616637258</v>
      </c>
      <c r="J30" s="60">
        <f t="shared" si="11"/>
        <v>126.77719032998924</v>
      </c>
      <c r="K30" s="60">
        <f t="shared" si="11"/>
        <v>125.28598509197428</v>
      </c>
      <c r="L30" s="60">
        <f t="shared" si="11"/>
        <v>129.02531369327167</v>
      </c>
      <c r="M30" s="60">
        <f t="shared" si="11"/>
        <v>132.04834158843482</v>
      </c>
      <c r="N30" s="60">
        <f t="shared" si="11"/>
        <v>132.97165864573003</v>
      </c>
      <c r="O30" s="60">
        <f t="shared" si="11"/>
        <v>135.19298040312074</v>
      </c>
      <c r="P30" s="60">
        <f t="shared" si="11"/>
        <v>133.68276051647666</v>
      </c>
      <c r="Q30" s="60">
        <f t="shared" si="11"/>
        <v>131.48044642035725</v>
      </c>
      <c r="R30" s="60">
        <f t="shared" si="11"/>
        <v>132.26844735436941</v>
      </c>
      <c r="S30" s="60">
        <f t="shared" si="11"/>
        <v>136.15862383511245</v>
      </c>
      <c r="T30" s="60">
        <f t="shared" si="11"/>
        <v>141.65175063049128</v>
      </c>
      <c r="U30" s="60">
        <f t="shared" si="11"/>
        <v>148.49884606157747</v>
      </c>
      <c r="V30" s="60">
        <f t="shared" ref="V30:W30" si="12">V15/$B15*$B30</f>
        <v>144.77245722249964</v>
      </c>
      <c r="W30" s="60">
        <f t="shared" si="12"/>
        <v>158.23232778063684</v>
      </c>
      <c r="X30" s="60">
        <f t="shared" ref="X30" si="13">X15/$B15*$B30</f>
        <v>162.86878914432305</v>
      </c>
      <c r="Y30" s="156"/>
      <c r="Z30" s="130">
        <f t="shared" ref="Z30:Z32" si="14">X30/W30-1</f>
        <v>2.9301606243914424E-2</v>
      </c>
      <c r="AA30" s="95"/>
      <c r="AB30" s="157">
        <f>((X30/B30)^(1/($X$28-$B$28))-1)</f>
        <v>2.2419194065896209E-2</v>
      </c>
      <c r="AC30" s="20"/>
      <c r="AD30" s="20"/>
      <c r="AE30" s="20"/>
      <c r="AF30" s="20"/>
      <c r="AG30" s="20"/>
    </row>
    <row r="31" spans="1:33" x14ac:dyDescent="0.2">
      <c r="A31" s="127" t="s">
        <v>10</v>
      </c>
      <c r="B31" s="155">
        <v>100</v>
      </c>
      <c r="C31" s="60">
        <f t="shared" ref="C31:U31" si="15">C20/$B20*$B31</f>
        <v>103.8380283362866</v>
      </c>
      <c r="D31" s="60">
        <f t="shared" si="15"/>
        <v>107.11311779911598</v>
      </c>
      <c r="E31" s="60">
        <f t="shared" si="15"/>
        <v>110.09801719287935</v>
      </c>
      <c r="F31" s="60">
        <f t="shared" si="15"/>
        <v>115.10610328893389</v>
      </c>
      <c r="G31" s="60">
        <f t="shared" si="15"/>
        <v>119.58111104249221</v>
      </c>
      <c r="H31" s="60">
        <f t="shared" si="15"/>
        <v>125.27992551154823</v>
      </c>
      <c r="I31" s="60">
        <f t="shared" si="15"/>
        <v>131.51365067386396</v>
      </c>
      <c r="J31" s="60">
        <f t="shared" si="15"/>
        <v>135.05103775524816</v>
      </c>
      <c r="K31" s="60">
        <f t="shared" si="15"/>
        <v>131.37547785332643</v>
      </c>
      <c r="L31" s="60">
        <f t="shared" si="15"/>
        <v>135.46331667703868</v>
      </c>
      <c r="M31" s="60">
        <f t="shared" si="15"/>
        <v>139.94687540082674</v>
      </c>
      <c r="N31" s="60">
        <f t="shared" si="15"/>
        <v>141.72126958833863</v>
      </c>
      <c r="O31" s="60">
        <f t="shared" si="15"/>
        <v>143.89735578211858</v>
      </c>
      <c r="P31" s="60">
        <f t="shared" si="15"/>
        <v>146.16275210940898</v>
      </c>
      <c r="Q31" s="60">
        <f t="shared" si="15"/>
        <v>149.39780131481345</v>
      </c>
      <c r="R31" s="60">
        <f t="shared" si="15"/>
        <v>151.46204624717598</v>
      </c>
      <c r="S31" s="60">
        <f t="shared" si="15"/>
        <v>155.52457148441451</v>
      </c>
      <c r="T31" s="60">
        <f t="shared" si="15"/>
        <v>159.84634042226861</v>
      </c>
      <c r="U31" s="60">
        <f t="shared" si="15"/>
        <v>165.06134642491398</v>
      </c>
      <c r="V31" s="60">
        <f t="shared" ref="V31:W31" si="16">V20/$B20*$B31</f>
        <v>157.3294369864752</v>
      </c>
      <c r="W31" s="60">
        <f t="shared" si="16"/>
        <v>170.21194869146404</v>
      </c>
      <c r="X31" s="60">
        <f t="shared" ref="X31" si="17">X20/$B20*$B31</f>
        <v>180.21067961889818</v>
      </c>
      <c r="Y31" s="156"/>
      <c r="Z31" s="130">
        <f t="shared" si="14"/>
        <v>5.8742826248693092E-2</v>
      </c>
      <c r="AA31" s="95"/>
      <c r="AB31" s="157">
        <f>((X31/B31)^(1/($X$28-$B$28))-1)</f>
        <v>2.7132302085088877E-2</v>
      </c>
      <c r="AC31" s="20"/>
      <c r="AD31" s="20"/>
      <c r="AE31" s="20"/>
      <c r="AF31" s="20"/>
      <c r="AG31" s="20"/>
    </row>
    <row r="32" spans="1:33" x14ac:dyDescent="0.2">
      <c r="A32" s="58" t="s">
        <v>11</v>
      </c>
      <c r="B32" s="155">
        <v>100</v>
      </c>
      <c r="C32" s="60">
        <f t="shared" ref="C32:U32" si="18">C21/$B21*$B32</f>
        <v>101.89942026408079</v>
      </c>
      <c r="D32" s="60">
        <f t="shared" si="18"/>
        <v>102.98749807894052</v>
      </c>
      <c r="E32" s="60">
        <f t="shared" si="18"/>
        <v>103.98423883125567</v>
      </c>
      <c r="F32" s="60">
        <f t="shared" si="18"/>
        <v>106.9667511504512</v>
      </c>
      <c r="G32" s="60">
        <f t="shared" si="18"/>
        <v>108.98685764011142</v>
      </c>
      <c r="H32" s="60">
        <f t="shared" si="18"/>
        <v>111.94485235726206</v>
      </c>
      <c r="I32" s="60">
        <f t="shared" si="18"/>
        <v>114.77758628576834</v>
      </c>
      <c r="J32" s="60">
        <f t="shared" si="18"/>
        <v>115.21396876241621</v>
      </c>
      <c r="K32" s="60">
        <f t="shared" si="18"/>
        <v>111.959655437742</v>
      </c>
      <c r="L32" s="60">
        <f t="shared" si="18"/>
        <v>114.19923815535114</v>
      </c>
      <c r="M32" s="60">
        <f t="shared" si="18"/>
        <v>116.98293687976764</v>
      </c>
      <c r="N32" s="60">
        <f t="shared" si="18"/>
        <v>117.19799274340659</v>
      </c>
      <c r="O32" s="60">
        <f t="shared" si="18"/>
        <v>118.11419034602714</v>
      </c>
      <c r="P32" s="60">
        <f t="shared" si="18"/>
        <v>119.29278283007143</v>
      </c>
      <c r="Q32" s="60">
        <f t="shared" si="18"/>
        <v>120.56533375549525</v>
      </c>
      <c r="R32" s="60">
        <f t="shared" si="18"/>
        <v>121.60221758369522</v>
      </c>
      <c r="S32" s="60">
        <f t="shared" si="18"/>
        <v>124.13596012625794</v>
      </c>
      <c r="T32" s="60">
        <f t="shared" si="18"/>
        <v>126.17909362999804</v>
      </c>
      <c r="U32" s="60">
        <f t="shared" si="18"/>
        <v>128.73730237502065</v>
      </c>
      <c r="V32" s="60">
        <f t="shared" ref="V32:W32" si="19">V21/$B21*$B32</f>
        <v>119.15842431488208</v>
      </c>
      <c r="W32" s="60">
        <f t="shared" si="19"/>
        <v>127.3593309007623</v>
      </c>
      <c r="X32" s="60">
        <f t="shared" ref="X32" si="20">X21/$B21*$B32</f>
        <v>130.63353586483143</v>
      </c>
      <c r="Y32" s="156"/>
      <c r="Z32" s="130">
        <f t="shared" si="14"/>
        <v>2.5708402681703602E-2</v>
      </c>
      <c r="AA32" s="95"/>
      <c r="AB32" s="157">
        <f>((X32/B32)^(1/($X$28-$B$28))-1)</f>
        <v>1.2220696268254061E-2</v>
      </c>
      <c r="AC32" s="20"/>
      <c r="AD32" s="20"/>
      <c r="AE32" s="20"/>
      <c r="AF32" s="20"/>
      <c r="AG32" s="20"/>
    </row>
    <row r="33" spans="1:29" x14ac:dyDescent="0.2">
      <c r="A33" s="158" t="s">
        <v>89</v>
      </c>
      <c r="B33" s="159">
        <f>B31/B32</f>
        <v>1</v>
      </c>
      <c r="C33" s="159">
        <f t="shared" ref="C33:X33" si="21">C31/C32</f>
        <v>1.0190247213103052</v>
      </c>
      <c r="D33" s="159">
        <f t="shared" si="21"/>
        <v>1.0400594227176307</v>
      </c>
      <c r="E33" s="159">
        <f t="shared" si="21"/>
        <v>1.0587952408013011</v>
      </c>
      <c r="F33" s="159">
        <f t="shared" si="21"/>
        <v>1.0760923562783964</v>
      </c>
      <c r="G33" s="159">
        <f t="shared" si="21"/>
        <v>1.0972067057604722</v>
      </c>
      <c r="H33" s="159">
        <f t="shared" si="21"/>
        <v>1.1191218075104379</v>
      </c>
      <c r="I33" s="159">
        <f t="shared" si="21"/>
        <v>1.1458130017338655</v>
      </c>
      <c r="J33" s="159">
        <f t="shared" si="21"/>
        <v>1.1721759019840567</v>
      </c>
      <c r="K33" s="159">
        <f t="shared" si="21"/>
        <v>1.1734180258028848</v>
      </c>
      <c r="L33" s="159">
        <f t="shared" si="21"/>
        <v>1.1862015794953107</v>
      </c>
      <c r="M33" s="159">
        <f t="shared" si="21"/>
        <v>1.1963016071708039</v>
      </c>
      <c r="N33" s="159">
        <f t="shared" si="21"/>
        <v>1.2092465602087856</v>
      </c>
      <c r="O33" s="159">
        <f t="shared" si="21"/>
        <v>1.2182901593835349</v>
      </c>
      <c r="P33" s="159">
        <f t="shared" si="21"/>
        <v>1.2252438801567143</v>
      </c>
      <c r="Q33" s="159">
        <f t="shared" si="21"/>
        <v>1.2391439285341344</v>
      </c>
      <c r="R33" s="159">
        <f t="shared" si="21"/>
        <v>1.2455533234246252</v>
      </c>
      <c r="S33" s="159">
        <f t="shared" si="21"/>
        <v>1.2528567171529619</v>
      </c>
      <c r="T33" s="159">
        <f t="shared" si="21"/>
        <v>1.2668211176963666</v>
      </c>
      <c r="U33" s="159">
        <f t="shared" si="21"/>
        <v>1.2821563243890173</v>
      </c>
      <c r="V33" s="159">
        <f t="shared" si="21"/>
        <v>1.3203383469617247</v>
      </c>
      <c r="W33" s="159">
        <f t="shared" si="21"/>
        <v>1.3364701862645012</v>
      </c>
      <c r="X33" s="159">
        <f t="shared" si="21"/>
        <v>1.3795131428224143</v>
      </c>
      <c r="Z33" s="130">
        <f>X33/W33-1</f>
        <v>3.220644725208599E-2</v>
      </c>
      <c r="AB33" s="157">
        <f>((X33/B33)^(1/($X$28-$B$28))-1)</f>
        <v>1.4731575704596045E-2</v>
      </c>
      <c r="AC33" s="20"/>
    </row>
    <row r="34" spans="1:29" x14ac:dyDescent="0.2">
      <c r="A34" s="71" t="s">
        <v>71</v>
      </c>
      <c r="B34" s="160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3"/>
      <c r="X34" s="4"/>
      <c r="Y34" s="4"/>
      <c r="Z34" s="5"/>
      <c r="AA34" s="5"/>
      <c r="AB34" s="5"/>
      <c r="AC34" s="20"/>
    </row>
    <row r="35" spans="1:29" x14ac:dyDescent="0.2">
      <c r="A35" s="71" t="s">
        <v>101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61"/>
      <c r="S35" s="5"/>
      <c r="T35" s="5"/>
      <c r="U35" s="5"/>
      <c r="V35" s="5"/>
      <c r="W35" s="5"/>
      <c r="X35" s="4"/>
      <c r="Y35" s="4"/>
      <c r="Z35" s="5"/>
      <c r="AA35" s="5"/>
      <c r="AB35" s="5"/>
    </row>
    <row r="36" spans="1:29" ht="11.45" customHeight="1" x14ac:dyDescent="0.2">
      <c r="A36" s="162"/>
      <c r="R36" s="161"/>
    </row>
    <row r="37" spans="1:29" x14ac:dyDescent="0.2">
      <c r="A37" s="163"/>
      <c r="R37" s="161"/>
    </row>
    <row r="38" spans="1:29" s="6" customFormat="1" x14ac:dyDescent="0.2"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5"/>
      <c r="X38" s="166"/>
    </row>
    <row r="39" spans="1:29" s="6" customFormat="1" x14ac:dyDescent="0.2"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5"/>
      <c r="X39" s="166"/>
    </row>
    <row r="40" spans="1:29" s="6" customFormat="1" x14ac:dyDescent="0.2"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5"/>
      <c r="X40" s="166"/>
    </row>
    <row r="41" spans="1:29" s="6" customFormat="1" x14ac:dyDescent="0.2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5"/>
      <c r="X41" s="166"/>
    </row>
    <row r="42" spans="1:29" s="6" customFormat="1" x14ac:dyDescent="0.2"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5"/>
      <c r="X42" s="166"/>
    </row>
    <row r="43" spans="1:29" s="6" customFormat="1" x14ac:dyDescent="0.2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5"/>
      <c r="X43" s="166"/>
    </row>
    <row r="44" spans="1:29" s="6" customFormat="1" x14ac:dyDescent="0.2"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5"/>
      <c r="X44" s="166"/>
    </row>
    <row r="45" spans="1:29" s="6" customFormat="1" x14ac:dyDescent="0.2"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5"/>
      <c r="X45" s="166"/>
    </row>
    <row r="46" spans="1:29" s="6" customFormat="1" x14ac:dyDescent="0.2"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5"/>
      <c r="X46" s="166"/>
    </row>
    <row r="47" spans="1:29" s="6" customFormat="1" x14ac:dyDescent="0.2"/>
    <row r="48" spans="1:29" s="6" customFormat="1" x14ac:dyDescent="0.2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2:24" s="6" customFormat="1" x14ac:dyDescent="0.2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2:24" s="6" customFormat="1" x14ac:dyDescent="0.2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2:24" s="6" customFormat="1" x14ac:dyDescent="0.2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2:24" s="6" customFormat="1" x14ac:dyDescent="0.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2:24" s="6" customFormat="1" x14ac:dyDescent="0.2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2:24" s="6" customFormat="1" x14ac:dyDescent="0.2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2:24" s="6" customFormat="1" x14ac:dyDescent="0.2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2:24" s="6" customFormat="1" x14ac:dyDescent="0.2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2:24" s="6" customFormat="1" x14ac:dyDescent="0.2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A95F"/>
  </sheetPr>
  <dimension ref="A1:L20"/>
  <sheetViews>
    <sheetView showGridLines="0" zoomScaleNormal="100" workbookViewId="0"/>
  </sheetViews>
  <sheetFormatPr baseColWidth="10" defaultColWidth="11.42578125" defaultRowHeight="14.25" x14ac:dyDescent="0.2"/>
  <cols>
    <col min="1" max="1" width="49.140625" style="1" customWidth="1"/>
    <col min="2" max="2" width="18.5703125" style="1" customWidth="1"/>
    <col min="3" max="3" width="12.85546875" style="1" bestFit="1" customWidth="1"/>
    <col min="4" max="4" width="10.28515625" style="1" bestFit="1" customWidth="1"/>
    <col min="5" max="5" width="11.85546875" style="1" customWidth="1"/>
    <col min="6" max="6" width="6.28515625" style="1" bestFit="1" customWidth="1"/>
    <col min="7" max="7" width="5.28515625" style="1" customWidth="1"/>
    <col min="8" max="8" width="18.42578125" style="1" customWidth="1"/>
    <col min="9" max="9" width="12.85546875" style="1" bestFit="1" customWidth="1"/>
    <col min="10" max="10" width="10.28515625" style="1" bestFit="1" customWidth="1"/>
    <col min="11" max="11" width="10.140625" style="1" bestFit="1" customWidth="1"/>
    <col min="12" max="12" width="7.5703125" style="1" bestFit="1" customWidth="1"/>
    <col min="13" max="16384" width="11.42578125" style="1"/>
  </cols>
  <sheetData>
    <row r="1" spans="1:12" ht="15" x14ac:dyDescent="0.25">
      <c r="A1" s="32" t="s">
        <v>75</v>
      </c>
    </row>
    <row r="2" spans="1:12" x14ac:dyDescent="0.2">
      <c r="A2" s="108" t="s">
        <v>20</v>
      </c>
      <c r="H2" s="108" t="s">
        <v>86</v>
      </c>
    </row>
    <row r="3" spans="1:12" ht="40.5" customHeight="1" x14ac:dyDescent="0.2">
      <c r="B3" s="109" t="s">
        <v>17</v>
      </c>
      <c r="C3" s="98" t="s">
        <v>15</v>
      </c>
      <c r="D3" s="98" t="s">
        <v>16</v>
      </c>
      <c r="E3" s="109" t="s">
        <v>18</v>
      </c>
      <c r="F3" s="98" t="s">
        <v>19</v>
      </c>
      <c r="H3" s="110" t="s">
        <v>17</v>
      </c>
      <c r="I3" s="111" t="s">
        <v>15</v>
      </c>
      <c r="J3" s="111" t="s">
        <v>16</v>
      </c>
      <c r="K3" s="110" t="s">
        <v>18</v>
      </c>
      <c r="L3" s="111" t="s">
        <v>19</v>
      </c>
    </row>
    <row r="4" spans="1:12" ht="15" x14ac:dyDescent="0.2">
      <c r="A4" s="58" t="s">
        <v>84</v>
      </c>
      <c r="B4" s="112">
        <v>5.497329620739297</v>
      </c>
      <c r="C4" s="113">
        <v>9.055295607684247</v>
      </c>
      <c r="D4" s="113">
        <v>7.0676756191928982</v>
      </c>
      <c r="E4" s="113">
        <v>2.6495619970416618E-3</v>
      </c>
      <c r="F4" s="114">
        <f t="shared" ref="F4:F12" si="0">SUM(B4:E4)</f>
        <v>21.622950409613484</v>
      </c>
      <c r="G4" s="3"/>
      <c r="H4" s="115">
        <f t="shared" ref="H4:H12" si="1">B4/$F4</f>
        <v>0.25423587052649416</v>
      </c>
      <c r="I4" s="115">
        <f>C4/$F4</f>
        <v>0.4187816850219615</v>
      </c>
      <c r="J4" s="115">
        <f t="shared" ref="J4:J12" si="2">D4/$F4</f>
        <v>0.32685990973972895</v>
      </c>
      <c r="K4" s="115">
        <f t="shared" ref="K4:K12" si="3">E4/$F4</f>
        <v>1.2253471181544571E-4</v>
      </c>
      <c r="L4" s="116">
        <f t="shared" ref="L4:L12" si="4">SUM(H4:K4)</f>
        <v>1</v>
      </c>
    </row>
    <row r="5" spans="1:12" ht="15" x14ac:dyDescent="0.2">
      <c r="A5" s="58" t="s">
        <v>0</v>
      </c>
      <c r="B5" s="113">
        <v>4.8086013470687359</v>
      </c>
      <c r="C5" s="113">
        <v>2.8390149982491049</v>
      </c>
      <c r="D5" s="113">
        <v>6.4170651011106825</v>
      </c>
      <c r="E5" s="113">
        <v>0</v>
      </c>
      <c r="F5" s="114">
        <f t="shared" si="0"/>
        <v>14.064681446428523</v>
      </c>
      <c r="G5" s="4"/>
      <c r="H5" s="115">
        <f t="shared" si="1"/>
        <v>0.34189194866477374</v>
      </c>
      <c r="I5" s="115">
        <f t="shared" ref="I5:I12" si="5">C5/$F5</f>
        <v>0.20185419833806634</v>
      </c>
      <c r="J5" s="115">
        <f t="shared" si="2"/>
        <v>0.45625385299715998</v>
      </c>
      <c r="K5" s="115">
        <f t="shared" si="3"/>
        <v>0</v>
      </c>
      <c r="L5" s="116">
        <f t="shared" si="4"/>
        <v>1</v>
      </c>
    </row>
    <row r="6" spans="1:12" ht="15" x14ac:dyDescent="0.2">
      <c r="A6" s="58" t="s">
        <v>85</v>
      </c>
      <c r="B6" s="113">
        <v>1.9842735080747609</v>
      </c>
      <c r="C6" s="113">
        <v>4.084961919989075</v>
      </c>
      <c r="D6" s="113">
        <v>1.550080767894463</v>
      </c>
      <c r="E6" s="113">
        <v>5.5007464684983737E-3</v>
      </c>
      <c r="F6" s="114">
        <f t="shared" si="0"/>
        <v>7.6248169424267971</v>
      </c>
      <c r="G6" s="4"/>
      <c r="H6" s="115">
        <f t="shared" si="1"/>
        <v>0.26023883892000876</v>
      </c>
      <c r="I6" s="115">
        <f t="shared" si="5"/>
        <v>0.53574557275717749</v>
      </c>
      <c r="J6" s="115">
        <f t="shared" si="2"/>
        <v>0.20329416163020819</v>
      </c>
      <c r="K6" s="115">
        <f t="shared" si="3"/>
        <v>7.214266926056349E-4</v>
      </c>
      <c r="L6" s="116">
        <f t="shared" si="4"/>
        <v>1</v>
      </c>
    </row>
    <row r="7" spans="1:12" ht="15" x14ac:dyDescent="0.2">
      <c r="A7" s="58" t="s">
        <v>61</v>
      </c>
      <c r="B7" s="113">
        <v>5.2356216298227736</v>
      </c>
      <c r="C7" s="113">
        <v>0.11400681796046701</v>
      </c>
      <c r="D7" s="113">
        <v>0.22903765594954201</v>
      </c>
      <c r="E7" s="113">
        <v>3.04588458483416E-2</v>
      </c>
      <c r="F7" s="114">
        <f t="shared" si="0"/>
        <v>5.6091249495811244</v>
      </c>
      <c r="G7" s="4"/>
      <c r="H7" s="115">
        <f t="shared" si="1"/>
        <v>0.93341148162758558</v>
      </c>
      <c r="I7" s="115">
        <f t="shared" si="5"/>
        <v>2.032524127831753E-2</v>
      </c>
      <c r="J7" s="115">
        <f t="shared" si="2"/>
        <v>4.0833045797392331E-2</v>
      </c>
      <c r="K7" s="115">
        <f t="shared" si="3"/>
        <v>5.4302312967045227E-3</v>
      </c>
      <c r="L7" s="116">
        <f t="shared" si="4"/>
        <v>0.99999999999999989</v>
      </c>
    </row>
    <row r="8" spans="1:12" ht="15" x14ac:dyDescent="0.2">
      <c r="A8" s="58" t="s">
        <v>60</v>
      </c>
      <c r="B8" s="113">
        <v>1.6024505866835281</v>
      </c>
      <c r="C8" s="113">
        <v>3.2162413179167895</v>
      </c>
      <c r="D8" s="113">
        <v>0</v>
      </c>
      <c r="E8" s="113">
        <v>0.2113803159111072</v>
      </c>
      <c r="F8" s="114">
        <f t="shared" si="0"/>
        <v>5.0300722205114248</v>
      </c>
      <c r="G8" s="4"/>
      <c r="H8" s="115">
        <f t="shared" si="1"/>
        <v>0.31857407139188182</v>
      </c>
      <c r="I8" s="115">
        <f t="shared" si="5"/>
        <v>0.63940261231274786</v>
      </c>
      <c r="J8" s="115">
        <f t="shared" si="2"/>
        <v>0</v>
      </c>
      <c r="K8" s="115">
        <f t="shared" si="3"/>
        <v>4.2023316295370296E-2</v>
      </c>
      <c r="L8" s="116">
        <f t="shared" si="4"/>
        <v>1</v>
      </c>
    </row>
    <row r="9" spans="1:12" ht="15" x14ac:dyDescent="0.2">
      <c r="A9" s="58" t="s">
        <v>2</v>
      </c>
      <c r="B9" s="113">
        <v>2.1925962464787769</v>
      </c>
      <c r="C9" s="113">
        <v>0.70119625987050904</v>
      </c>
      <c r="D9" s="113">
        <v>0.44085525971550005</v>
      </c>
      <c r="E9" s="113">
        <v>0.2150735476864104</v>
      </c>
      <c r="F9" s="114">
        <f t="shared" si="0"/>
        <v>3.5497213137511965</v>
      </c>
      <c r="G9" s="4"/>
      <c r="H9" s="115">
        <f t="shared" si="1"/>
        <v>0.61768123542119235</v>
      </c>
      <c r="I9" s="115">
        <f t="shared" si="5"/>
        <v>0.19753558037194596</v>
      </c>
      <c r="J9" s="115">
        <f t="shared" si="2"/>
        <v>0.12419432984997425</v>
      </c>
      <c r="K9" s="115">
        <f t="shared" si="3"/>
        <v>6.0588854356887448E-2</v>
      </c>
      <c r="L9" s="116">
        <f t="shared" si="4"/>
        <v>1</v>
      </c>
    </row>
    <row r="10" spans="1:12" ht="15" x14ac:dyDescent="0.2">
      <c r="A10" s="58" t="s">
        <v>1</v>
      </c>
      <c r="B10" s="113">
        <v>0.16628412809587856</v>
      </c>
      <c r="C10" s="113">
        <v>0.50190563102208385</v>
      </c>
      <c r="D10" s="113">
        <v>2.3590623120697041</v>
      </c>
      <c r="E10" s="113">
        <v>0</v>
      </c>
      <c r="F10" s="114">
        <f t="shared" si="0"/>
        <v>3.0272520711876663</v>
      </c>
      <c r="G10" s="4"/>
      <c r="H10" s="115">
        <f t="shared" si="1"/>
        <v>5.4929065761821799E-2</v>
      </c>
      <c r="I10" s="115">
        <f t="shared" si="5"/>
        <v>0.16579578416975821</v>
      </c>
      <c r="J10" s="115">
        <f t="shared" si="2"/>
        <v>0.77927515006842007</v>
      </c>
      <c r="K10" s="115">
        <f t="shared" si="3"/>
        <v>0</v>
      </c>
      <c r="L10" s="116">
        <f t="shared" si="4"/>
        <v>1</v>
      </c>
    </row>
    <row r="11" spans="1:12" ht="15" x14ac:dyDescent="0.2">
      <c r="A11" s="58" t="s">
        <v>29</v>
      </c>
      <c r="B11" s="113">
        <v>0.53045744775225023</v>
      </c>
      <c r="C11" s="113">
        <v>1.3712651886011702</v>
      </c>
      <c r="D11" s="113">
        <v>1.2845800659121913E-2</v>
      </c>
      <c r="E11" s="113">
        <v>0.3806902048931412</v>
      </c>
      <c r="F11" s="114">
        <f t="shared" si="0"/>
        <v>2.2952586419056837</v>
      </c>
      <c r="H11" s="115">
        <f t="shared" si="1"/>
        <v>0.23111009716614223</v>
      </c>
      <c r="I11" s="115">
        <f t="shared" si="5"/>
        <v>0.59743384190578641</v>
      </c>
      <c r="J11" s="115">
        <f t="shared" si="2"/>
        <v>5.5966680288616335E-3</v>
      </c>
      <c r="K11" s="115">
        <f t="shared" si="3"/>
        <v>0.16585939289920967</v>
      </c>
      <c r="L11" s="116">
        <f t="shared" si="4"/>
        <v>1</v>
      </c>
    </row>
    <row r="12" spans="1:12" ht="15" x14ac:dyDescent="0.2">
      <c r="A12" s="58" t="s">
        <v>6</v>
      </c>
      <c r="B12" s="113">
        <v>0.16519580000000003</v>
      </c>
      <c r="C12" s="113">
        <v>0.69336584527495293</v>
      </c>
      <c r="D12" s="113">
        <v>0</v>
      </c>
      <c r="E12" s="113">
        <v>0</v>
      </c>
      <c r="F12" s="114">
        <f t="shared" si="0"/>
        <v>0.85856164527495293</v>
      </c>
      <c r="H12" s="115">
        <f t="shared" si="1"/>
        <v>0.19240994622709515</v>
      </c>
      <c r="I12" s="115">
        <f t="shared" si="5"/>
        <v>0.80759005377290494</v>
      </c>
      <c r="J12" s="115">
        <f t="shared" si="2"/>
        <v>0</v>
      </c>
      <c r="K12" s="115">
        <f t="shared" si="3"/>
        <v>0</v>
      </c>
      <c r="L12" s="116">
        <f t="shared" si="4"/>
        <v>1</v>
      </c>
    </row>
    <row r="13" spans="1:12" s="32" customFormat="1" ht="15" x14ac:dyDescent="0.25">
      <c r="A13" s="67" t="s">
        <v>19</v>
      </c>
      <c r="B13" s="114">
        <f>SUM(B4:B12)</f>
        <v>22.182810314716001</v>
      </c>
      <c r="C13" s="114">
        <f>SUM(C4:C12)</f>
        <v>22.577253586568403</v>
      </c>
      <c r="D13" s="114">
        <f>SUM(D4:D12)</f>
        <v>18.076622516591911</v>
      </c>
      <c r="E13" s="114">
        <f t="shared" ref="E13:F13" si="6">SUM(E4:E12)</f>
        <v>0.84575322280454046</v>
      </c>
      <c r="F13" s="114">
        <f t="shared" si="6"/>
        <v>63.682439640680855</v>
      </c>
      <c r="G13" s="7"/>
      <c r="H13" s="117">
        <f t="shared" ref="H13" si="7">B13/$F13</f>
        <v>0.34833480689306762</v>
      </c>
      <c r="I13" s="117">
        <f t="shared" ref="I13:K13" si="8">C13/$F13</f>
        <v>0.35452871645554662</v>
      </c>
      <c r="J13" s="117">
        <f t="shared" si="8"/>
        <v>0.2838556848416407</v>
      </c>
      <c r="K13" s="117">
        <f t="shared" si="8"/>
        <v>1.3280791809745092E-2</v>
      </c>
      <c r="L13" s="116">
        <f t="shared" ref="L13" si="9">SUM(H13:K13)</f>
        <v>1</v>
      </c>
    </row>
    <row r="14" spans="1:12" s="32" customFormat="1" ht="15" x14ac:dyDescent="0.25">
      <c r="A14" s="93" t="s">
        <v>67</v>
      </c>
      <c r="B14" s="118"/>
      <c r="C14" s="1"/>
      <c r="D14" s="118"/>
      <c r="E14" s="118"/>
      <c r="F14" s="118"/>
      <c r="G14" s="7"/>
      <c r="H14" s="8"/>
      <c r="I14" s="9"/>
      <c r="J14" s="4"/>
    </row>
    <row r="15" spans="1:12" s="32" customFormat="1" ht="15" x14ac:dyDescent="0.25">
      <c r="A15" s="93" t="s">
        <v>66</v>
      </c>
      <c r="B15" s="118"/>
      <c r="C15" s="1"/>
      <c r="D15" s="118"/>
      <c r="E15" s="118"/>
      <c r="F15" s="118"/>
      <c r="G15" s="7"/>
      <c r="H15" s="8"/>
      <c r="I15" s="9"/>
      <c r="J15" s="4"/>
    </row>
    <row r="16" spans="1:12" x14ac:dyDescent="0.2">
      <c r="A16" s="71" t="s">
        <v>71</v>
      </c>
    </row>
    <row r="17" spans="1:7" x14ac:dyDescent="0.2">
      <c r="A17" s="96" t="s">
        <v>100</v>
      </c>
    </row>
    <row r="20" spans="1:7" ht="15" x14ac:dyDescent="0.25">
      <c r="A20" s="32"/>
      <c r="G20" s="32"/>
    </row>
  </sheetData>
  <sortState xmlns:xlrd2="http://schemas.microsoft.com/office/spreadsheetml/2017/richdata2" ref="A4:L12">
    <sortCondition descending="1" ref="F4:F1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A95F"/>
  </sheetPr>
  <dimension ref="A1:J21"/>
  <sheetViews>
    <sheetView showGridLines="0" zoomScaleNormal="100" workbookViewId="0"/>
  </sheetViews>
  <sheetFormatPr baseColWidth="10" defaultColWidth="11.42578125" defaultRowHeight="14.25" x14ac:dyDescent="0.2"/>
  <cols>
    <col min="1" max="1" width="49.5703125" style="1" customWidth="1"/>
    <col min="2" max="2" width="29.5703125" style="1" bestFit="1" customWidth="1"/>
    <col min="3" max="3" width="22.28515625" style="1" bestFit="1" customWidth="1"/>
    <col min="4" max="4" width="21.28515625" style="1" customWidth="1"/>
    <col min="5" max="5" width="11.42578125" style="1"/>
    <col min="6" max="6" width="13.85546875" style="1" customWidth="1"/>
    <col min="7" max="7" width="16.140625" style="1" customWidth="1"/>
    <col min="8" max="16384" width="11.42578125" style="1"/>
  </cols>
  <sheetData>
    <row r="1" spans="1:7" ht="15" x14ac:dyDescent="0.25">
      <c r="A1" s="32" t="s">
        <v>77</v>
      </c>
    </row>
    <row r="2" spans="1:7" x14ac:dyDescent="0.2">
      <c r="A2" s="97" t="s">
        <v>20</v>
      </c>
    </row>
    <row r="3" spans="1:7" ht="15" x14ac:dyDescent="0.2">
      <c r="B3" s="98" t="s">
        <v>21</v>
      </c>
      <c r="C3" s="98" t="s">
        <v>23</v>
      </c>
      <c r="D3" s="98" t="s">
        <v>19</v>
      </c>
    </row>
    <row r="4" spans="1:7" x14ac:dyDescent="0.2">
      <c r="A4" s="58" t="s">
        <v>72</v>
      </c>
      <c r="B4" s="99">
        <f>D4-C4</f>
        <v>2.4053695876478081</v>
      </c>
      <c r="C4" s="100">
        <v>19.217580821965676</v>
      </c>
      <c r="D4" s="101">
        <f>'Graph 1'!B4</f>
        <v>21.622950409613484</v>
      </c>
      <c r="F4" s="3"/>
    </row>
    <row r="5" spans="1:7" x14ac:dyDescent="0.2">
      <c r="A5" s="58" t="s">
        <v>22</v>
      </c>
      <c r="B5" s="99">
        <f t="shared" ref="B5:B12" si="0">D5-C5</f>
        <v>5.3916026417483582</v>
      </c>
      <c r="C5" s="102">
        <v>8.6730788046801628</v>
      </c>
      <c r="D5" s="101">
        <f>'Graph 1'!B5</f>
        <v>14.064681446428521</v>
      </c>
    </row>
    <row r="6" spans="1:7" x14ac:dyDescent="0.2">
      <c r="A6" s="58" t="s">
        <v>73</v>
      </c>
      <c r="B6" s="99">
        <f t="shared" si="0"/>
        <v>3.9001356542920798</v>
      </c>
      <c r="C6" s="102">
        <v>3.7246812881347173</v>
      </c>
      <c r="D6" s="101">
        <f>'Graph 1'!B6</f>
        <v>7.6248169424267971</v>
      </c>
    </row>
    <row r="7" spans="1:7" x14ac:dyDescent="0.2">
      <c r="A7" s="58" t="s">
        <v>62</v>
      </c>
      <c r="B7" s="99">
        <f t="shared" si="0"/>
        <v>0.60293182038585424</v>
      </c>
      <c r="C7" s="102">
        <v>5.0061931291952693</v>
      </c>
      <c r="D7" s="101">
        <f>'Graph 1'!B7</f>
        <v>5.6091249495811235</v>
      </c>
    </row>
    <row r="8" spans="1:7" x14ac:dyDescent="0.2">
      <c r="A8" s="58" t="s">
        <v>60</v>
      </c>
      <c r="B8" s="99">
        <f t="shared" si="0"/>
        <v>4.7854773537967477</v>
      </c>
      <c r="C8" s="102">
        <v>0.24459486671467812</v>
      </c>
      <c r="D8" s="101">
        <f>'Graph 1'!B8</f>
        <v>5.0300722205114257</v>
      </c>
    </row>
    <row r="9" spans="1:7" x14ac:dyDescent="0.2">
      <c r="A9" s="58" t="s">
        <v>2</v>
      </c>
      <c r="B9" s="99">
        <f t="shared" si="0"/>
        <v>0.99952489816896506</v>
      </c>
      <c r="C9" s="102">
        <v>2.5501964155822296</v>
      </c>
      <c r="D9" s="101">
        <f>'Graph 1'!B9</f>
        <v>3.5497213137511947</v>
      </c>
    </row>
    <row r="10" spans="1:7" x14ac:dyDescent="0.2">
      <c r="A10" s="58" t="s">
        <v>1</v>
      </c>
      <c r="B10" s="99">
        <f>D10-C10</f>
        <v>1.2229711804641783</v>
      </c>
      <c r="C10" s="102">
        <v>1.0722874614415054</v>
      </c>
      <c r="D10" s="101">
        <f>'Graph 1'!B11</f>
        <v>2.2952586419056837</v>
      </c>
    </row>
    <row r="11" spans="1:7" x14ac:dyDescent="0.2">
      <c r="A11" s="58" t="s">
        <v>29</v>
      </c>
      <c r="B11" s="99">
        <f t="shared" si="0"/>
        <v>2.6894946002958457</v>
      </c>
      <c r="C11" s="100">
        <v>0.3377574708918184</v>
      </c>
      <c r="D11" s="101">
        <f>'Graph 1'!B10</f>
        <v>3.027252071187664</v>
      </c>
    </row>
    <row r="12" spans="1:7" x14ac:dyDescent="0.2">
      <c r="A12" s="58" t="s">
        <v>6</v>
      </c>
      <c r="B12" s="99">
        <f t="shared" si="0"/>
        <v>0.19712754715044001</v>
      </c>
      <c r="C12" s="102">
        <v>0.66143409812451293</v>
      </c>
      <c r="D12" s="101">
        <f>'Graph 1'!B12</f>
        <v>0.85856164527495293</v>
      </c>
    </row>
    <row r="13" spans="1:7" ht="15" x14ac:dyDescent="0.25">
      <c r="A13" s="67" t="s">
        <v>19</v>
      </c>
      <c r="B13" s="103">
        <f>SUM(B4:B12)</f>
        <v>22.194635283950277</v>
      </c>
      <c r="C13" s="104">
        <f>SUM(C4:C12)</f>
        <v>41.487804356730571</v>
      </c>
      <c r="D13" s="104">
        <f t="shared" ref="D13" si="1">SUM(B13:C13)</f>
        <v>63.682439640680848</v>
      </c>
      <c r="G13" s="3" t="s">
        <v>31</v>
      </c>
    </row>
    <row r="14" spans="1:7" ht="15" x14ac:dyDescent="0.25">
      <c r="A14" s="105" t="s">
        <v>78</v>
      </c>
      <c r="B14" s="106">
        <f>B13/$D$13</f>
        <v>0.34852049339159058</v>
      </c>
      <c r="C14" s="106">
        <f>C13/$D$13</f>
        <v>0.65147950660840936</v>
      </c>
      <c r="D14" s="106">
        <f>D13/$D$13</f>
        <v>1</v>
      </c>
      <c r="G14" s="3"/>
    </row>
    <row r="15" spans="1:7" x14ac:dyDescent="0.2">
      <c r="A15" s="93" t="s">
        <v>67</v>
      </c>
      <c r="B15" s="107"/>
      <c r="C15" s="107"/>
      <c r="D15" s="107"/>
      <c r="G15" s="3"/>
    </row>
    <row r="16" spans="1:7" x14ac:dyDescent="0.2">
      <c r="A16" s="93" t="s">
        <v>66</v>
      </c>
      <c r="B16" s="107"/>
      <c r="C16" s="107"/>
      <c r="D16" s="107"/>
      <c r="G16" s="3"/>
    </row>
    <row r="17" spans="1:10" x14ac:dyDescent="0.2">
      <c r="A17" s="71" t="s">
        <v>71</v>
      </c>
      <c r="B17" s="107"/>
      <c r="C17" s="107"/>
      <c r="D17" s="107"/>
      <c r="G17" s="3"/>
    </row>
    <row r="18" spans="1:10" x14ac:dyDescent="0.2">
      <c r="A18" s="96" t="s">
        <v>100</v>
      </c>
    </row>
    <row r="19" spans="1:10" x14ac:dyDescent="0.2">
      <c r="A19" s="96"/>
    </row>
    <row r="21" spans="1:10" ht="15" x14ac:dyDescent="0.25">
      <c r="A21" s="32"/>
      <c r="J21" s="32"/>
    </row>
  </sheetData>
  <sortState xmlns:xlrd2="http://schemas.microsoft.com/office/spreadsheetml/2017/richdata2" ref="A4:D12">
    <sortCondition descending="1" ref="D4:D1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A95F"/>
  </sheetPr>
  <dimension ref="A1:AD30"/>
  <sheetViews>
    <sheetView showGridLines="0" zoomScaleNormal="100" workbookViewId="0">
      <pane xSplit="1" topLeftCell="B1" activePane="topRight" state="frozen"/>
      <selection pane="topRight"/>
    </sheetView>
  </sheetViews>
  <sheetFormatPr baseColWidth="10" defaultColWidth="11.42578125" defaultRowHeight="14.25" outlineLevelCol="1" x14ac:dyDescent="0.2"/>
  <cols>
    <col min="1" max="1" width="42.85546875" style="1" customWidth="1"/>
    <col min="2" max="2" width="11.140625" style="1" customWidth="1" outlineLevel="1"/>
    <col min="3" max="15" width="9.28515625" style="1" customWidth="1" outlineLevel="1"/>
    <col min="16" max="24" width="9.28515625" style="1" customWidth="1"/>
    <col min="25" max="25" width="9.28515625" style="6" customWidth="1"/>
    <col min="26" max="26" width="12.5703125" style="1" customWidth="1"/>
    <col min="27" max="16384" width="11.42578125" style="1"/>
  </cols>
  <sheetData>
    <row r="1" spans="1:30" ht="15" customHeight="1" x14ac:dyDescent="0.25">
      <c r="A1" s="12" t="s">
        <v>83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Z1" s="6"/>
    </row>
    <row r="2" spans="1:30" ht="15" x14ac:dyDescent="0.2">
      <c r="A2" s="72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Z2" s="26"/>
      <c r="AA2" s="73" t="s">
        <v>91</v>
      </c>
      <c r="AB2" s="74"/>
    </row>
    <row r="3" spans="1:30" ht="27.75" customHeight="1" x14ac:dyDescent="0.2">
      <c r="A3" s="53"/>
      <c r="B3" s="54" t="s">
        <v>24</v>
      </c>
      <c r="C3" s="55">
        <v>2001</v>
      </c>
      <c r="D3" s="55">
        <v>2002</v>
      </c>
      <c r="E3" s="55">
        <v>2003</v>
      </c>
      <c r="F3" s="55">
        <v>2004</v>
      </c>
      <c r="G3" s="55">
        <v>2005</v>
      </c>
      <c r="H3" s="55">
        <v>2006</v>
      </c>
      <c r="I3" s="55">
        <v>2007</v>
      </c>
      <c r="J3" s="55">
        <v>2008</v>
      </c>
      <c r="K3" s="55">
        <v>2009</v>
      </c>
      <c r="L3" s="55">
        <v>2010</v>
      </c>
      <c r="M3" s="55">
        <v>2011</v>
      </c>
      <c r="N3" s="55">
        <v>2012</v>
      </c>
      <c r="O3" s="55">
        <v>2013</v>
      </c>
      <c r="P3" s="55">
        <v>2014</v>
      </c>
      <c r="Q3" s="55">
        <v>2015</v>
      </c>
      <c r="R3" s="55">
        <v>2016</v>
      </c>
      <c r="S3" s="55">
        <v>2017</v>
      </c>
      <c r="T3" s="55">
        <v>2018</v>
      </c>
      <c r="U3" s="55">
        <v>2019</v>
      </c>
      <c r="V3" s="55">
        <v>2020</v>
      </c>
      <c r="W3" s="55">
        <v>2021</v>
      </c>
      <c r="X3" s="56">
        <v>2022</v>
      </c>
      <c r="Y3" s="75"/>
      <c r="Z3" s="76" t="s">
        <v>79</v>
      </c>
      <c r="AA3" s="76" t="s">
        <v>86</v>
      </c>
      <c r="AB3" s="77" t="s">
        <v>94</v>
      </c>
    </row>
    <row r="4" spans="1:30" s="15" customFormat="1" ht="14.25" customHeight="1" x14ac:dyDescent="0.25">
      <c r="A4" s="78" t="s">
        <v>22</v>
      </c>
      <c r="B4" s="79">
        <v>3.8337879421022905</v>
      </c>
      <c r="C4" s="80">
        <v>4.0669058501104498</v>
      </c>
      <c r="D4" s="80">
        <v>4.4375075582978125</v>
      </c>
      <c r="E4" s="80">
        <v>4.6000884460497673</v>
      </c>
      <c r="F4" s="80">
        <v>4.5684909988076532</v>
      </c>
      <c r="G4" s="80">
        <v>4.8434582059845273</v>
      </c>
      <c r="H4" s="80">
        <v>5.2847199150499442</v>
      </c>
      <c r="I4" s="80">
        <v>5.5689061927639019</v>
      </c>
      <c r="J4" s="80">
        <v>5.5501826034321544</v>
      </c>
      <c r="K4" s="80">
        <v>5.3741239691148497</v>
      </c>
      <c r="L4" s="80">
        <v>5.2175976988536963</v>
      </c>
      <c r="M4" s="80">
        <v>5.0859068760874315</v>
      </c>
      <c r="N4" s="80">
        <v>4.9826116346722724</v>
      </c>
      <c r="O4" s="80">
        <v>5.0223258511336999</v>
      </c>
      <c r="P4" s="80">
        <v>4.7144152128407715</v>
      </c>
      <c r="Q4" s="80">
        <v>4.4322668594607473</v>
      </c>
      <c r="R4" s="80">
        <v>4.4996587029629582</v>
      </c>
      <c r="S4" s="80">
        <v>4.838858734119138</v>
      </c>
      <c r="T4" s="80">
        <v>4.8900810502531762</v>
      </c>
      <c r="U4" s="80">
        <v>5.0942904946037819</v>
      </c>
      <c r="V4" s="80">
        <v>4.5086999513047266</v>
      </c>
      <c r="W4" s="80">
        <v>5.2265661246110984</v>
      </c>
      <c r="X4" s="81">
        <v>5.3916026417483582</v>
      </c>
      <c r="Y4" s="82"/>
      <c r="Z4" s="83">
        <f>X4-B4</f>
        <v>1.5578146996460678</v>
      </c>
      <c r="AA4" s="84">
        <f>+X4/W4-1</f>
        <v>3.1576471664661154E-2</v>
      </c>
      <c r="AB4" s="85">
        <f>+W4-V4</f>
        <v>0.71786617330637181</v>
      </c>
      <c r="AD4" s="16"/>
    </row>
    <row r="5" spans="1:30" s="15" customFormat="1" ht="14.25" customHeight="1" x14ac:dyDescent="0.25">
      <c r="A5" s="78" t="s">
        <v>60</v>
      </c>
      <c r="B5" s="79">
        <v>2.852437356425249</v>
      </c>
      <c r="C5" s="80">
        <v>2.0765729705213669</v>
      </c>
      <c r="D5" s="80">
        <v>2.1549245501390413</v>
      </c>
      <c r="E5" s="80">
        <v>2.2322740089536994</v>
      </c>
      <c r="F5" s="80">
        <v>2.2980640949553455</v>
      </c>
      <c r="G5" s="80">
        <v>2.6339267799097001</v>
      </c>
      <c r="H5" s="80">
        <v>2.2914164878651597</v>
      </c>
      <c r="I5" s="80">
        <v>2.3277261572684891</v>
      </c>
      <c r="J5" s="80">
        <v>2.8336173020862367</v>
      </c>
      <c r="K5" s="80">
        <v>3.1611901240412532</v>
      </c>
      <c r="L5" s="80">
        <v>3.2467252217449332</v>
      </c>
      <c r="M5" s="80">
        <v>3.6827343998344824</v>
      </c>
      <c r="N5" s="80">
        <v>3.8166720506978868</v>
      </c>
      <c r="O5" s="80">
        <v>3.9309685618958277</v>
      </c>
      <c r="P5" s="80">
        <v>3.8759740462717267</v>
      </c>
      <c r="Q5" s="80">
        <v>3.8810817561345297</v>
      </c>
      <c r="R5" s="80">
        <v>3.6892703116097345</v>
      </c>
      <c r="S5" s="80">
        <v>3.5912552575369894</v>
      </c>
      <c r="T5" s="80">
        <v>3.3828987948477209</v>
      </c>
      <c r="U5" s="80">
        <v>3.4907608197304292</v>
      </c>
      <c r="V5" s="80">
        <v>3.2679667020293879</v>
      </c>
      <c r="W5" s="80">
        <v>4.0395670766929586</v>
      </c>
      <c r="X5" s="81">
        <v>4.7854773537967477</v>
      </c>
      <c r="Y5" s="82"/>
      <c r="Z5" s="83">
        <f t="shared" ref="Z5:Z13" si="0">X5-B5</f>
        <v>1.9330399973714987</v>
      </c>
      <c r="AA5" s="84">
        <f t="shared" ref="AA5:AA13" si="1">+X5/W5-1</f>
        <v>0.18465104377334352</v>
      </c>
      <c r="AB5" s="85">
        <f>+W5-V5</f>
        <v>0.77160037466357068</v>
      </c>
      <c r="AD5" s="16"/>
    </row>
    <row r="6" spans="1:30" s="15" customFormat="1" ht="14.25" customHeight="1" x14ac:dyDescent="0.25">
      <c r="A6" s="78" t="s">
        <v>88</v>
      </c>
      <c r="B6" s="79">
        <v>0.45087236736461173</v>
      </c>
      <c r="C6" s="80">
        <v>0.43549820237105547</v>
      </c>
      <c r="D6" s="80">
        <v>0.42752342965784712</v>
      </c>
      <c r="E6" s="80">
        <v>0.42294150117271057</v>
      </c>
      <c r="F6" s="80">
        <v>0.47717315078817724</v>
      </c>
      <c r="G6" s="80">
        <v>0.66811725878356865</v>
      </c>
      <c r="H6" s="80">
        <v>0.83899773409696876</v>
      </c>
      <c r="I6" s="80">
        <v>0.73727156447127007</v>
      </c>
      <c r="J6" s="80">
        <v>0.9489273086540394</v>
      </c>
      <c r="K6" s="80">
        <v>0.80160367220384598</v>
      </c>
      <c r="L6" s="80">
        <v>0.73915710875560592</v>
      </c>
      <c r="M6" s="80">
        <v>0.70805489737710992</v>
      </c>
      <c r="N6" s="80">
        <v>0.83838845503689929</v>
      </c>
      <c r="O6" s="80">
        <v>0.8612317694734859</v>
      </c>
      <c r="P6" s="80">
        <v>0.83692864930236477</v>
      </c>
      <c r="Q6" s="80">
        <v>0.87847510144976237</v>
      </c>
      <c r="R6" s="80">
        <v>0.86996404670475691</v>
      </c>
      <c r="S6" s="80">
        <v>1.0650728761594317</v>
      </c>
      <c r="T6" s="80">
        <v>1.3142306129485131</v>
      </c>
      <c r="U6" s="80">
        <v>1.7341262804941868</v>
      </c>
      <c r="V6" s="80">
        <v>2.8101277791469617</v>
      </c>
      <c r="W6" s="80">
        <v>3.8947951205175086</v>
      </c>
      <c r="X6" s="81">
        <v>3.8528199756354398</v>
      </c>
      <c r="Y6" s="82"/>
      <c r="Z6" s="83">
        <f t="shared" si="0"/>
        <v>3.4019476082708282</v>
      </c>
      <c r="AA6" s="84">
        <f t="shared" si="1"/>
        <v>-1.0777240800407428E-2</v>
      </c>
      <c r="AB6" s="85">
        <f t="shared" ref="AB6:AB13" si="2">+W6-V6</f>
        <v>1.084667341370547</v>
      </c>
      <c r="AD6" s="16"/>
    </row>
    <row r="7" spans="1:30" s="15" customFormat="1" ht="14.25" customHeight="1" x14ac:dyDescent="0.25">
      <c r="A7" s="78" t="s">
        <v>87</v>
      </c>
      <c r="B7" s="86">
        <v>1.2800291633386818</v>
      </c>
      <c r="C7" s="80">
        <v>1.3634773050291418</v>
      </c>
      <c r="D7" s="80">
        <v>1.4319805946271809</v>
      </c>
      <c r="E7" s="80">
        <v>1.4490253897393677</v>
      </c>
      <c r="F7" s="80">
        <v>1.6516834123020669</v>
      </c>
      <c r="G7" s="80">
        <v>1.9808101772474858</v>
      </c>
      <c r="H7" s="80">
        <v>2.0585738728130165</v>
      </c>
      <c r="I7" s="80">
        <v>1.8656086409131818</v>
      </c>
      <c r="J7" s="80">
        <v>1.6729926105165707</v>
      </c>
      <c r="K7" s="80">
        <v>1.9149992438717529</v>
      </c>
      <c r="L7" s="80">
        <v>1.9982260083144909</v>
      </c>
      <c r="M7" s="80">
        <v>2.0138852570223134</v>
      </c>
      <c r="N7" s="80">
        <v>1.9108871087066859</v>
      </c>
      <c r="O7" s="80">
        <v>1.9513575084634187</v>
      </c>
      <c r="P7" s="80">
        <v>1.9592022158955293</v>
      </c>
      <c r="Q7" s="80">
        <v>1.8015530835839846</v>
      </c>
      <c r="R7" s="80">
        <v>1.8097481175886512</v>
      </c>
      <c r="S7" s="80">
        <v>1.8185447734453546</v>
      </c>
      <c r="T7" s="80">
        <v>1.8991006447359673</v>
      </c>
      <c r="U7" s="80">
        <v>2.2877445456573695</v>
      </c>
      <c r="V7" s="80">
        <v>2.0278432337917129</v>
      </c>
      <c r="W7" s="80">
        <v>2.2850763624585606</v>
      </c>
      <c r="X7" s="81">
        <v>2.4053695876478045</v>
      </c>
      <c r="Y7" s="82"/>
      <c r="Z7" s="83">
        <f t="shared" si="0"/>
        <v>1.1253404243091227</v>
      </c>
      <c r="AA7" s="84">
        <f t="shared" si="1"/>
        <v>5.2642978224070269E-2</v>
      </c>
      <c r="AB7" s="85">
        <f t="shared" si="2"/>
        <v>0.25723312866684767</v>
      </c>
    </row>
    <row r="8" spans="1:30" s="15" customFormat="1" ht="14.25" customHeight="1" x14ac:dyDescent="0.25">
      <c r="A8" s="78" t="s">
        <v>29</v>
      </c>
      <c r="B8" s="79">
        <v>0.3489400603557638</v>
      </c>
      <c r="C8" s="80">
        <v>0.4350906301488533</v>
      </c>
      <c r="D8" s="80">
        <v>0.5357427871969126</v>
      </c>
      <c r="E8" s="80">
        <v>0.60346660595012103</v>
      </c>
      <c r="F8" s="80">
        <v>0.68447802766902111</v>
      </c>
      <c r="G8" s="80">
        <v>0.77093887280613582</v>
      </c>
      <c r="H8" s="80">
        <v>1.0779897269041465</v>
      </c>
      <c r="I8" s="80">
        <v>1.2206848307401972</v>
      </c>
      <c r="J8" s="80">
        <v>1.291300182184731</v>
      </c>
      <c r="K8" s="80">
        <v>1.1277221728601858</v>
      </c>
      <c r="L8" s="80">
        <v>1.1217608530896599</v>
      </c>
      <c r="M8" s="80">
        <v>1.1070498405877309</v>
      </c>
      <c r="N8" s="80">
        <v>1.2165178824353873</v>
      </c>
      <c r="O8" s="80">
        <v>1.2000484759108963</v>
      </c>
      <c r="P8" s="80">
        <v>1.0836586396120211</v>
      </c>
      <c r="Q8" s="80">
        <v>1.2125848604005305</v>
      </c>
      <c r="R8" s="80">
        <v>1.20000155605152</v>
      </c>
      <c r="S8" s="80">
        <v>1.4595161812289204</v>
      </c>
      <c r="T8" s="80">
        <v>1.7830270294914996</v>
      </c>
      <c r="U8" s="80">
        <v>1.9892491974174751</v>
      </c>
      <c r="V8" s="80">
        <v>1.8777837225478196</v>
      </c>
      <c r="W8" s="80">
        <v>1.904807126518522</v>
      </c>
      <c r="X8" s="81">
        <v>1.957501171013865</v>
      </c>
      <c r="Y8" s="82"/>
      <c r="Z8" s="83">
        <f t="shared" si="0"/>
        <v>1.6085611106581013</v>
      </c>
      <c r="AA8" s="84">
        <f t="shared" si="1"/>
        <v>2.7663716584079401E-2</v>
      </c>
      <c r="AB8" s="85">
        <f t="shared" si="2"/>
        <v>2.7023403970702464E-2</v>
      </c>
    </row>
    <row r="9" spans="1:30" s="15" customFormat="1" ht="14.25" customHeight="1" x14ac:dyDescent="0.25">
      <c r="A9" s="78" t="s">
        <v>1</v>
      </c>
      <c r="B9" s="79">
        <v>0.55804645519476714</v>
      </c>
      <c r="C9" s="80">
        <v>0.68240493677944547</v>
      </c>
      <c r="D9" s="80">
        <v>0.61206720348926313</v>
      </c>
      <c r="E9" s="80">
        <v>0.63945474927360801</v>
      </c>
      <c r="F9" s="80">
        <v>0.60279379508680819</v>
      </c>
      <c r="G9" s="80">
        <v>0.91980737634754928</v>
      </c>
      <c r="H9" s="80">
        <v>0.86560629920198218</v>
      </c>
      <c r="I9" s="80">
        <v>1.1150737473905192</v>
      </c>
      <c r="J9" s="80">
        <v>1.5135988883616727</v>
      </c>
      <c r="K9" s="80">
        <v>1.3049077996752498</v>
      </c>
      <c r="L9" s="80">
        <v>1.1753875193391059</v>
      </c>
      <c r="M9" s="80">
        <v>1.1800011002186226</v>
      </c>
      <c r="N9" s="80">
        <v>1.2399036211462977</v>
      </c>
      <c r="O9" s="80">
        <v>1.1670449592794798</v>
      </c>
      <c r="P9" s="80">
        <v>1.12667434856264</v>
      </c>
      <c r="Q9" s="80">
        <v>1.1053207659008273</v>
      </c>
      <c r="R9" s="80">
        <v>1.1669880743820062</v>
      </c>
      <c r="S9" s="80">
        <v>1.2395824939422397</v>
      </c>
      <c r="T9" s="80">
        <v>1.2259994309838107</v>
      </c>
      <c r="U9" s="80">
        <v>1.2903708549335244</v>
      </c>
      <c r="V9" s="87">
        <v>1.1696749371860458</v>
      </c>
      <c r="W9" s="87">
        <v>1.488391886333575</v>
      </c>
      <c r="X9" s="81">
        <v>1.9549646097461622</v>
      </c>
      <c r="Y9" s="82"/>
      <c r="Z9" s="83">
        <f t="shared" si="0"/>
        <v>1.3969181545513951</v>
      </c>
      <c r="AA9" s="84">
        <f t="shared" si="1"/>
        <v>0.31347437976292492</v>
      </c>
      <c r="AB9" s="85">
        <f t="shared" si="2"/>
        <v>0.31871694914752924</v>
      </c>
    </row>
    <row r="10" spans="1:30" s="15" customFormat="1" ht="14.25" customHeight="1" x14ac:dyDescent="0.25">
      <c r="A10" s="78" t="s">
        <v>2</v>
      </c>
      <c r="B10" s="79">
        <v>0.6364814733858366</v>
      </c>
      <c r="C10" s="80">
        <v>0.62472026866365682</v>
      </c>
      <c r="D10" s="80">
        <v>0.5163863356724947</v>
      </c>
      <c r="E10" s="80">
        <v>0.51116568708290289</v>
      </c>
      <c r="F10" s="80">
        <v>0.55453939828938403</v>
      </c>
      <c r="G10" s="80">
        <v>0.59294184167459818</v>
      </c>
      <c r="H10" s="80">
        <v>0.62730916984209439</v>
      </c>
      <c r="I10" s="80">
        <v>0.58245405302916742</v>
      </c>
      <c r="J10" s="80">
        <v>0.59262603053982643</v>
      </c>
      <c r="K10" s="80">
        <v>0.59054602708609483</v>
      </c>
      <c r="L10" s="80">
        <v>0.61752563655821491</v>
      </c>
      <c r="M10" s="80">
        <v>0.62986592371132721</v>
      </c>
      <c r="N10" s="80">
        <v>0.67778118329688974</v>
      </c>
      <c r="O10" s="80">
        <v>0.77408811962006197</v>
      </c>
      <c r="P10" s="80">
        <v>0.67788074475675142</v>
      </c>
      <c r="Q10" s="80">
        <v>0.69394478893871014</v>
      </c>
      <c r="R10" s="80">
        <v>0.70645537344225906</v>
      </c>
      <c r="S10" s="80">
        <v>0.71040101068121542</v>
      </c>
      <c r="T10" s="80">
        <v>0.81211790863312794</v>
      </c>
      <c r="U10" s="80">
        <v>0.83038600069923296</v>
      </c>
      <c r="V10" s="80">
        <v>0.77145952376351157</v>
      </c>
      <c r="W10" s="80">
        <v>0.93559035865424889</v>
      </c>
      <c r="X10" s="81">
        <v>1.0023770707648785</v>
      </c>
      <c r="Y10" s="82"/>
      <c r="Z10" s="83">
        <f t="shared" si="0"/>
        <v>0.36589559737904187</v>
      </c>
      <c r="AA10" s="84">
        <f t="shared" si="1"/>
        <v>7.1384566432145968E-2</v>
      </c>
      <c r="AB10" s="85">
        <f t="shared" si="2"/>
        <v>0.16413083489073732</v>
      </c>
    </row>
    <row r="11" spans="1:30" s="15" customFormat="1" ht="14.25" customHeight="1" x14ac:dyDescent="0.25">
      <c r="A11" s="78" t="s">
        <v>62</v>
      </c>
      <c r="B11" s="79">
        <v>0.35699909594933321</v>
      </c>
      <c r="C11" s="80">
        <v>0.36644729306266149</v>
      </c>
      <c r="D11" s="80">
        <v>0.43003262400034947</v>
      </c>
      <c r="E11" s="80">
        <v>0.44085078427669383</v>
      </c>
      <c r="F11" s="80">
        <v>0.49713085598631457</v>
      </c>
      <c r="G11" s="80">
        <v>0.66129885234084429</v>
      </c>
      <c r="H11" s="80">
        <v>0.35379212267138388</v>
      </c>
      <c r="I11" s="80">
        <v>0.3710520559236582</v>
      </c>
      <c r="J11" s="80">
        <v>0.45971888840669967</v>
      </c>
      <c r="K11" s="80">
        <v>0.38671338496402541</v>
      </c>
      <c r="L11" s="80">
        <v>0.3875891759760508</v>
      </c>
      <c r="M11" s="80">
        <v>0.51037395560419885</v>
      </c>
      <c r="N11" s="80">
        <v>0.50163889591908128</v>
      </c>
      <c r="O11" s="80">
        <v>0.52251829758591528</v>
      </c>
      <c r="P11" s="80">
        <v>0.50358196759031204</v>
      </c>
      <c r="Q11" s="80">
        <v>0.4813191151397318</v>
      </c>
      <c r="R11" s="80">
        <v>0.39870541984256136</v>
      </c>
      <c r="S11" s="80">
        <v>0.43608945445331143</v>
      </c>
      <c r="T11" s="80">
        <v>0.59238781608818036</v>
      </c>
      <c r="U11" s="80">
        <v>0.65654162434165453</v>
      </c>
      <c r="V11" s="80">
        <v>0.58816420732253061</v>
      </c>
      <c r="W11" s="80">
        <v>0.60936381751272684</v>
      </c>
      <c r="X11" s="81">
        <v>0.60293182038585436</v>
      </c>
      <c r="Y11" s="82"/>
      <c r="Z11" s="83">
        <f t="shared" si="0"/>
        <v>0.24593272443652114</v>
      </c>
      <c r="AA11" s="84">
        <f t="shared" si="1"/>
        <v>-1.0555265905229372E-2</v>
      </c>
      <c r="AB11" s="85">
        <f t="shared" si="2"/>
        <v>2.1199610190196227E-2</v>
      </c>
    </row>
    <row r="12" spans="1:30" s="15" customFormat="1" ht="14.25" customHeight="1" x14ac:dyDescent="0.25">
      <c r="A12" s="78" t="s">
        <v>6</v>
      </c>
      <c r="B12" s="79">
        <v>6.2867740963719665E-2</v>
      </c>
      <c r="C12" s="80">
        <v>5.9389929376005735E-2</v>
      </c>
      <c r="D12" s="80">
        <v>4.5981932773109253E-2</v>
      </c>
      <c r="E12" s="80">
        <v>5.8299999999999998E-2</v>
      </c>
      <c r="F12" s="80">
        <v>6.9600000000000009E-2</v>
      </c>
      <c r="G12" s="80">
        <v>7.4900000000000008E-2</v>
      </c>
      <c r="H12" s="80">
        <v>9.5000000000000001E-2</v>
      </c>
      <c r="I12" s="80">
        <v>7.4087559679790027E-2</v>
      </c>
      <c r="J12" s="80">
        <v>8.4950717619999991E-2</v>
      </c>
      <c r="K12" s="80">
        <v>9.8639915459999991E-2</v>
      </c>
      <c r="L12" s="80">
        <v>8.3797947910000004E-2</v>
      </c>
      <c r="M12" s="80">
        <v>6.8393788379999987E-2</v>
      </c>
      <c r="N12" s="80">
        <v>6.6679409000000009E-2</v>
      </c>
      <c r="O12" s="80">
        <v>6.3780000000000003E-2</v>
      </c>
      <c r="P12" s="80">
        <v>6.4792000000000002E-2</v>
      </c>
      <c r="Q12" s="80">
        <v>9.3280000000000002E-2</v>
      </c>
      <c r="R12" s="80">
        <v>9.2061999999999991E-2</v>
      </c>
      <c r="S12" s="80">
        <v>8.4051000000000001E-2</v>
      </c>
      <c r="T12" s="80">
        <v>8.4741999999999984E-2</v>
      </c>
      <c r="U12" s="80">
        <v>8.2444443199999939E-2</v>
      </c>
      <c r="V12" s="88">
        <v>7.1630474399999963E-2</v>
      </c>
      <c r="W12" s="88">
        <v>8.4409735999999985E-2</v>
      </c>
      <c r="X12" s="81">
        <v>0.19712754715043995</v>
      </c>
      <c r="Y12" s="82"/>
      <c r="Z12" s="83">
        <f t="shared" si="0"/>
        <v>0.13425980618672029</v>
      </c>
      <c r="AA12" s="84">
        <f t="shared" si="1"/>
        <v>1.335365047823867</v>
      </c>
      <c r="AB12" s="85">
        <f t="shared" si="2"/>
        <v>1.2779261600000022E-2</v>
      </c>
    </row>
    <row r="13" spans="1:30" s="15" customFormat="1" ht="14.25" customHeight="1" x14ac:dyDescent="0.25">
      <c r="A13" s="89" t="s">
        <v>19</v>
      </c>
      <c r="B13" s="90">
        <f t="shared" ref="B13:X13" si="3">SUM(B4:B12)</f>
        <v>10.380461655080254</v>
      </c>
      <c r="C13" s="90">
        <f t="shared" si="3"/>
        <v>10.110507386062636</v>
      </c>
      <c r="D13" s="90">
        <f t="shared" si="3"/>
        <v>10.59214701585401</v>
      </c>
      <c r="E13" s="90">
        <f t="shared" si="3"/>
        <v>10.957567172498869</v>
      </c>
      <c r="F13" s="90">
        <f t="shared" si="3"/>
        <v>11.403953733884771</v>
      </c>
      <c r="G13" s="90">
        <f t="shared" si="3"/>
        <v>13.146199365094409</v>
      </c>
      <c r="H13" s="90">
        <f t="shared" si="3"/>
        <v>13.493405328444696</v>
      </c>
      <c r="I13" s="90">
        <f t="shared" si="3"/>
        <v>13.862864802180173</v>
      </c>
      <c r="J13" s="90">
        <f t="shared" si="3"/>
        <v>14.94791453180193</v>
      </c>
      <c r="K13" s="90">
        <f t="shared" si="3"/>
        <v>14.760446309277258</v>
      </c>
      <c r="L13" s="90">
        <f t="shared" si="3"/>
        <v>14.587767170541756</v>
      </c>
      <c r="M13" s="90">
        <f t="shared" si="3"/>
        <v>14.986266038823217</v>
      </c>
      <c r="N13" s="90">
        <f t="shared" si="3"/>
        <v>15.251080240911399</v>
      </c>
      <c r="O13" s="90">
        <f t="shared" si="3"/>
        <v>15.493363543362786</v>
      </c>
      <c r="P13" s="90">
        <f t="shared" si="3"/>
        <v>14.843107824832119</v>
      </c>
      <c r="Q13" s="90">
        <f t="shared" si="3"/>
        <v>14.579826331008825</v>
      </c>
      <c r="R13" s="90">
        <f t="shared" si="3"/>
        <v>14.432853602584448</v>
      </c>
      <c r="S13" s="90">
        <f t="shared" si="3"/>
        <v>15.243371781566603</v>
      </c>
      <c r="T13" s="90">
        <f t="shared" si="3"/>
        <v>15.984585287981997</v>
      </c>
      <c r="U13" s="90">
        <f t="shared" si="3"/>
        <v>17.455914261077655</v>
      </c>
      <c r="V13" s="90">
        <f t="shared" si="3"/>
        <v>17.093350531492696</v>
      </c>
      <c r="W13" s="90">
        <f>SUM(W4:W12)</f>
        <v>20.4685676092992</v>
      </c>
      <c r="X13" s="91">
        <f t="shared" si="3"/>
        <v>22.150171777889557</v>
      </c>
      <c r="Y13" s="92"/>
      <c r="Z13" s="83">
        <f t="shared" si="0"/>
        <v>11.769710122809304</v>
      </c>
      <c r="AA13" s="84">
        <f t="shared" si="1"/>
        <v>8.2155439534829844E-2</v>
      </c>
      <c r="AB13" s="85">
        <f t="shared" si="2"/>
        <v>3.3752170778065036</v>
      </c>
    </row>
    <row r="14" spans="1:30" ht="17.25" customHeight="1" x14ac:dyDescent="0.25">
      <c r="A14" s="93" t="s">
        <v>67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94"/>
      <c r="AA14" s="95"/>
      <c r="AB14" s="20"/>
    </row>
    <row r="15" spans="1:30" s="10" customFormat="1" ht="15" customHeight="1" x14ac:dyDescent="0.2">
      <c r="A15" s="93" t="s">
        <v>66</v>
      </c>
      <c r="W15" s="17"/>
      <c r="X15" s="17"/>
      <c r="Y15" s="21"/>
    </row>
    <row r="16" spans="1:30" s="10" customFormat="1" ht="15" customHeight="1" x14ac:dyDescent="0.2">
      <c r="A16" s="71" t="s">
        <v>71</v>
      </c>
      <c r="W16" s="17"/>
      <c r="X16" s="17"/>
      <c r="Y16" s="21"/>
    </row>
    <row r="17" spans="1:25" s="10" customFormat="1" x14ac:dyDescent="0.2">
      <c r="A17" s="96" t="s">
        <v>100</v>
      </c>
      <c r="W17" s="17"/>
      <c r="X17" s="17"/>
      <c r="Y17" s="21"/>
    </row>
    <row r="18" spans="1:25" s="10" customFormat="1" x14ac:dyDescent="0.2">
      <c r="A18" s="47"/>
      <c r="W18" s="17"/>
      <c r="X18" s="17"/>
      <c r="Y18" s="21"/>
    </row>
    <row r="19" spans="1:25" s="10" customFormat="1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/>
      <c r="X19" s="17"/>
      <c r="Y19" s="21"/>
    </row>
    <row r="20" spans="1:25" x14ac:dyDescent="0.2">
      <c r="W20" s="17"/>
      <c r="X20" s="17"/>
      <c r="Y20" s="21"/>
    </row>
    <row r="21" spans="1:25" x14ac:dyDescent="0.2">
      <c r="N21" s="10"/>
      <c r="O21" s="10"/>
      <c r="P21" s="10"/>
      <c r="Q21" s="10"/>
      <c r="R21" s="10"/>
      <c r="S21" s="10"/>
      <c r="T21" s="10"/>
      <c r="U21" s="10"/>
      <c r="V21" s="10"/>
      <c r="W21" s="17"/>
      <c r="X21" s="17"/>
      <c r="Y21" s="21"/>
    </row>
    <row r="22" spans="1:25" x14ac:dyDescent="0.2">
      <c r="W22" s="17"/>
      <c r="X22" s="17"/>
      <c r="Y22" s="21"/>
    </row>
    <row r="23" spans="1:25" x14ac:dyDescent="0.2">
      <c r="N23" s="10"/>
      <c r="O23" s="10"/>
      <c r="P23" s="10"/>
      <c r="Q23" s="10"/>
      <c r="R23" s="10"/>
      <c r="S23" s="10"/>
      <c r="T23" s="10"/>
      <c r="U23" s="10"/>
      <c r="V23" s="10"/>
      <c r="W23" s="17"/>
      <c r="X23" s="17"/>
      <c r="Y23" s="21"/>
    </row>
    <row r="24" spans="1:25" x14ac:dyDescent="0.2">
      <c r="W24" s="17"/>
      <c r="X24" s="17"/>
      <c r="Y24" s="21"/>
    </row>
    <row r="25" spans="1:25" x14ac:dyDescent="0.2">
      <c r="N25" s="10"/>
      <c r="O25" s="10"/>
      <c r="P25" s="10"/>
      <c r="Q25" s="10"/>
      <c r="R25" s="10"/>
      <c r="S25" s="10"/>
      <c r="T25" s="10"/>
      <c r="U25" s="10"/>
      <c r="V25" s="10"/>
      <c r="W25" s="17"/>
      <c r="X25" s="17"/>
      <c r="Y25" s="21"/>
    </row>
    <row r="26" spans="1:25" x14ac:dyDescent="0.2">
      <c r="W26" s="17"/>
      <c r="X26" s="17"/>
      <c r="Y26" s="21"/>
    </row>
    <row r="27" spans="1:25" x14ac:dyDescent="0.2">
      <c r="N27" s="10"/>
      <c r="O27" s="10"/>
      <c r="P27" s="10"/>
      <c r="Q27" s="10"/>
      <c r="R27" s="10"/>
      <c r="S27" s="10"/>
      <c r="T27" s="10"/>
      <c r="U27" s="10"/>
      <c r="V27" s="10"/>
      <c r="W27" s="17"/>
      <c r="X27" s="17"/>
      <c r="Y27" s="21"/>
    </row>
    <row r="28" spans="1:25" x14ac:dyDescent="0.2">
      <c r="W28" s="17"/>
      <c r="X28" s="17"/>
      <c r="Y28" s="21"/>
    </row>
    <row r="29" spans="1:25" x14ac:dyDescent="0.2">
      <c r="N29" s="10"/>
      <c r="O29" s="10"/>
      <c r="P29" s="10"/>
      <c r="Q29" s="10"/>
      <c r="R29" s="10"/>
      <c r="S29" s="10"/>
      <c r="T29" s="10"/>
      <c r="U29" s="10"/>
      <c r="V29" s="10"/>
      <c r="W29" s="17"/>
      <c r="X29" s="17"/>
      <c r="Y29" s="21"/>
    </row>
    <row r="30" spans="1:25" x14ac:dyDescent="0.2">
      <c r="W30" s="17"/>
      <c r="X30" s="17"/>
      <c r="Y30" s="21"/>
    </row>
  </sheetData>
  <sortState xmlns:xlrd2="http://schemas.microsoft.com/office/spreadsheetml/2017/richdata2" ref="A4:Z12">
    <sortCondition descending="1" ref="W4:W12"/>
  </sortState>
  <mergeCells count="1">
    <mergeCell ref="AA2:AB2"/>
  </mergeCells>
  <pageMargins left="0.7" right="0.7" top="0.75" bottom="0.75" header="0.3" footer="0.3"/>
  <pageSetup paperSize="9" orientation="portrait" r:id="rId1"/>
  <ignoredErrors>
    <ignoredError sqref="H13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A95F"/>
  </sheetPr>
  <dimension ref="A1:AB19"/>
  <sheetViews>
    <sheetView showGridLines="0" zoomScaleNormal="100" workbookViewId="0">
      <pane xSplit="1" topLeftCell="B1" activePane="topRight" state="frozen"/>
      <selection pane="topRight"/>
    </sheetView>
  </sheetViews>
  <sheetFormatPr baseColWidth="10" defaultColWidth="11.42578125" defaultRowHeight="14.25" x14ac:dyDescent="0.2"/>
  <cols>
    <col min="1" max="1" width="43.5703125" style="1" customWidth="1"/>
    <col min="2" max="24" width="9.140625" style="1" customWidth="1"/>
    <col min="25" max="16384" width="11.42578125" style="1"/>
  </cols>
  <sheetData>
    <row r="1" spans="1:28" ht="15" x14ac:dyDescent="0.25">
      <c r="A1" s="12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x14ac:dyDescent="0.2">
      <c r="A2" s="44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32.25" customHeight="1" x14ac:dyDescent="0.2">
      <c r="A3" s="53"/>
      <c r="B3" s="54">
        <v>2000</v>
      </c>
      <c r="C3" s="55">
        <v>2001</v>
      </c>
      <c r="D3" s="55">
        <v>2002</v>
      </c>
      <c r="E3" s="55">
        <v>2003</v>
      </c>
      <c r="F3" s="55">
        <v>2004</v>
      </c>
      <c r="G3" s="55">
        <v>2005</v>
      </c>
      <c r="H3" s="55">
        <v>2006</v>
      </c>
      <c r="I3" s="55">
        <v>2007</v>
      </c>
      <c r="J3" s="55">
        <v>2008</v>
      </c>
      <c r="K3" s="55">
        <v>2009</v>
      </c>
      <c r="L3" s="55">
        <v>2010</v>
      </c>
      <c r="M3" s="55">
        <v>2011</v>
      </c>
      <c r="N3" s="55">
        <v>2012</v>
      </c>
      <c r="O3" s="55">
        <v>2013</v>
      </c>
      <c r="P3" s="55">
        <v>2014</v>
      </c>
      <c r="Q3" s="55">
        <v>2015</v>
      </c>
      <c r="R3" s="55">
        <v>2016</v>
      </c>
      <c r="S3" s="55">
        <v>2017</v>
      </c>
      <c r="T3" s="55">
        <v>2018</v>
      </c>
      <c r="U3" s="55">
        <v>2019</v>
      </c>
      <c r="V3" s="55">
        <v>2020</v>
      </c>
      <c r="W3" s="55">
        <v>2021</v>
      </c>
      <c r="X3" s="56">
        <v>2022</v>
      </c>
      <c r="Y3" s="57" t="s">
        <v>79</v>
      </c>
    </row>
    <row r="4" spans="1:28" ht="14.25" customHeight="1" x14ac:dyDescent="0.25">
      <c r="A4" s="58" t="s">
        <v>72</v>
      </c>
      <c r="B4" s="59">
        <v>8.1623779500591986</v>
      </c>
      <c r="C4" s="60">
        <v>8.4768087539865338</v>
      </c>
      <c r="D4" s="60">
        <v>9.0839756923518564</v>
      </c>
      <c r="E4" s="60">
        <v>9.3883356507282887</v>
      </c>
      <c r="F4" s="60">
        <v>9.563319308564207</v>
      </c>
      <c r="G4" s="60">
        <v>10.522916994191259</v>
      </c>
      <c r="H4" s="60">
        <v>11.587797986234476</v>
      </c>
      <c r="I4" s="60">
        <v>12.771124914879609</v>
      </c>
      <c r="J4" s="60">
        <v>12.698433752789132</v>
      </c>
      <c r="K4" s="60">
        <v>11.868397080012922</v>
      </c>
      <c r="L4" s="60">
        <v>12.32796336949321</v>
      </c>
      <c r="M4" s="60">
        <v>13.061438464126777</v>
      </c>
      <c r="N4" s="60">
        <v>13.684860074145416</v>
      </c>
      <c r="O4" s="60">
        <v>14.075767453892096</v>
      </c>
      <c r="P4" s="60">
        <v>14.407706805223935</v>
      </c>
      <c r="Q4" s="60">
        <v>14.42779329930546</v>
      </c>
      <c r="R4" s="60">
        <v>14.788876979336093</v>
      </c>
      <c r="S4" s="60">
        <v>15.223142028175982</v>
      </c>
      <c r="T4" s="60">
        <v>16.279474789723039</v>
      </c>
      <c r="U4" s="60">
        <v>16.879003880225191</v>
      </c>
      <c r="V4" s="60">
        <v>16.728194844840839</v>
      </c>
      <c r="W4" s="61">
        <v>17.640764965458786</v>
      </c>
      <c r="X4" s="62">
        <v>19.217580821965676</v>
      </c>
      <c r="Y4" s="59">
        <f>X4-B4</f>
        <v>11.055202871906477</v>
      </c>
      <c r="Z4" s="3"/>
      <c r="AA4" s="3"/>
      <c r="AB4" s="5"/>
    </row>
    <row r="5" spans="1:28" ht="14.25" customHeight="1" x14ac:dyDescent="0.25">
      <c r="A5" s="58" t="s">
        <v>22</v>
      </c>
      <c r="B5" s="59">
        <v>5.0200275536238381</v>
      </c>
      <c r="C5" s="60">
        <v>5.2696507685812666</v>
      </c>
      <c r="D5" s="60">
        <v>5.4145546356460743</v>
      </c>
      <c r="E5" s="60">
        <v>5.4092434463429777</v>
      </c>
      <c r="F5" s="60">
        <v>5.5674356195543844</v>
      </c>
      <c r="G5" s="60">
        <v>6.0320142794492932</v>
      </c>
      <c r="H5" s="60">
        <v>6.1383159920160866</v>
      </c>
      <c r="I5" s="60">
        <v>6.275485656263311</v>
      </c>
      <c r="J5" s="60">
        <v>6.7330074083749878</v>
      </c>
      <c r="K5" s="60">
        <v>6.9262445602269445</v>
      </c>
      <c r="L5" s="60">
        <v>7.1016015248624722</v>
      </c>
      <c r="M5" s="60">
        <v>7.4632017582520236</v>
      </c>
      <c r="N5" s="60">
        <v>7.5861491772175444</v>
      </c>
      <c r="O5" s="60">
        <v>7.8173454157755167</v>
      </c>
      <c r="P5" s="60">
        <v>7.7882346034274921</v>
      </c>
      <c r="Q5" s="60">
        <v>8.0552177049116676</v>
      </c>
      <c r="R5" s="60">
        <v>8.1151333756366935</v>
      </c>
      <c r="S5" s="60">
        <v>8.3298932029940751</v>
      </c>
      <c r="T5" s="60">
        <v>8.3927071254502685</v>
      </c>
      <c r="U5" s="60">
        <v>8.4981651958176254</v>
      </c>
      <c r="V5" s="60">
        <v>8.5136871257264186</v>
      </c>
      <c r="W5" s="63">
        <v>8.7488480969189499</v>
      </c>
      <c r="X5" s="64">
        <v>8.6730788046801628</v>
      </c>
      <c r="Y5" s="59">
        <f t="shared" ref="Y5:Y13" si="0">X5-B5</f>
        <v>3.6530512510563247</v>
      </c>
      <c r="Z5" s="3"/>
    </row>
    <row r="6" spans="1:28" ht="14.25" customHeight="1" x14ac:dyDescent="0.25">
      <c r="A6" s="58" t="s">
        <v>62</v>
      </c>
      <c r="B6" s="59">
        <v>1.5896358156261712</v>
      </c>
      <c r="C6" s="60">
        <v>1.9819893210540442</v>
      </c>
      <c r="D6" s="60">
        <v>2.3038945713715226</v>
      </c>
      <c r="E6" s="60">
        <v>2.4192407670836529</v>
      </c>
      <c r="F6" s="60">
        <v>2.4575888512852786</v>
      </c>
      <c r="G6" s="60">
        <v>2.5005429538327673</v>
      </c>
      <c r="H6" s="60">
        <v>3.1239929283577705</v>
      </c>
      <c r="I6" s="60">
        <v>3.2724045053959694</v>
      </c>
      <c r="J6" s="60">
        <v>3.4968932419800454</v>
      </c>
      <c r="K6" s="60">
        <v>3.5383847479197703</v>
      </c>
      <c r="L6" s="60">
        <v>4.1414915386305351</v>
      </c>
      <c r="M6" s="60">
        <v>4.1431864600591313</v>
      </c>
      <c r="N6" s="60">
        <v>4.0554725998197263</v>
      </c>
      <c r="O6" s="60">
        <v>4.079046599707902</v>
      </c>
      <c r="P6" s="60">
        <v>4.038885644428003</v>
      </c>
      <c r="Q6" s="60">
        <v>4.1281042389648261</v>
      </c>
      <c r="R6" s="60">
        <v>4.2623658540232769</v>
      </c>
      <c r="S6" s="60">
        <v>4.001285435980912</v>
      </c>
      <c r="T6" s="60">
        <v>4.3498475720431014</v>
      </c>
      <c r="U6" s="60">
        <v>4.3862541859967354</v>
      </c>
      <c r="V6" s="60">
        <v>4.3139200630521923</v>
      </c>
      <c r="W6" s="63">
        <v>4.8235325868993835</v>
      </c>
      <c r="X6" s="64">
        <v>5.0061931291952693</v>
      </c>
      <c r="Y6" s="59">
        <f t="shared" si="0"/>
        <v>3.4165573135690979</v>
      </c>
      <c r="Z6" s="3"/>
    </row>
    <row r="7" spans="1:28" ht="14.25" customHeight="1" x14ac:dyDescent="0.25">
      <c r="A7" s="58" t="s">
        <v>73</v>
      </c>
      <c r="B7" s="65">
        <v>1.0470758342219224</v>
      </c>
      <c r="C7" s="66">
        <v>0.89021229196964824</v>
      </c>
      <c r="D7" s="66">
        <v>0.94073353565375217</v>
      </c>
      <c r="E7" s="66">
        <v>1.0035886484411143</v>
      </c>
      <c r="F7" s="66">
        <v>1.0633072793436358</v>
      </c>
      <c r="G7" s="66">
        <v>1.1998117738089313</v>
      </c>
      <c r="H7" s="66">
        <v>1.3189454341472604</v>
      </c>
      <c r="I7" s="66">
        <v>1.3693775346708248</v>
      </c>
      <c r="J7" s="66">
        <v>1.591295109007355</v>
      </c>
      <c r="K7" s="66">
        <v>1.7528170464712081</v>
      </c>
      <c r="L7" s="66">
        <v>1.7510198119716862</v>
      </c>
      <c r="M7" s="66">
        <v>1.5673946080030503</v>
      </c>
      <c r="N7" s="66">
        <v>1.5060292158753328</v>
      </c>
      <c r="O7" s="66">
        <v>1.592560226420296</v>
      </c>
      <c r="P7" s="66">
        <v>1.5603048874899763</v>
      </c>
      <c r="Q7" s="66">
        <v>1.5979736498685677</v>
      </c>
      <c r="R7" s="66">
        <v>1.7146157712504422</v>
      </c>
      <c r="S7" s="66">
        <v>1.8412170441345834</v>
      </c>
      <c r="T7" s="66">
        <v>2.2703303294279458</v>
      </c>
      <c r="U7" s="66">
        <v>2.9195466365185849</v>
      </c>
      <c r="V7" s="66">
        <v>3.3426295670699666</v>
      </c>
      <c r="W7" s="63">
        <v>3.6607494263270537</v>
      </c>
      <c r="X7" s="64">
        <v>3.7246812881347173</v>
      </c>
      <c r="Y7" s="59">
        <f t="shared" si="0"/>
        <v>2.6776054539127951</v>
      </c>
      <c r="Z7" s="3"/>
    </row>
    <row r="8" spans="1:28" ht="14.25" customHeight="1" x14ac:dyDescent="0.25">
      <c r="A8" s="58" t="s">
        <v>2</v>
      </c>
      <c r="B8" s="65">
        <v>0.89402345106457048</v>
      </c>
      <c r="C8" s="66">
        <v>0.95629761327330665</v>
      </c>
      <c r="D8" s="66">
        <v>1.0347754082541878</v>
      </c>
      <c r="E8" s="66">
        <v>1.1081034997670516</v>
      </c>
      <c r="F8" s="66">
        <v>1.1684587067294474</v>
      </c>
      <c r="G8" s="66">
        <v>1.2359469533416141</v>
      </c>
      <c r="H8" s="66">
        <v>1.2864572349724599</v>
      </c>
      <c r="I8" s="66">
        <v>1.3765270324480183</v>
      </c>
      <c r="J8" s="66">
        <v>1.5797930633002419</v>
      </c>
      <c r="K8" s="66">
        <v>1.6564540003153574</v>
      </c>
      <c r="L8" s="66">
        <v>1.7700894736767021</v>
      </c>
      <c r="M8" s="66">
        <v>1.8689705609892757</v>
      </c>
      <c r="N8" s="66">
        <v>1.937078945199751</v>
      </c>
      <c r="O8" s="66">
        <v>1.9300257472121702</v>
      </c>
      <c r="P8" s="66">
        <v>1.9457414336189209</v>
      </c>
      <c r="Q8" s="66">
        <v>1.9569965582669406</v>
      </c>
      <c r="R8" s="66">
        <v>2.0086957783345891</v>
      </c>
      <c r="S8" s="66">
        <v>2.0248596426031287</v>
      </c>
      <c r="T8" s="66">
        <v>2.1458904485882604</v>
      </c>
      <c r="U8" s="66">
        <v>2.222923530656844</v>
      </c>
      <c r="V8" s="66">
        <v>2.2031497362403956</v>
      </c>
      <c r="W8" s="63">
        <v>2.4877389014224396</v>
      </c>
      <c r="X8" s="64">
        <v>2.5501964155822296</v>
      </c>
      <c r="Y8" s="59">
        <f t="shared" si="0"/>
        <v>1.6561729645176593</v>
      </c>
      <c r="Z8" s="3"/>
    </row>
    <row r="9" spans="1:28" ht="14.25" customHeight="1" x14ac:dyDescent="0.25">
      <c r="A9" s="58" t="s">
        <v>1</v>
      </c>
      <c r="B9" s="59">
        <v>0.72854142085706119</v>
      </c>
      <c r="C9" s="60">
        <v>0.71992531557792216</v>
      </c>
      <c r="D9" s="60">
        <v>0.69623661176045393</v>
      </c>
      <c r="E9" s="60">
        <v>0.67554746480416328</v>
      </c>
      <c r="F9" s="60">
        <v>0.69272293089431536</v>
      </c>
      <c r="G9" s="60">
        <v>0.71146731312803702</v>
      </c>
      <c r="H9" s="60">
        <v>0.73210543576881648</v>
      </c>
      <c r="I9" s="60">
        <v>0.75957305374284112</v>
      </c>
      <c r="J9" s="60">
        <v>0.78710335146004662</v>
      </c>
      <c r="K9" s="60">
        <v>0.77850675322193608</v>
      </c>
      <c r="L9" s="60">
        <v>0.7744857835246155</v>
      </c>
      <c r="M9" s="60">
        <v>0.79315067120946336</v>
      </c>
      <c r="N9" s="60">
        <v>0.80957345450509455</v>
      </c>
      <c r="O9" s="60">
        <v>0.81366872160491399</v>
      </c>
      <c r="P9" s="60">
        <v>0.81444856343741234</v>
      </c>
      <c r="Q9" s="60">
        <v>0.80978481593401996</v>
      </c>
      <c r="R9" s="60">
        <v>0.81867716341762864</v>
      </c>
      <c r="S9" s="60">
        <v>0.84390649621139269</v>
      </c>
      <c r="T9" s="60">
        <v>0.87146044193460004</v>
      </c>
      <c r="U9" s="60">
        <v>0.90135618952989127</v>
      </c>
      <c r="V9" s="60">
        <v>0.91599360095073812</v>
      </c>
      <c r="W9" s="63">
        <v>0.96549511298267399</v>
      </c>
      <c r="X9" s="64">
        <v>1.0722874614415054</v>
      </c>
      <c r="Y9" s="59">
        <f t="shared" si="0"/>
        <v>0.34374604058444425</v>
      </c>
      <c r="Z9" s="3"/>
    </row>
    <row r="10" spans="1:28" ht="14.25" customHeight="1" x14ac:dyDescent="0.25">
      <c r="A10" s="58" t="s">
        <v>6</v>
      </c>
      <c r="B10" s="65">
        <v>0.48160196186487031</v>
      </c>
      <c r="C10" s="66">
        <v>0.4892722914975981</v>
      </c>
      <c r="D10" s="66">
        <v>0.51365174598464813</v>
      </c>
      <c r="E10" s="66">
        <v>0.52640200000000004</v>
      </c>
      <c r="F10" s="66">
        <v>0.56585200000000013</v>
      </c>
      <c r="G10" s="66">
        <v>0.59132200000000013</v>
      </c>
      <c r="H10" s="66">
        <v>0.614672</v>
      </c>
      <c r="I10" s="66">
        <v>0.60144200000000003</v>
      </c>
      <c r="J10" s="66">
        <v>0.57922470077424437</v>
      </c>
      <c r="K10" s="66">
        <v>0.58269560099999995</v>
      </c>
      <c r="L10" s="66">
        <v>0.64492713417000003</v>
      </c>
      <c r="M10" s="66">
        <v>0.64567668167000003</v>
      </c>
      <c r="N10" s="66">
        <v>0.61285999862424823</v>
      </c>
      <c r="O10" s="66">
        <v>0.57795200000000002</v>
      </c>
      <c r="P10" s="66">
        <v>0.58853600978413945</v>
      </c>
      <c r="Q10" s="66">
        <v>0.54472160000000003</v>
      </c>
      <c r="R10" s="66">
        <v>0.54378895820637152</v>
      </c>
      <c r="S10" s="66">
        <v>0.54813054760763902</v>
      </c>
      <c r="T10" s="66">
        <v>0.57402966114362608</v>
      </c>
      <c r="U10" s="66">
        <v>0.61130148047848998</v>
      </c>
      <c r="V10" s="66">
        <v>0.60682570809339587</v>
      </c>
      <c r="W10" s="63">
        <v>0.6370453554533958</v>
      </c>
      <c r="X10" s="64">
        <v>0.66143409812451293</v>
      </c>
      <c r="Y10" s="59">
        <f t="shared" si="0"/>
        <v>0.17983213625964262</v>
      </c>
      <c r="Z10" s="3"/>
    </row>
    <row r="11" spans="1:28" ht="14.25" customHeight="1" x14ac:dyDescent="0.25">
      <c r="A11" s="58" t="s">
        <v>29</v>
      </c>
      <c r="B11" s="59">
        <v>0.31047859175864417</v>
      </c>
      <c r="C11" s="60">
        <v>0.15726406307502105</v>
      </c>
      <c r="D11" s="60">
        <v>0.12912039138071871</v>
      </c>
      <c r="E11" s="60">
        <v>0.21298617903907166</v>
      </c>
      <c r="F11" s="60">
        <v>0.18585052085997134</v>
      </c>
      <c r="G11" s="60">
        <v>0.23950314696302233</v>
      </c>
      <c r="H11" s="60">
        <v>0.23775064965488948</v>
      </c>
      <c r="I11" s="60">
        <v>0.15573396573712506</v>
      </c>
      <c r="J11" s="60">
        <v>0.23013482511464875</v>
      </c>
      <c r="K11" s="60">
        <v>0.27190193962335413</v>
      </c>
      <c r="L11" s="60">
        <v>0.28450713891749491</v>
      </c>
      <c r="M11" s="60">
        <v>0.32497794749097852</v>
      </c>
      <c r="N11" s="60">
        <v>0.31597846539438873</v>
      </c>
      <c r="O11" s="60">
        <v>0.3200229547459868</v>
      </c>
      <c r="P11" s="60">
        <v>0.33892771399963562</v>
      </c>
      <c r="Q11" s="60">
        <v>0.26091601615074322</v>
      </c>
      <c r="R11" s="60">
        <v>0.25890344719382496</v>
      </c>
      <c r="S11" s="60">
        <v>0.28628055134753594</v>
      </c>
      <c r="T11" s="60">
        <v>0.31450930810946937</v>
      </c>
      <c r="U11" s="60">
        <v>0.32565774136952619</v>
      </c>
      <c r="V11" s="60">
        <v>0.27254480773487921</v>
      </c>
      <c r="W11" s="61">
        <v>0.30446099279920696</v>
      </c>
      <c r="X11" s="62">
        <v>0.3377574708918184</v>
      </c>
      <c r="Y11" s="59">
        <f t="shared" si="0"/>
        <v>2.7278879133174228E-2</v>
      </c>
      <c r="Z11" s="3"/>
    </row>
    <row r="12" spans="1:28" ht="14.25" customHeight="1" x14ac:dyDescent="0.25">
      <c r="A12" s="58" t="s">
        <v>60</v>
      </c>
      <c r="B12" s="59">
        <v>0.13461954966969988</v>
      </c>
      <c r="C12" s="60">
        <v>9.4512858252867912E-2</v>
      </c>
      <c r="D12" s="60">
        <v>9.9430551607409184E-2</v>
      </c>
      <c r="E12" s="60">
        <v>0.10101201504640997</v>
      </c>
      <c r="F12" s="60">
        <v>0.10349174536116194</v>
      </c>
      <c r="G12" s="60">
        <v>0.12315789488911696</v>
      </c>
      <c r="H12" s="60">
        <v>0.10776280946655312</v>
      </c>
      <c r="I12" s="60">
        <v>0.13041723797303958</v>
      </c>
      <c r="J12" s="60">
        <v>0.10393049807231355</v>
      </c>
      <c r="K12" s="60">
        <v>0.11797385784819661</v>
      </c>
      <c r="L12" s="60">
        <v>0.14176829977568334</v>
      </c>
      <c r="M12" s="60">
        <v>0.21873582885476453</v>
      </c>
      <c r="N12" s="60">
        <v>0.16287867785975593</v>
      </c>
      <c r="O12" s="60">
        <v>0.20887881202089031</v>
      </c>
      <c r="P12" s="60">
        <v>0.21647978389598777</v>
      </c>
      <c r="Q12" s="60">
        <v>0.17328066039021198</v>
      </c>
      <c r="R12" s="60">
        <v>0.18993416100644056</v>
      </c>
      <c r="S12" s="60">
        <v>0.14823892140547842</v>
      </c>
      <c r="T12" s="60">
        <v>0.12587050492873972</v>
      </c>
      <c r="U12" s="60">
        <v>0.1393255856983788</v>
      </c>
      <c r="V12" s="60">
        <v>0.19083887591443449</v>
      </c>
      <c r="W12" s="63">
        <v>0.20441569719640376</v>
      </c>
      <c r="X12" s="64">
        <v>0.24459486671467812</v>
      </c>
      <c r="Y12" s="59">
        <f t="shared" si="0"/>
        <v>0.10997531704497823</v>
      </c>
      <c r="Z12" s="3"/>
    </row>
    <row r="13" spans="1:28" ht="14.25" customHeight="1" x14ac:dyDescent="0.25">
      <c r="A13" s="67" t="s">
        <v>19</v>
      </c>
      <c r="B13" s="68">
        <f t="shared" ref="B13:V13" si="1">SUM(B4:B12)</f>
        <v>18.368382128745981</v>
      </c>
      <c r="C13" s="68">
        <f t="shared" si="1"/>
        <v>19.03593327726821</v>
      </c>
      <c r="D13" s="68">
        <f t="shared" si="1"/>
        <v>20.216373144010625</v>
      </c>
      <c r="E13" s="68">
        <f t="shared" si="1"/>
        <v>20.844459671252732</v>
      </c>
      <c r="F13" s="68">
        <f t="shared" si="1"/>
        <v>21.368026962592403</v>
      </c>
      <c r="G13" s="68">
        <f t="shared" si="1"/>
        <v>23.156683309604045</v>
      </c>
      <c r="H13" s="68">
        <f t="shared" si="1"/>
        <v>25.147800470618307</v>
      </c>
      <c r="I13" s="68">
        <f t="shared" si="1"/>
        <v>26.712085901110733</v>
      </c>
      <c r="J13" s="68">
        <f t="shared" si="1"/>
        <v>27.799815950873015</v>
      </c>
      <c r="K13" s="68">
        <f t="shared" si="1"/>
        <v>27.49337558663969</v>
      </c>
      <c r="L13" s="68">
        <f t="shared" si="1"/>
        <v>28.9378540750224</v>
      </c>
      <c r="M13" s="68">
        <f t="shared" si="1"/>
        <v>30.086732980655462</v>
      </c>
      <c r="N13" s="68">
        <f t="shared" si="1"/>
        <v>30.670880608641259</v>
      </c>
      <c r="O13" s="68">
        <f t="shared" si="1"/>
        <v>31.41526793137977</v>
      </c>
      <c r="P13" s="68">
        <f t="shared" si="1"/>
        <v>31.699265445305503</v>
      </c>
      <c r="Q13" s="68">
        <f t="shared" si="1"/>
        <v>31.954788543792436</v>
      </c>
      <c r="R13" s="68">
        <f t="shared" si="1"/>
        <v>32.700991488405364</v>
      </c>
      <c r="S13" s="68">
        <f t="shared" si="1"/>
        <v>33.246953870460736</v>
      </c>
      <c r="T13" s="68">
        <f t="shared" si="1"/>
        <v>35.324120181349052</v>
      </c>
      <c r="U13" s="68">
        <f t="shared" si="1"/>
        <v>36.883534426291263</v>
      </c>
      <c r="V13" s="68">
        <f t="shared" si="1"/>
        <v>37.087784329623268</v>
      </c>
      <c r="W13" s="68">
        <f t="shared" ref="W13:X13" si="2">SUM(W4:W12)</f>
        <v>39.473051135458284</v>
      </c>
      <c r="X13" s="68">
        <f t="shared" si="2"/>
        <v>41.487804356730571</v>
      </c>
      <c r="Y13" s="68">
        <f t="shared" si="0"/>
        <v>23.11942222798459</v>
      </c>
    </row>
    <row r="14" spans="1:28" ht="15" x14ac:dyDescent="0.25">
      <c r="A14" s="47" t="s">
        <v>64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"/>
    </row>
    <row r="15" spans="1:28" ht="15" x14ac:dyDescent="0.25">
      <c r="A15" s="70" t="s">
        <v>63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8" ht="15" x14ac:dyDescent="0.25">
      <c r="A16" s="71" t="s">
        <v>71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8"/>
      <c r="X16" s="18"/>
    </row>
    <row r="17" spans="1:24" ht="15" x14ac:dyDescent="0.25">
      <c r="A17" s="47" t="s">
        <v>99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8"/>
      <c r="X17" s="18"/>
    </row>
    <row r="18" spans="1:24" ht="15" x14ac:dyDescent="0.25">
      <c r="A18" s="4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2">
      <c r="A19" s="47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</sheetData>
  <sortState xmlns:xlrd2="http://schemas.microsoft.com/office/spreadsheetml/2017/richdata2" ref="A4:Y12">
    <sortCondition descending="1" ref="W4:W12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A95F"/>
  </sheetPr>
  <dimension ref="B1:C70"/>
  <sheetViews>
    <sheetView showGridLines="0" zoomScaleNormal="100" workbookViewId="0"/>
  </sheetViews>
  <sheetFormatPr baseColWidth="10" defaultRowHeight="14.25" x14ac:dyDescent="0.2"/>
  <cols>
    <col min="1" max="1" width="11.42578125" style="34"/>
    <col min="2" max="2" width="12.28515625" style="34" customWidth="1"/>
    <col min="3" max="3" width="11" style="34" customWidth="1"/>
    <col min="4" max="16384" width="11.42578125" style="34"/>
  </cols>
  <sheetData>
    <row r="1" spans="2:3" ht="15" x14ac:dyDescent="0.25">
      <c r="B1" s="12" t="s">
        <v>80</v>
      </c>
    </row>
    <row r="2" spans="2:3" x14ac:dyDescent="0.2">
      <c r="B2" s="44" t="s">
        <v>32</v>
      </c>
    </row>
    <row r="4" spans="2:3" ht="15" x14ac:dyDescent="0.2">
      <c r="B4" s="45" t="s">
        <v>56</v>
      </c>
      <c r="C4" s="46" t="s">
        <v>76</v>
      </c>
    </row>
    <row r="5" spans="2:3" x14ac:dyDescent="0.2">
      <c r="B5" s="35" t="s">
        <v>33</v>
      </c>
      <c r="C5" s="36">
        <v>3.6</v>
      </c>
    </row>
    <row r="6" spans="2:3" x14ac:dyDescent="0.2">
      <c r="B6" s="35" t="s">
        <v>34</v>
      </c>
      <c r="C6" s="36">
        <v>3.3</v>
      </c>
    </row>
    <row r="7" spans="2:3" x14ac:dyDescent="0.2">
      <c r="B7" s="35" t="s">
        <v>38</v>
      </c>
      <c r="C7" s="36">
        <v>3</v>
      </c>
    </row>
    <row r="8" spans="2:3" x14ac:dyDescent="0.2">
      <c r="B8" s="35" t="s">
        <v>46</v>
      </c>
      <c r="C8" s="36">
        <v>2.6</v>
      </c>
    </row>
    <row r="9" spans="2:3" x14ac:dyDescent="0.2">
      <c r="B9" s="35" t="s">
        <v>51</v>
      </c>
      <c r="C9" s="36">
        <v>2.4</v>
      </c>
    </row>
    <row r="10" spans="2:3" x14ac:dyDescent="0.2">
      <c r="B10" s="35" t="s">
        <v>52</v>
      </c>
      <c r="C10" s="36">
        <v>2.4</v>
      </c>
    </row>
    <row r="11" spans="2:3" x14ac:dyDescent="0.2">
      <c r="B11" s="35" t="s">
        <v>54</v>
      </c>
      <c r="C11" s="36">
        <v>2.4</v>
      </c>
    </row>
    <row r="12" spans="2:3" x14ac:dyDescent="0.2">
      <c r="B12" s="35" t="s">
        <v>42</v>
      </c>
      <c r="C12" s="36">
        <v>2.2999999999999998</v>
      </c>
    </row>
    <row r="13" spans="2:3" x14ac:dyDescent="0.2">
      <c r="B13" s="37" t="s">
        <v>96</v>
      </c>
      <c r="C13" s="38">
        <v>2.2000000000000002</v>
      </c>
    </row>
    <row r="14" spans="2:3" x14ac:dyDescent="0.2">
      <c r="B14" s="35" t="s">
        <v>39</v>
      </c>
      <c r="C14" s="36">
        <v>2.1</v>
      </c>
    </row>
    <row r="15" spans="2:3" x14ac:dyDescent="0.2">
      <c r="B15" s="35" t="s">
        <v>49</v>
      </c>
      <c r="C15" s="36">
        <v>2.1</v>
      </c>
    </row>
    <row r="16" spans="2:3" x14ac:dyDescent="0.2">
      <c r="B16" s="35" t="s">
        <v>55</v>
      </c>
      <c r="C16" s="36">
        <v>2.1</v>
      </c>
    </row>
    <row r="17" spans="2:3" x14ac:dyDescent="0.2">
      <c r="B17" s="35" t="s">
        <v>35</v>
      </c>
      <c r="C17" s="36">
        <v>2</v>
      </c>
    </row>
    <row r="18" spans="2:3" x14ac:dyDescent="0.2">
      <c r="B18" s="35" t="s">
        <v>36</v>
      </c>
      <c r="C18" s="36">
        <v>2</v>
      </c>
    </row>
    <row r="19" spans="2:3" x14ac:dyDescent="0.2">
      <c r="B19" s="35" t="s">
        <v>40</v>
      </c>
      <c r="C19" s="36">
        <v>2</v>
      </c>
    </row>
    <row r="20" spans="2:3" x14ac:dyDescent="0.2">
      <c r="B20" s="39" t="s">
        <v>25</v>
      </c>
      <c r="C20" s="40">
        <v>2</v>
      </c>
    </row>
    <row r="21" spans="2:3" x14ac:dyDescent="0.2">
      <c r="B21" s="35" t="s">
        <v>41</v>
      </c>
      <c r="C21" s="36">
        <v>1.9</v>
      </c>
    </row>
    <row r="22" spans="2:3" x14ac:dyDescent="0.2">
      <c r="B22" s="35" t="s">
        <v>48</v>
      </c>
      <c r="C22" s="36">
        <v>1.9</v>
      </c>
    </row>
    <row r="23" spans="2:3" x14ac:dyDescent="0.2">
      <c r="B23" s="35" t="s">
        <v>50</v>
      </c>
      <c r="C23" s="36">
        <v>1.9</v>
      </c>
    </row>
    <row r="24" spans="2:3" x14ac:dyDescent="0.2">
      <c r="B24" s="35" t="s">
        <v>53</v>
      </c>
      <c r="C24" s="36">
        <v>1.9</v>
      </c>
    </row>
    <row r="25" spans="2:3" x14ac:dyDescent="0.2">
      <c r="B25" s="35" t="s">
        <v>57</v>
      </c>
      <c r="C25" s="36">
        <v>1.8</v>
      </c>
    </row>
    <row r="26" spans="2:3" x14ac:dyDescent="0.2">
      <c r="B26" s="35" t="s">
        <v>27</v>
      </c>
      <c r="C26" s="36">
        <v>1.8</v>
      </c>
    </row>
    <row r="27" spans="2:3" x14ac:dyDescent="0.2">
      <c r="B27" s="35" t="s">
        <v>43</v>
      </c>
      <c r="C27" s="36">
        <v>1.4</v>
      </c>
    </row>
    <row r="28" spans="2:3" x14ac:dyDescent="0.2">
      <c r="B28" s="35" t="s">
        <v>44</v>
      </c>
      <c r="C28" s="36">
        <v>1.4</v>
      </c>
    </row>
    <row r="29" spans="2:3" x14ac:dyDescent="0.2">
      <c r="B29" s="35" t="s">
        <v>37</v>
      </c>
      <c r="C29" s="36">
        <v>1.2</v>
      </c>
    </row>
    <row r="30" spans="2:3" x14ac:dyDescent="0.2">
      <c r="B30" s="35" t="s">
        <v>47</v>
      </c>
      <c r="C30" s="36">
        <v>1.2</v>
      </c>
    </row>
    <row r="31" spans="2:3" x14ac:dyDescent="0.2">
      <c r="B31" s="35" t="s">
        <v>45</v>
      </c>
      <c r="C31" s="36">
        <v>0.9</v>
      </c>
    </row>
    <row r="32" spans="2:3" x14ac:dyDescent="0.2">
      <c r="B32" s="35" t="s">
        <v>26</v>
      </c>
      <c r="C32" s="36">
        <v>0.9</v>
      </c>
    </row>
    <row r="33" spans="2:3" x14ac:dyDescent="0.2">
      <c r="B33" s="47" t="s">
        <v>65</v>
      </c>
    </row>
    <row r="34" spans="2:3" x14ac:dyDescent="0.2">
      <c r="B34" s="48" t="s">
        <v>98</v>
      </c>
    </row>
    <row r="37" spans="2:3" ht="15" x14ac:dyDescent="0.25">
      <c r="B37" s="24"/>
      <c r="C37" s="41"/>
    </row>
    <row r="38" spans="2:3" x14ac:dyDescent="0.2">
      <c r="B38" s="44"/>
      <c r="C38" s="41"/>
    </row>
    <row r="39" spans="2:3" ht="15" x14ac:dyDescent="0.2">
      <c r="B39" s="49"/>
      <c r="C39" s="50"/>
    </row>
    <row r="40" spans="2:3" x14ac:dyDescent="0.2">
      <c r="B40" s="41"/>
      <c r="C40" s="42"/>
    </row>
    <row r="41" spans="2:3" x14ac:dyDescent="0.2">
      <c r="B41" s="41"/>
      <c r="C41" s="42"/>
    </row>
    <row r="42" spans="2:3" x14ac:dyDescent="0.2">
      <c r="B42" s="41"/>
      <c r="C42" s="42"/>
    </row>
    <row r="43" spans="2:3" x14ac:dyDescent="0.2">
      <c r="B43" s="41"/>
      <c r="C43" s="42"/>
    </row>
    <row r="44" spans="2:3" x14ac:dyDescent="0.2">
      <c r="B44" s="41"/>
      <c r="C44" s="42"/>
    </row>
    <row r="45" spans="2:3" x14ac:dyDescent="0.2">
      <c r="B45" s="41"/>
      <c r="C45" s="42"/>
    </row>
    <row r="46" spans="2:3" x14ac:dyDescent="0.2">
      <c r="B46" s="41"/>
      <c r="C46" s="42"/>
    </row>
    <row r="47" spans="2:3" x14ac:dyDescent="0.2">
      <c r="B47" s="41"/>
      <c r="C47" s="42"/>
    </row>
    <row r="48" spans="2:3" x14ac:dyDescent="0.2">
      <c r="B48" s="41"/>
      <c r="C48" s="42"/>
    </row>
    <row r="49" spans="2:3" x14ac:dyDescent="0.2">
      <c r="B49" s="41"/>
      <c r="C49" s="42"/>
    </row>
    <row r="50" spans="2:3" x14ac:dyDescent="0.2">
      <c r="B50" s="41"/>
      <c r="C50" s="42"/>
    </row>
    <row r="51" spans="2:3" x14ac:dyDescent="0.2">
      <c r="B51" s="41"/>
      <c r="C51" s="42"/>
    </row>
    <row r="52" spans="2:3" x14ac:dyDescent="0.2">
      <c r="B52" s="41"/>
      <c r="C52" s="42"/>
    </row>
    <row r="53" spans="2:3" x14ac:dyDescent="0.2">
      <c r="B53" s="41"/>
      <c r="C53" s="42"/>
    </row>
    <row r="54" spans="2:3" x14ac:dyDescent="0.2">
      <c r="B54" s="41"/>
      <c r="C54" s="42"/>
    </row>
    <row r="55" spans="2:3" x14ac:dyDescent="0.2">
      <c r="B55" s="51"/>
      <c r="C55" s="52"/>
    </row>
    <row r="56" spans="2:3" x14ac:dyDescent="0.2">
      <c r="B56" s="26"/>
      <c r="C56" s="43"/>
    </row>
    <row r="57" spans="2:3" x14ac:dyDescent="0.2">
      <c r="B57" s="26"/>
      <c r="C57" s="43"/>
    </row>
    <row r="58" spans="2:3" x14ac:dyDescent="0.2">
      <c r="B58" s="26"/>
      <c r="C58" s="43"/>
    </row>
    <row r="59" spans="2:3" x14ac:dyDescent="0.2">
      <c r="B59" s="51"/>
      <c r="C59" s="52"/>
    </row>
    <row r="60" spans="2:3" x14ac:dyDescent="0.2">
      <c r="B60" s="41"/>
      <c r="C60" s="42"/>
    </row>
    <row r="61" spans="2:3" x14ac:dyDescent="0.2">
      <c r="B61" s="41"/>
      <c r="C61" s="42"/>
    </row>
    <row r="62" spans="2:3" x14ac:dyDescent="0.2">
      <c r="B62" s="41"/>
      <c r="C62" s="42"/>
    </row>
    <row r="63" spans="2:3" x14ac:dyDescent="0.2">
      <c r="B63" s="41"/>
      <c r="C63" s="42"/>
    </row>
    <row r="64" spans="2:3" x14ac:dyDescent="0.2">
      <c r="B64" s="41"/>
      <c r="C64" s="42"/>
    </row>
    <row r="65" spans="2:3" x14ac:dyDescent="0.2">
      <c r="B65" s="41"/>
      <c r="C65" s="42"/>
    </row>
    <row r="66" spans="2:3" x14ac:dyDescent="0.2">
      <c r="B66" s="41"/>
      <c r="C66" s="42"/>
    </row>
    <row r="67" spans="2:3" x14ac:dyDescent="0.2">
      <c r="B67" s="41"/>
      <c r="C67" s="42"/>
    </row>
    <row r="68" spans="2:3" x14ac:dyDescent="0.2">
      <c r="B68" s="44"/>
      <c r="C68" s="41"/>
    </row>
    <row r="69" spans="2:3" x14ac:dyDescent="0.2">
      <c r="B69" s="44"/>
      <c r="C69" s="41"/>
    </row>
    <row r="70" spans="2:3" x14ac:dyDescent="0.2">
      <c r="B70" s="44"/>
      <c r="C70" s="41"/>
    </row>
  </sheetData>
  <sortState xmlns:xlrd2="http://schemas.microsoft.com/office/spreadsheetml/2017/richdata2" ref="B5:C31">
    <sortCondition descending="1" ref="C5:C31"/>
  </sortState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Sommaire</vt:lpstr>
      <vt:lpstr>Graph 1</vt:lpstr>
      <vt:lpstr>Graph 2</vt:lpstr>
      <vt:lpstr>Graph 3</vt:lpstr>
      <vt:lpstr>Graph 4</vt:lpstr>
      <vt:lpstr>Graph 5</vt:lpstr>
      <vt:lpstr>Graph 6</vt:lpstr>
      <vt:lpstr>Carte</vt:lpstr>
      <vt:lpstr>POWER_USER_EXCEL_CHART_0063051D_D8EC_4EDB_8144_4E4E9EA79367</vt:lpstr>
      <vt:lpstr>POWER_USER_EXCEL_CHART_D8B63A80_3269_4368_ACC4_C66E7E16E7E1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Données relatives aux dépenses de protection de l'environnement</dc:title>
  <dc:subject>Bilan environnemental de la France</dc:subject>
  <dc:creator>SDES</dc:creator>
  <cp:keywords>environnement, dépense, protection de l'environnement, économie verte, compte, information environnementale, recyclage des déchets, biodiversité, indicateur, ressource naturelle, société</cp:keywords>
  <cp:lastModifiedBy>RUFFIN Vladimir</cp:lastModifiedBy>
  <dcterms:created xsi:type="dcterms:W3CDTF">2022-01-12T16:42:15Z</dcterms:created>
  <dcterms:modified xsi:type="dcterms:W3CDTF">2025-03-05T15:23:32Z</dcterms:modified>
</cp:coreProperties>
</file>