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9L9qoKIVPP+/eBVhuKbFOfchkbA=="/>
    </ext>
  </extLst>
</workbook>
</file>

<file path=xl/sharedStrings.xml><?xml version="1.0" encoding="utf-8"?>
<sst xmlns="http://schemas.openxmlformats.org/spreadsheetml/2006/main" count="7011" uniqueCount="2318">
  <si>
    <t>note</t>
  </si>
  <si>
    <t>auteur</t>
  </si>
  <si>
    <t>avis</t>
  </si>
  <si>
    <t>assureur</t>
  </si>
  <si>
    <t>produit</t>
  </si>
  <si>
    <t>type</t>
  </si>
  <si>
    <t>date_publication</t>
  </si>
  <si>
    <t>date_exp</t>
  </si>
  <si>
    <t>avis_en</t>
  </si>
  <si>
    <t>avis_cor</t>
  </si>
  <si>
    <t>avis_cor_en</t>
  </si>
  <si>
    <t>maitre-en-colere-114722</t>
  </si>
  <si>
    <t>Pour tous les maîtres des animaux
 L'assurance ECA  Et a évité Il rembourse comme  Ça leur chante Déjà vous en êtes toujours de votre poche Si vous faites une stylisation de chienne Ils vous disent que c'est remboursé Mais vous vous apercevez qu'après ils vous disent  Oui mais il y a fort fait 100 euros.   Où on vous dit  Ce n'était pas dans votre contrat En 4 ans de contrat Ça m'a coûté plus de 1812 EUR Il m'a remboursé moins de 731 EUR  Et quand le vétérinaire dit un mot pour la maladie Vous êtes remboursé et quand il dit un autre mot pour la même maladie vous êtes pas remboursé C'est la preuve que cette assurance  Vous vend  des contrats sans savoir La différence entre deux mots qui veut dire la même maladie
Ils savent vous téléphonez régulièrement pour vous dire il faut changer le contrat pour vous envoyer un peu cher Et pour rembourser c'est plus compliqué Éviter cette assurance ECA Pour tout contrat chez eux</t>
  </si>
  <si>
    <t>Eca Assurances</t>
  </si>
  <si>
    <t>animaux</t>
  </si>
  <si>
    <t>train</t>
  </si>
  <si>
    <t>25/05/2021</t>
  </si>
  <si>
    <t>01/05/2021</t>
  </si>
  <si>
    <t>fredo-102557</t>
  </si>
  <si>
    <t>25 ans chez AMV pour ma moto et mes voitures, accueil téléphonique, réactivité sur les dossier et facilité de navigation sur le site AMV. Je recommande vivement.</t>
  </si>
  <si>
    <t>AMV</t>
  </si>
  <si>
    <t>moto</t>
  </si>
  <si>
    <t>13/01/2021</t>
  </si>
  <si>
    <t>01/01/2021</t>
  </si>
  <si>
    <t>louisonne-f-130215</t>
  </si>
  <si>
    <t xml:space="preserve">Je suis satisfait de votre prestation et service
Les prix me conviennent parfaitement et une facilité et une bonne compréhension du service et contrat </t>
  </si>
  <si>
    <t>L'olivier Assurance</t>
  </si>
  <si>
    <t>auto</t>
  </si>
  <si>
    <t>30/08/2021</t>
  </si>
  <si>
    <t>01/08/2021</t>
  </si>
  <si>
    <t>stephane-p-128761</t>
  </si>
  <si>
    <t xml:space="preserve">SATISFAIT ET FACILE DE SOUSCRIRE UN CONTRAT EN LIGNE . CONTACT téléphonique RAPIDE ET PERSONNE TRÈS AGRÉABLE AU TÉLÉPHONE . JE CONSEILLERAIS CETTE ASSURANCE MOTO A DES COLLÈGUES  </t>
  </si>
  <si>
    <t>20/08/2021</t>
  </si>
  <si>
    <t>montad-137724</t>
  </si>
  <si>
    <t xml:space="preserve">Je croyais qu'allianz était une bonne assurance mais je me suis trompé, j'ai eu un sinistre a l'étranger le 25 août 2020 où je ne suis pas en tort et toujours pas d'indemnisation. J'appelle 4x fois par jour et un coup le gestionnaire est en vacance un coup il est occupé ça fait 6 mois qu'il doit m'appeler sous 48h. J'ai l'impression qu'on se fou de moi. 
On ne peut jamais avoir personne. 
Je pense aller au tribunal pour récupérer mon argent. Normalement l'assureur a trois mois pour vous indemniser moi ça fait plus d'un an que j'attends et j'en marre !!! Donc d'après mon expérience fuyez ne vous assurer pas chez eux car en cas de soucis on ne vous payera pas où que très tard ! </t>
  </si>
  <si>
    <t>Allianz</t>
  </si>
  <si>
    <t>18/10/2021</t>
  </si>
  <si>
    <t>01/10/2021</t>
  </si>
  <si>
    <t>jpm-68429</t>
  </si>
  <si>
    <t>Refus de céder la place !
Je viens de signer un contrat avec la MATMUT et Active Assurance refuse de céder la place !
Ils ont déjà prélevé un mois de trop et veulent continuer...
Je viens de résilier mon autorisation de prélèvements !</t>
  </si>
  <si>
    <t>Active Assurances</t>
  </si>
  <si>
    <t>10/07/2020</t>
  </si>
  <si>
    <t>01/07/2020</t>
  </si>
  <si>
    <t>jade-91131</t>
  </si>
  <si>
    <t>Je recommande Direct Assurance sans hésitation 
réactivité, rapidité,facilité de naviguation sur l'appli mobile et site.
De plus meilleur prix sur le marché++++</t>
  </si>
  <si>
    <t>Direct Assurance</t>
  </si>
  <si>
    <t>16/06/2020</t>
  </si>
  <si>
    <t>01/06/2020</t>
  </si>
  <si>
    <t>nicsim-87449</t>
  </si>
  <si>
    <t>Après plusieurs appels (avec beaucoup d'attente) j'ai pu enfin obtenir une réponse au bout 1 mois Merci à Gwendal d'avoir pris mon problème en charge et l'avoir résolu (enfin je l'espère)</t>
  </si>
  <si>
    <t>Santiane</t>
  </si>
  <si>
    <t>sante</t>
  </si>
  <si>
    <t>21/02/2020</t>
  </si>
  <si>
    <t>01/02/2020</t>
  </si>
  <si>
    <t>kate-133305</t>
  </si>
  <si>
    <t xml:space="preserve">Assuré depuis plus de 10 ans à la maif, nous avons du déclarer un sinistre à cause de notre voisin qui a endommagé notre maison suite à des travaux qu’il a effectué chez lui. 
Ils font donc passer leur expert et celui de l’assureur de mon voisin le même jour. 
Les experts (si on peut appeler ça comme ça) font exactement le meme rapport. 
J’ai déclaré mon sinistre en mars 2021, je me renseigne pour savoir comment faire une contre expert et bien sûr on essaie de me dissuader au téléphone de ne pas faire de contre expertise car je vais payer des frais pour rien, je ne pourrai pas prouver que mon voisin est à l’origine des dégâts etc etc. 
Bien évidemment le dommage ne résulte pas du fait de mon voisin mais à cause de nous dans le rapport de l’expert (évidemment !) 
Je demande donc une contre expertise (par mail cette fois ci) et le rapport de l’expert et la, 3 mois après je n’ai toujours rien aucune info, pas de rapport. 
J’ai souscrit une protection juridique je demande comment je peux la mette en œuvre et la…encore aucune réponse. 
La note que je pourrai leur donner et bien elle est tellement basse qu’elle est inexistante sur l’échelle de richter.
Ha si, je peux quand même dire que niveau prix ils sont pas trop mal… après à choisir entre payer un peu plus cher ou avoir une vrai garantie…
Si par contre il y a un point positif que je peux citer c’est eux, ,c’est lorsqu’on demande une mobilité bancaire la semaine suivante on reçoit un mandat de prélèvement ce sont les champions du monde vraiment d’une réactivité que je n’ai jamais connu auparavant !
Bon tout ça pour dire qu’ils sont…et bien je ne sais pas si vous les trouvez merci de m’en informé ! 
</t>
  </si>
  <si>
    <t>MAIF</t>
  </si>
  <si>
    <t>17/09/2021</t>
  </si>
  <si>
    <t>01/09/2021</t>
  </si>
  <si>
    <t>am-58801</t>
  </si>
  <si>
    <t>Ils reçoivent  jamais les documents par mail et par courrier. Bonus 50 depuis plus de 6 ans et pour un mois de non assurance 50 euros de plus à payer je résilie ce jour ça me coûte 60 euros de plus c des v.....s, un conseil fuyez</t>
  </si>
  <si>
    <t>13/11/2017</t>
  </si>
  <si>
    <t>01/11/2017</t>
  </si>
  <si>
    <t>gabs-79441</t>
  </si>
  <si>
    <t xml:space="preserve">Assuré tous risques depuis cinq ans, bonus Maxi + à vie. Je constate au mois d'août, après une absence, une très grosse fuite d'eau par le plafond de mon parking juste au dessus de mon véhicule (qui était dans un état proche du neuf et bichonné), avec incrustations de dépôts calcaires sur l'ensemble de la carrosserie et des vitres, rendues opaques! Donc inconduisible.
Je me dis que ce n'est rien et j'essaie de nettoyer avec des produits doux mais j'arrête car ça ne part pas et je ne voudrais pas rayer vitres et carrosserie.
 J’appelle le service client pour la franchise (jusqu’à 540 €) on me dit: "c’est votre bailleur, pas de problème vous ne la payez pas". Je rappelle plus tard pour la marche à suivre, et la personne en charge du dossier au service client me dit: " envoyez-moi un constat signé par la partie adverse et je prends tout en charge franchise incluse". Il m'adresse un mail signé de son nom.
Je lui envoie donc ce constat dûment rempli cacheté et signé, dégât des eaux reconnu avec mention manuscrite de mon bailleur qui est une très grosse structure sur Paris. On ne peut rêver mieux. Puis rendez-vous au garage avec l’expert. 
Tout se passe bien mais au lieu du bon dénouement que j'attendais,  je reçois un SMS laconique : "indiquez-nous des témoins afin qu’on leur fasse faire une déposition écrite !" 
La partie adverse reconnaît sa responsabilité, signe le constat mais maintenant: case départ, il leur faut des témoins!!! De qui se moque-t-on ??? Je rappelle mon interlocuteur du sce clients mais il est  injoignable cette fois!
Son collègue nie tout et me dit que malgré mon bon droit et la reconnaissance formelle de la partie adverse: mon bailleur, qui gère des milliers de logements et immeubles sur la France,
 écoutez bien ça : il n’est peut-être pas assuré !!! (Ben voyons, ça c'est prison assurée pour les dirigeants!) Ah, chez Maaf, on ne recule devant aucun argument foireux pour ne pas payer!!!
Et avec cela, je suis dans mon droit … Je n'ose pas imaginer l'inverse!
Donc maintenant et malgré l’engagement verbal lors du 1er appel plus celui du responsable clients, c’est moi qui dois payer la franchise qui peut aller jusqu’à 540 € !!! Et je ne la paierai pas quoi qu'il arrive!
Je considère que c'est à mon assurance de me défendre et d'avoir l'élégance de me dispenser de payer la franchise, dans ce contexte limpide où mon bon droit est admis sans conteste par la partie adverse.
Autre chose, ce monsieur me dit qu’il a contacté L’assurance adverse et qu’elle peut répondre sous un mois! Répondre quoi? Nous avons le constat signé. En outre, je dois compter pour du beurre car cela fera plus de deux mois que je n'ai pas jouissance de ma voiture! Mais Monsieur Maaf s'en moque! Je n'ai qu'à payer … Et passer sous silence!
Merci Monsieur Maaf. 
Sans compter que l'expert a dit au garage que la réparation devra se faire en 2 étapes!!! C'est-à-dire 2 séjours au garage! Je n'ai jamais vu ça, pourquoi pas en une fois? Je ne sais pas mais là encore ça sent le coup fourré! Ils ont annihilé toute confiance en moi.
Alors des menteurs éhontés, des manœuvriers dilatoires, des étriqués sans éthique prêts à toutes les compromissions pour ne pas assumer leurs engagements contractuels j’en ai vu! Mais jamais comme la Maaf! 
Quand on pense qu’ils jouent les parangons de vertu sur les médias et en chantant … pour mieux nous faire danser et prendre notre argent, alors que dans la vraie vie ils font tout pour échapper sans scrupules à leurs obligations. Consternant! 
Il y a des collectifs qui se perdent, ne serait-ce que pour poursuivre les PDG de ce type d’entreprise de tromperie et faire en sorte que les médias constatent leur degré d'amoralité et ne les acceptent plus afin qu’ils cessent d’abuser les crédules dont je fus (pas pour longtemps). 
Et pour le collectif, Qui sait ? Ce n'est peut-être pas perdu, on y travaille …
J'ajoute qu'ils ne répondent plus à mes mails, même mon agence à Paris. Le mépris du client, c'est ce qui manquait au tableau!
Alors d'aucuns me trouveront peut-être un peu dur! Mais comprenez-moi: 2 mois privé de ma voiture, les mensonges flagrants, les mises en doute de ma parole, le manque de déontologie à assister l'assuré qui est en souffrance et ma déception car j'avais foi en ma compagnie, peuvent rendre furieux!
</t>
  </si>
  <si>
    <t>MAAF</t>
  </si>
  <si>
    <t>25/09/2019</t>
  </si>
  <si>
    <t>01/09/2019</t>
  </si>
  <si>
    <t>chloe-s-130643</t>
  </si>
  <si>
    <t>Satisfait du service. Meilleur rapport au niveau  qualité / prix que l’ancienne assurance. 
Je suis également satisfaite de la possibilité de parrainage.</t>
  </si>
  <si>
    <t>nogo71-105566</t>
  </si>
  <si>
    <t>très déçu de cette assureur car un Contrat auto resilliez car une personne dans le foyer a un permis étranger malgré que cette personne ne conduit pas la voiture assuré, et ne ils ne rembourse pas les paiement déjà encaisser!</t>
  </si>
  <si>
    <t>05/03/2021</t>
  </si>
  <si>
    <t>01/03/2021</t>
  </si>
  <si>
    <t>dinky72-57047</t>
  </si>
  <si>
    <t>Près de 15 contrats chez eux avec nous et mes 3 enfants.
Refuse la prise en charge d'un sinistre de 2000 euro en responsabilité civile car, à cause d'un parapluie que l'on a oublié sur la plage arrière notre ex peugeot 308 cc, ce qui a cassé le système d'ouverture du toit.
La GMF me dit que ce n'est pas moi qui a cassé le système, mais l'objet et que le possesseur de la voiture doit prouver que c'est mon parapluie donc pour le moment, je  suis dans l'impasse, et comme j'ai payé les réparations, ils me disent que je devais poursuivre le propriétaire de l'auto pour qu'il me rembourse lui-même.
C'est du grand n'importe quoi, surtout que j'ai reconnu que le parapluie nous appartenait.
Autrement, je ne suis pas d'accord avec le niveau tarif car mis à  part les assurances en ligne, c'est la moins chère par rapport aux prestations.</t>
  </si>
  <si>
    <t>GMF</t>
  </si>
  <si>
    <t>01/09/2017</t>
  </si>
  <si>
    <t>jb14-105219</t>
  </si>
  <si>
    <t>Si je pouvais mettre 0 étoile je l'aurai fais. Je déconseille vivement ! Très mauvais rapport qualité prix, et je ne parle pas du service. Sans doute la pire assurance possible.</t>
  </si>
  <si>
    <t>02/03/2021</t>
  </si>
  <si>
    <t>renault-90069</t>
  </si>
  <si>
    <t>mauvaise couverture assurance emprunteur malgré quotité à 100% suite à un arrêt maladie en ITT c'est calculé uniquement sur la perte de salaire</t>
  </si>
  <si>
    <t>CNP Assurances</t>
  </si>
  <si>
    <t>prevoyance</t>
  </si>
  <si>
    <t>30/05/2020</t>
  </si>
  <si>
    <t>01/05/2020</t>
  </si>
  <si>
    <t>remy-l-109659</t>
  </si>
  <si>
    <t>Je suis très satisfait   de la  la conseillère  qui ma bien conseillée et aidée   par internet  à ouvrir un compte .  
La conseillère à été d'une très grande patience avec moi    et ma rappelée à plusieurs reprises pour m'aider .Merci !</t>
  </si>
  <si>
    <t>08/04/2021</t>
  </si>
  <si>
    <t>01/04/2021</t>
  </si>
  <si>
    <t>rene-c-124540</t>
  </si>
  <si>
    <t>surcoût beaucoup trop élevé pour un enfant âgé de 54 ans ,ayant conduit en Angleterre et qui détient son permis depuis plus de 30 ans..............
où se trouve c e que l on est sensé reconnaître   ??</t>
  </si>
  <si>
    <t>24/07/2021</t>
  </si>
  <si>
    <t>01/07/2021</t>
  </si>
  <si>
    <t>bruno-57926</t>
  </si>
  <si>
    <t>si un jour vous avais bessoin de la complementaire AG2Rla mondiale arme vous de beaucoup de patience car si vous avais bessoin de rien contacte les car bout de trois mois toujours pas indemmise et il ont tout les documents de plus un site internet pas a jour sur le compte client</t>
  </si>
  <si>
    <t>Ag2r La Mondiale</t>
  </si>
  <si>
    <t>09/10/2017</t>
  </si>
  <si>
    <t>01/10/2017</t>
  </si>
  <si>
    <t>pascal-l-128663</t>
  </si>
  <si>
    <t>Très satisfait des tarifs et explication du téléconseiller qui m'a rappelé dans un délais très bref. Le plus de votre assurance est que vous prenez en considération le bonus acquis autant en auto que moto.</t>
  </si>
  <si>
    <t>19/08/2021</t>
  </si>
  <si>
    <t>christophe-d-106549</t>
  </si>
  <si>
    <t xml:space="preserve">Je suis satisfait du service. Pour autant, je trouve onéreux le montant de la cotisation d'assurance pour mon véhicule Ford Maverick de 1996 qui est au tiers et ne roule que sur des petits trajets.
Cordialement.
</t>
  </si>
  <si>
    <t>14/03/2021</t>
  </si>
  <si>
    <t>satya-v-133815</t>
  </si>
  <si>
    <t xml:space="preserve">Je suis satisfaite du service proposé et des conseils. Merci du service et des prestations. Je conseillerai votre assurance à des contacte. Merci et à bientôt </t>
  </si>
  <si>
    <t>21/09/2021</t>
  </si>
  <si>
    <t>lilou-64033</t>
  </si>
  <si>
    <t xml:space="preserve">Lorsqu'on souscrit au téléphone on a des conseillés très pro qui connaissent bien leur domaine mais une fois qu'on est client on tombe sur des gens  qui savent à peine répondre à nos questions </t>
  </si>
  <si>
    <t>15/05/2018</t>
  </si>
  <si>
    <t>01/05/2018</t>
  </si>
  <si>
    <t>sylvain77-99017</t>
  </si>
  <si>
    <t xml:space="preserve">J'ai découvert la mutuel Génération en 2014 avec mon employeur SECURINFOR, En 6 ans je n'ai jamais eu à me plaindre de cette mutuel et des services.
Le prix de la mutuel avait peut être augmenter au cours des années, mais le service et les niveau de prise en charge pour les remboursements sont plus que correcte et avantageux.
Aujourd'hui je suis dans un cadre de portabilité depuis février 2020, avec la situation sanitaire je n'avais pas prêter attention à mes mails dans le dossier spam, j'ai constaté que la portabilité n'avais pas été réaliser depuis que je suis au chômage.  Le service client m'a rassurer et accompagner pour résoudre mon soucis et procéder aux démarches.
A la fin de la portabilité je vais regretter de ne pas pouvoir souscrire un contrat à titre personnel. J'aimerais beaucoup que mon futur employeur soit adhérent.
</t>
  </si>
  <si>
    <t>Génération</t>
  </si>
  <si>
    <t>21/10/2020</t>
  </si>
  <si>
    <t>01/10/2020</t>
  </si>
  <si>
    <t>pas-de-pseudo-113281</t>
  </si>
  <si>
    <t>Vos ref : Generation Prevoyance Hospitalisation
N° adherent 4701895
Bonjour,
il faudrait vraiment ameloirer votre service comptabilité qui me harcèle depuis 1 mois pour un impaye de 5,95€  qui a été reglé par chèque et débité.
J'ai contacté le service qui m'a confirmé que tout avait été regularisé.
Mais des appels journaliers ont continué, et aujourd'hui on m'envoie une lettre recommandée!
Je pense que la prochaine fois je vais vraiment resilier 
Merci de faire le nécessaire car il y a de quoi porter plainte 
Madame Foucart</t>
  </si>
  <si>
    <t>10/05/2021</t>
  </si>
  <si>
    <t>leodylan-59777</t>
  </si>
  <si>
    <t xml:space="preserve">On paie des assurances pour au final ne jamais être remboursé, quoi qu'il arrive, accident de voiture : ils ne prennent rien en charge, assurance maison verre etc : table en verre cassée : ils ne prennent rien en charge, maigres que l'expert soit passé et nous ai dis que ce serai remboursé.. j'appelle ça du profit c'est tout rien de plus rien de moins!!! </t>
  </si>
  <si>
    <t>MACIF</t>
  </si>
  <si>
    <t>19/12/2017</t>
  </si>
  <si>
    <t>01/12/2017</t>
  </si>
  <si>
    <t>faiza-h-109483</t>
  </si>
  <si>
    <t xml:space="preserve">service  simple ,  prix  correct  ,  répondent  au téléphone .
Jamais  eu  de  sinistre  jusqu’à  présent donc  pas d'avis sur les suites d'un sinistre  encore  </t>
  </si>
  <si>
    <t>07/04/2021</t>
  </si>
  <si>
    <t>mathieu-r-133197</t>
  </si>
  <si>
    <t>Pourquoi faire payer une double mensualité au démarrage du contrat alors que l'offre précise qu'il n'y a pas de frais de dossier? C'est NUL!
Et puis 40€ par an en supplément pour la mensualisation, ce n'est clairement pas justifié!</t>
  </si>
  <si>
    <t>joel--92804</t>
  </si>
  <si>
    <t xml:space="preserve">Je suis satisfait des prix . Nous avons déjà le véhicule de ma femme assuré chez direct énergie et nous voulons assurer un 2 eme véhicule car nous en sommes satisfait </t>
  </si>
  <si>
    <t>30/06/2020</t>
  </si>
  <si>
    <t>eric-129202</t>
  </si>
  <si>
    <t>Je suis chez neoliane depuis 4 ans. j'ai souscris un contrat santé. Je ne suis pas déçu pour l'instant. Les remboursement sont rapides (environ 3 jours après télétransmission) et correspondent à ce qui est dans le contrat. je l'écris car ma femme a une autre mutuelle (axa...) et ils sont nuls: aucune information, un site web qui change tous les 4 matins et trop compliqué d'accès, des remboursements qui n'arrivent pas après plusieurs semaines,.....). Donc j'écris un message positif pour neoliane car en faisant la comparaison avec axa, je les trouve très pros et efficaces.</t>
  </si>
  <si>
    <t>Néoliane Santé</t>
  </si>
  <si>
    <t>24/08/2021</t>
  </si>
  <si>
    <t>xaxa416-80206</t>
  </si>
  <si>
    <t xml:space="preserve">Très bonne assurance à l'écoute de ses client. Disponible et efficace. Je conseille c'est assurance. Franchise abordable </t>
  </si>
  <si>
    <t>18/10/2019</t>
  </si>
  <si>
    <t>01/10/2019</t>
  </si>
  <si>
    <t>delloye-x-114246</t>
  </si>
  <si>
    <t>Satisfait du service client et de la disponibilité des équipes. Je recommande sans hésiter.
Faciliter le joindre un conseillé et d'avoir des réponses.</t>
  </si>
  <si>
    <t>19/05/2021</t>
  </si>
  <si>
    <t>al--0-60902</t>
  </si>
  <si>
    <t xml:space="preserve">Que des insatisfactions, un accident reconnu responsable malgré l'appui de temoin signifiant le contraire mais dont l'avis ne compte pas pour april moto, j'ai resilié mon assurance, ils m'ont prélevé encore 2 mois apres et j'attend le remboursement depuis 5 mois </t>
  </si>
  <si>
    <t>APRIL Moto</t>
  </si>
  <si>
    <t>28/01/2018</t>
  </si>
  <si>
    <t>01/01/2018</t>
  </si>
  <si>
    <t>pffizer-69397</t>
  </si>
  <si>
    <t>Prise en charge catastrophique : pour un incendie de cave, plus de 3 mois d'attente pour avoir un retour. Je finis par relancer pour me voir dire qu'on m'envoie un expert. Un feu de cave ?! Le prix de l'expert en vaut-il vraiment la peine ? Client depuis 15 ans sans aucun sinistre. J'attends de voir la suite mais d'ores et déjà un fort irritant...</t>
  </si>
  <si>
    <t>Matmut</t>
  </si>
  <si>
    <t>habitation</t>
  </si>
  <si>
    <t>13/12/2018</t>
  </si>
  <si>
    <t>01/12/2018</t>
  </si>
  <si>
    <t>eva-69255</t>
  </si>
  <si>
    <t xml:space="preserve">Assurance qui pratique des prix plus chers en agence que sur leur site internet. </t>
  </si>
  <si>
    <t>09/12/2018</t>
  </si>
  <si>
    <t>lolai-75979</t>
  </si>
  <si>
    <t xml:space="preserve">Je tenais à remercier Sabrina pour sa patience, son écoute et son professionnalisme. Elle a su répondre à mes interrogations tranquillement avec beaucoup d'assurance (sans jeu de mots) </t>
  </si>
  <si>
    <t>16/05/2019</t>
  </si>
  <si>
    <t>01/05/2019</t>
  </si>
  <si>
    <t>tcharly-68618</t>
  </si>
  <si>
    <t>disponibilité des conseillers de clientèletres bon contact tres patiente et aimable</t>
  </si>
  <si>
    <t>14/11/2018</t>
  </si>
  <si>
    <t>01/11/2018</t>
  </si>
  <si>
    <t>jhonathan-f-128097</t>
  </si>
  <si>
    <t xml:space="preserve">Le prix me convient en comparaison avec la concurrence  !  j’étais déjà client, j’aime bien le service client proposé! Et la facilité de inscription merci </t>
  </si>
  <si>
    <t>15/08/2021</t>
  </si>
  <si>
    <t>jejecox--103129</t>
  </si>
  <si>
    <t>Je ne vous conseil pas cette assurance, tant que vous N’avez pas de sinistres elle ne fais qu’augmenter.
quand vous avez un sinistre ils sont du mal à le prendre en charge ,ou sinon à leur conditions et non à celle que vous avez souscris quand vous avez pris votre contrat . Des franchises qui change à leur guises en vous le marquant en tout petit sur votre relever d échéance sans que vous donniez votre accord.
Je très mécontent.</t>
  </si>
  <si>
    <t>25/01/2021</t>
  </si>
  <si>
    <t>boutillien-c-131342</t>
  </si>
  <si>
    <t xml:space="preserve">Prix de l'assurance intéressante j'attends de voir le reste au niveau communication et bienveillance de votre part. Rapidité d'exécution et sympathie est au rendez-vous. </t>
  </si>
  <si>
    <t>05/09/2021</t>
  </si>
  <si>
    <t>laurentm-77010</t>
  </si>
  <si>
    <t>Je voulais juste un devis pour ma voiture. 
Impossible sans relever d'information, +.........+...........
Tant pis pour eux.
Un simple devis, trop compliqué ????
Qu'est ce que ça doit être en cas de sinistre...
Je n'ose pas imaginer....</t>
  </si>
  <si>
    <t>17/12/2020</t>
  </si>
  <si>
    <t>01/12/2020</t>
  </si>
  <si>
    <t>mymy-96532</t>
  </si>
  <si>
    <t>A FUIR...CHERCHE PAR TOUS LES MOYENS A NE PAS PAYER VOTRE SINISTRE...
5 MOIS QUE J ATTEND LE REMBOURSEMENT DU VOL DE MA VOITURE...
AU DEBUT C EST VOUS AVEZ DECLARE ETRE ETUDIANTE ALORS QUE MAINTENANT VOUS TRAVAILLEZ... 
_JE REPOND D ACCORD MAIS JE VOIS PAS LE RAPPORT AVEC LE VOL...
ENSUITE C EST EXPLIQUEZ NOUS L ORIGINE DE VOS FOND "MONTANT 8500e PAYE EN VIREMENT BANCAIRE" LA AUSSI JE COMPREND PAS TROP MAIS BON JE LEUR FOURNI...
ENSUITE 4MOIS PLUS TARD SOIT DISANT JE N AI PAS FOURNI LA P.1 DU P.V DE POLICE ALORS QUE MEME L EXPERT L AVAIT ET LEUR A ENVOYE J AI LA PREUVE ET COMBIEN MEME ILS ATTENDENT 4 MOIS POUR ME RECLAMER L ESSENTIEL D UN SINITRE "LA DECLARATION"...MAINTENANT NOUVELLE BOITE SECRETE SPECIALE MATMUT LE VEHICULE AVAIT ETE REPARE PAR LA VENDEUSE RAPPROCHEZ VOUS D ELLE POUR LES FACTURES...LA AUSSI JE COMPREND PAS J AI TOUS LES DOCUMENTS CONTROLE TECHNIQUE VIERGE FAIT 1 JOUR AVANT L ACHAT/FACTURE D ENTRETIENT/PHOTOS DU VEHICULE/CERTIFICAT DE NON CAGE AVEC NOTE DESSUS AUCUNE OPPOSITION VEHICULE ENDOMMAGE AVANT ET APRES L ACHAT DE LA VOITURE CE QUI PROUVE BIEN QUE LE VEHICULE ETAIT BIEN REPARE ET EN BON ETAT...JE LEUR DEMANDE DONC DE PRECISER QU ES CE QUI A ETE REPARE POUR LEUR APPORTER CE QU ILS RECLAMENT...INCROYABLE ILS REFUSENT "ALLEZ COMPRENDRE" SI CE N EST POUR EVITER D AVOIR A FAIRE LEUR DEVOIR QUI EST DE PAYER LES SINISTRES MAIS CROYEZ CE N EST PAS LEUR PRIORITE.
JE LEUR DEMANDE A AVOIR TOUTES LES CORRESPONDANCES ENTRE NOUS ET EUX DEPUIS LE DEBUT DU SINISTRE LA ENCORE ILS REFUSENT "POURQUOI"?
ET LE CULOT J AI L ENREGISTREMENT PÔUR PROUVER LA VERACITE DE MES DIRES 
_LA PERSONNE EN CHARGE DE MON SINISTRE ME DIT QU ELLE EN DROIT DE PENSER QUE C EST PEUT ETRE MOI QUI A VOLE LE VEHICULE, J ARRIVAIS MEME PAS A CROIRE CE QUE J ENTENDAIS DE LA PART DE CEUX CHEZ QUI ON COTISE ET QUI SONT CENSES VOUS ACCOMPAGNER DANS CES MOMENTS....4 RECLAMATIONS A LEUR SERVICE CONSOMMATEUR AUCUNE REPONSE C EST JUSTE DU JAMAIS VUE....
J AI PRIS RENDEZ-VOUS CHEZ UN PSYCHIATRE VOILA COMMENT ILS M ONT "ACCOMPAGNE"</t>
  </si>
  <si>
    <t>20/08/2020</t>
  </si>
  <si>
    <t>01/08/2020</t>
  </si>
  <si>
    <t>tintin-85400</t>
  </si>
  <si>
    <t>Ou est le réel problème avec Afer?
Aucune nouvelle de votre part alors que vous avez plusieurs semaines de retard pour le versement d'une assurance vie. 
Devons nous nous inquiéter ?
Et quid des pénalités de retard?</t>
  </si>
  <si>
    <t>Afer</t>
  </si>
  <si>
    <t>vie</t>
  </si>
  <si>
    <t>02/01/2020</t>
  </si>
  <si>
    <t>01/01/2020</t>
  </si>
  <si>
    <t>wagwag-81510</t>
  </si>
  <si>
    <t>Depuis 7 mois chez Pacifica en tout risque, j'ai eu un sinistre sur ma golf7. Un sanglier qui a bien abîmé tout l'avant, y compris ailes, pneus, radiateur, et j'en passe.
La prise en charge a été rapide (40min), la voiture de location a été fournie sur le champ, et ce pour 8 jours, renouvelée 4 jours en un simple appel. Le véhicule a été dépanné dans un garage, qui a pris en charge les réparations dès la visite de l'expert. Véhicule rendu sous 17 jours au total. Il a fallu 7 jours pour la visite de l'expert. J'attends plus de recul pour reformuler un avis, car il y un souci de réparation (ACC en défaut) et j'attends de voir si impact sur la cotisation.</t>
  </si>
  <si>
    <t>Pacifica</t>
  </si>
  <si>
    <t>30/11/2019</t>
  </si>
  <si>
    <t>01/11/2019</t>
  </si>
  <si>
    <t>tacti-70108</t>
  </si>
  <si>
    <t>Bonjour, Active Assurance est incapable de me proposer un nouveau devis suite à la fourniture de mes documents, j'appelle leur hotline: un 1er conseiller m'indique que je vais le recevoir aujourd'hui avant midi, mais je ne reçois, donc je rappelle et un 2ème conseiller m'indique que je devrais le recevoir ce soir à 18h et toujours rien alors que j'ai déjà payé 130 euros en avance !
Ah oui et leur hotline c'est 0.80 euro la minute.</t>
  </si>
  <si>
    <t>10/01/2019</t>
  </si>
  <si>
    <t>01/01/2019</t>
  </si>
  <si>
    <t>balducci-l-124537</t>
  </si>
  <si>
    <t>Le payement par e card uniquement n'est pas pratique malgrè l'essai de 2 carte bleu différentes. Nous avons eu en consèquence un délai de 10 jours de retard sur notre assurance</t>
  </si>
  <si>
    <t>malika-b-116503</t>
  </si>
  <si>
    <t>Très Satisfait des renseignements 
Conseillés très aimable 
Il a su me donner la confiance et répondre à mes questions 
En vous remerciant............</t>
  </si>
  <si>
    <t>09/06/2021</t>
  </si>
  <si>
    <t>01/06/2021</t>
  </si>
  <si>
    <t>carol-50564</t>
  </si>
  <si>
    <t>Malgré de bonnes garanties en formule tous risque, le tarif reste élevé. Malgré tout, je suis satisfaite des services proposés. J'ai été confrontée à plusieurs pannes et autre incident, la réactivité a été excellente</t>
  </si>
  <si>
    <t>22/12/2016</t>
  </si>
  <si>
    <t>01/12/2016</t>
  </si>
  <si>
    <t>brahim-a-106096</t>
  </si>
  <si>
    <t xml:space="preserve">prix un peu moins cher par rapport aux concurrents mais la prise en charge des sinistres est ZERO. les conseillers sont formés pour faire engager la responsabilité de leurs clients même quant ils ne sont pas responsables dans un sinistre. et cela dans le but de ne pas prendre en charge les réparations 
Direct assurance - A éviter 
</t>
  </si>
  <si>
    <t>10/03/2021</t>
  </si>
  <si>
    <t>laziz--96659</t>
  </si>
  <si>
    <t>Tres satisfait aussi bien du montant de l assurance que de la qualite du traitement de mon dossier
Suite a un gros sinistre cause a mon habitation par Enedis mon assurance est intervenue efficacement et m a même  fait une remise de 50% sur ma franchise
Eternel inquiet j ai été  rassuré et tres bien accompagne 
Pour votre confort et votre tranquilite je vous conseille vivement le credit mutuel</t>
  </si>
  <si>
    <t>Crédit Mutuel</t>
  </si>
  <si>
    <t>25/08/2020</t>
  </si>
  <si>
    <t>titine24-52553</t>
  </si>
  <si>
    <t xml:space="preserve">Suite à une expertise médicale demandée par CARDIF, je viens de recevoir un courrier me précisant qu'ils arrêtaient la prise en charge des remboursements car je n'étais plus en activité. Mais cela fait plus de 7 ans car j'étais en invalidité 2éme catégories et  j'ai été mis en retraite pour inaptitude au travail avant l'age légal et selon la loi CARDIF doit me prendre en charge jusque mes 65 ans age légal de départ à la retraite. De plus le médecin expert m'a bien précisé que mon invalidité était justifiée. </t>
  </si>
  <si>
    <t>Cardif</t>
  </si>
  <si>
    <t>credit</t>
  </si>
  <si>
    <t>13/04/2017</t>
  </si>
  <si>
    <t>01/04/2017</t>
  </si>
  <si>
    <t>aurelien-d-107169</t>
  </si>
  <si>
    <t>le prix est très bien avec les options , franchises un peut élevé après 1er contrat chez direct assurance verra dans le temps .
cordialement 
Mr duval</t>
  </si>
  <si>
    <t>19/03/2021</t>
  </si>
  <si>
    <t>ironmaiden-65271</t>
  </si>
  <si>
    <t>Remboursement sous 48 h et tres tres beau tarif perso je recommande !! J'etais client il y a longtemps ils m'avaient decu mais la ils se reprennent et sont ultra satisfaisant !</t>
  </si>
  <si>
    <t>Solly Azar</t>
  </si>
  <si>
    <t>05/07/2018</t>
  </si>
  <si>
    <t>01/07/2018</t>
  </si>
  <si>
    <t>silverscott-50236</t>
  </si>
  <si>
    <t>Ass. auto passé de 36 à 46€/mois sans raison ni sinistre. Difficile à joindre (pas d'@ mail pour déposer une réclamation (sauf sinistre) et depuis 3 mois impossible de se co à mon compte sur le site !</t>
  </si>
  <si>
    <t>13/12/2016</t>
  </si>
  <si>
    <t>jeje17460-98378</t>
  </si>
  <si>
    <t xml:space="preserve">C'est la 1ére fois que je donne mon avis sur une entreprise mais là je m'étais promis de le faire. Merci à eux.
En vacance à l'étranger, à 1300 kms de la France, problème de clés de voiture enfermées dans le coffre. Quand vous êtes à l'étranger franchement ce genre de problème fait paniquer. Tout a été régler en à peine 1H grâce à PACIFICA, le Monsieur que j'ai eu au téléphone a été d'une gentillesse extrême, rassurant, très sérieux. 40 min après une dépanneuse étaient là  et la voiture ouverte. Franchement cela est rassurant de se dire que même loin de la France on est pas seul. Merci à eux.  </t>
  </si>
  <si>
    <t>06/10/2020</t>
  </si>
  <si>
    <t>romain-g-112400</t>
  </si>
  <si>
    <t>SIMPLE ET PRATIQUE
SERVICE AU TELEPHONE IMPECCABLE (UN PEU DUR DE LES AVOIR QUAND MEME)
TARIFS ATTRACTIFS TRES INTERRESSANTS.
SITE WEB + ACCOMPAGNEMENT PAR TEL (SI PLUSIEURS DEVIS) TRES BIEN.</t>
  </si>
  <si>
    <t>Zen'Up</t>
  </si>
  <si>
    <t>02/05/2021</t>
  </si>
  <si>
    <t>loni-55101</t>
  </si>
  <si>
    <t>Pour ceux qui cherche une assurance sérieuse, allez voir ailleurs quitte a payer plus chère! 6 fois je les ai appeler pour qu'ils m'envoient un document qu'il me fallait urgent, en vain.
aujourd'hui la 7ème fois et cette fois si j'ai demandé le nom de la personne a qui j'avait a faire au téléphone et la, tout de suite ils prennent l'affaire au sérieux. je vais aller voir une autre assurance celle la me fait vraiment peur...</t>
  </si>
  <si>
    <t>02/06/2017</t>
  </si>
  <si>
    <t>01/06/2017</t>
  </si>
  <si>
    <t>alidor-n-137326</t>
  </si>
  <si>
    <t xml:space="preserve">Simple de gestion et efficace, le transfert de mon contrat est pris en charge par l'olivier assurance. Le prix est également à la hauteur des prestations de l'entreprise. </t>
  </si>
  <si>
    <t>13/10/2021</t>
  </si>
  <si>
    <t>pergue-f-126632</t>
  </si>
  <si>
    <t>Très satisfait , bonnes compétences  professionnelles , clairs , à l écoute, agréables , reacifs , rapidement aiguillé  ,
Facilité du site internet simple</t>
  </si>
  <si>
    <t>05/08/2021</t>
  </si>
  <si>
    <t>zeming-l-101234</t>
  </si>
  <si>
    <t>Je suis très satisfait de service. Le Conseiller est nous a contacté très rapidement après le devis en ligne et a resté à l'écoute de nos besoins. Il nous a apporté également de très bon conseil.</t>
  </si>
  <si>
    <t>10/12/2020</t>
  </si>
  <si>
    <t>benko-d-139151</t>
  </si>
  <si>
    <t xml:space="preserve">Accès au document pour signature n'est pas trop clair.
Accueil téléphonique très bon, qualité des réponses apportées et précision 
Bonne prise en charge </t>
  </si>
  <si>
    <t>07/11/2021</t>
  </si>
  <si>
    <t>01/11/2021</t>
  </si>
  <si>
    <t>dina0311-130794</t>
  </si>
  <si>
    <t>La mutuelle est bien en terme de prix mais malgré que j'ai souscrit une option, j'ai beaucoup de reste à charge. c'est bien dommage, car je fais le choix de payer plus chère mais pour au final, payer quand même chez les professionnels de santé.</t>
  </si>
  <si>
    <t>02/09/2021</t>
  </si>
  <si>
    <t>sarahm--102708</t>
  </si>
  <si>
    <t xml:space="preserve">Assureur qui n’assure pas votre véhicule hybride si vous n’avez pas plus de 5 ans de permis, complète à la ramasse. 
Véhicule hybride qui nous est vendu comme le véhicule du futur mais surtout on ne vous assure pas!! Du JAMAIS VUE, devis réalisé chez + de 5 autres assurance aucuns soucis pour les 5 ans de permis. 
De l’incompréhension et du ridicule complet. 
Votre système est a revoir complètement </t>
  </si>
  <si>
    <t>15/01/2021</t>
  </si>
  <si>
    <t>ysema-61979</t>
  </si>
  <si>
    <t xml:space="preserve">Je ne conseillerai à personne cette assurance qui ne soucie que d'encaisser leur agent. J'ai eu un accident sur un parking où ma responsabilité n'était pas du tout engagée. Malheureusement ni moi ni l'autre conducteur ne savait comment remplir le constat.
J'ai contacté Axa qui m'a fait baladé de service en service pendant plus d'une heure. Finalement au bout de 10 transferts d'appel, nous avons décidé de le remplir comme nous pouvions. 
Dommage pour ma moi, à cause d'une case que je ne devais crocher, j'ai été responsable partiellement.
Axa m'a demande de faire un autre constat avec l'autre conducteur. Mais je n'arrivais plus à le joindre. 
Sans m'aider à trouver ce Monsieur, tel qu'il a été promis, ils m'ont filé un malus. 
Je dois vous dire que c'est mon premier accident responsable. Mon véhicule n'a pas été réparé et plus personne pour m'aider.
J'ai eu pleins soucis avec cette assurance. 
C'est à fuir. </t>
  </si>
  <si>
    <t>AXA</t>
  </si>
  <si>
    <t>04/03/2018</t>
  </si>
  <si>
    <t>01/03/2018</t>
  </si>
  <si>
    <t>victor-f-114384</t>
  </si>
  <si>
    <t xml:space="preserve">Très bien de pouvoir s’inscrire en ligne 
Je débute en moto et je suis surpris des modalités faciles et intuitive 
Je recommande ! Site bien fait
Victor </t>
  </si>
  <si>
    <t>20/05/2021</t>
  </si>
  <si>
    <t>pivato-f-137549</t>
  </si>
  <si>
    <t>Je suis satisfaite de cette assurance tous risques, j'ai aimé la simplicité. J'ai choisi l'assurance par l'intermédiaire des Furet.com et les prix sont très compétitifs.</t>
  </si>
  <si>
    <t>15/10/2021</t>
  </si>
  <si>
    <t>magda-51194</t>
  </si>
  <si>
    <t>inefficacité totale:
1)  durée pour les réparations pour une véranda ayant été grêlée: 6 mois, avant qu'ils n'envoient un artisan.
Bien plus préoccupé par le chiffre que par la qualité.</t>
  </si>
  <si>
    <t>11/01/2017</t>
  </si>
  <si>
    <t>01/01/2017</t>
  </si>
  <si>
    <t>yann-r-124486</t>
  </si>
  <si>
    <t>On peut toujours sans doute faire mieux, mais c'est très satisfaisant.
L'interface est bien faite, et les opérateurs sont réactifs. J'ai mis 4 * mais je situe à 4,5/5</t>
  </si>
  <si>
    <t>23/07/2021</t>
  </si>
  <si>
    <t>henathe-52503</t>
  </si>
  <si>
    <t>service clients incompétent, refus d'assurer 4 véhicules pour un bris de glace survenu il y a 3 ans: NUL</t>
  </si>
  <si>
    <t>17/02/2017</t>
  </si>
  <si>
    <t>01/02/2017</t>
  </si>
  <si>
    <t>froste-96228</t>
  </si>
  <si>
    <t xml:space="preserve">
bonjour
Comment la mutuelle des motards nous apprend à devenir un escroc !
victime d'un vol de pièces sur mon scooter + renverser sur le sol donc bien abimé la mutuelle des motards refuse de prendre en charge les réparations par ce que le némane N'a PAS était forcé
Alors cher assuré a la mutuelle des motards n'hésités PAS A CASSER Vous-même VOTRE némame AVANT DE L'Envoyer AU GARAGE POUR EXPERTiSE</t>
  </si>
  <si>
    <t>Mutuelle des Motards</t>
  </si>
  <si>
    <t>12/08/2020</t>
  </si>
  <si>
    <t>aurelie81150-64268</t>
  </si>
  <si>
    <t xml:space="preserve">Très très insatisfaite depuis début janvier ils ont mon dossier d'invalidité demande de document a mon ancien employeur doucement envoyé jamais reçu renvoyer 3fois par mail et recommandé pas de retour recommander perdu il me demande de renvoyer les documents </t>
  </si>
  <si>
    <t>29/05/2018</t>
  </si>
  <si>
    <t>faty-61385</t>
  </si>
  <si>
    <t xml:space="preserve">Un honte, une compagnie qui est hors cadre légal, qui ne respecte pas ses engagements écrits et qui cherche à tt prix de quoi faire pour ne faire rembourser ses clients. Suite à un vol de véhicule j'attends deja depuis 5 mois ne derait ce qu'une proposition d'offre. </t>
  </si>
  <si>
    <t>13/02/2018</t>
  </si>
  <si>
    <t>01/02/2018</t>
  </si>
  <si>
    <t>chridest64-97077</t>
  </si>
  <si>
    <t>En maladie depuis 7 mois, il manque toujours un papier, ils changent les dates des papiers demandés, du coup on renvoi les mêmes papiers avec des dates différentes,  ils disent qu'ils prennent en charge après 90 jours, j'ai eu une rechute, mais du coup les 90 jours recommencent à zero etc etc... bref on se croit assuré , on a du mal à payer le crédit , et finalement ça dure, ça traîne, et toujours rien. Je ne conseille pas cette assurance, et je me demande comment la caisse d’épargne peut encore diriger ses clients vers cette assurance. Mauvaise pub pour eux...</t>
  </si>
  <si>
    <t>06/09/2020</t>
  </si>
  <si>
    <t>01/09/2020</t>
  </si>
  <si>
    <t>roques-p-137905</t>
  </si>
  <si>
    <t>Merci d avoir pris en compte ma demande . Je n ai pas reçu encore le mail avec la carte verte provisoire . Pouvez vous le faire  rapidement s il vous plaît . 
Cordialement Mr Roques</t>
  </si>
  <si>
    <t>20/10/2021</t>
  </si>
  <si>
    <t>antonio-d-133954</t>
  </si>
  <si>
    <t xml:space="preserve">tres d=satis=fait du tarif et du conseille que j'ai eu en ligne les explications etaient correctes meme si il a forcé un peu la main afin de prendre des options non necesaires </t>
  </si>
  <si>
    <t>22/09/2021</t>
  </si>
  <si>
    <t>huart-j-136628</t>
  </si>
  <si>
    <t xml:space="preserve">Très content du prix par rapport à mon assurance précédente. Le personnel au téléphone était très sympathique et claire.  
J’espère être content encore toute l’année ! 
</t>
  </si>
  <si>
    <t>08/10/2021</t>
  </si>
  <si>
    <t>fred-g-124556</t>
  </si>
  <si>
    <t>Je suis satisfait du site 
les prix me conviennent plus ou moins 
reste a voir sur la durée je recommande pour l'instant 
Merci à benoit pour son code promo !...</t>
  </si>
  <si>
    <t>jean-claude-m-110159</t>
  </si>
  <si>
    <t>La personne que j’ai eu au téléphone pour ce nouveau contrat a été très professionnelle.merci. Rapide et précis par rapport à toutes les questions, très bien.</t>
  </si>
  <si>
    <t>12/04/2021</t>
  </si>
  <si>
    <t>nelly33185-70587</t>
  </si>
  <si>
    <t>Jai contracté le 2 janvier 2019 jai payé 147 euros dacompte. Le 3 janvier 2019 jai exercé ma faculté de retraction. Je nai pas retourné le contrat signé ni même signature électronique. Jai donc envoyé par recommandé ma lettre de résiliation. Au téléphone on ma dit que je serais remboursé en intégralité des 147 euros. Aujourdhui je suis remboursé de 97 euros. Je trouve cela inadmissible mais surtout incompréhensible</t>
  </si>
  <si>
    <t>25/01/2019</t>
  </si>
  <si>
    <t>vmike2010-108405</t>
  </si>
  <si>
    <t>Le prix est moitié de mon dernier assureur. Bonne communication et réponse rapide à ma demande d'information. Je viens de recevoir ma carte verte définitive avant le début de la période provisoire. Pour le moment je ne suis qu'au début, mais tout a l'air de se passer normalement et sans problèmes. Oui, je recommande cet assureur.</t>
  </si>
  <si>
    <t>29/03/2021</t>
  </si>
  <si>
    <t>fred-70708</t>
  </si>
  <si>
    <t xml:space="preserve">Ils font des erreurs qu'ils essaient de nous mettre sur le dos, la hotline est inefficace, aucune réponse et les responsables ne rappellent jamais.j'attend toujours des explications a leurs menace de résiliation suite a leurs erreurs de prélèvement mais personne n'assume chez Allianz. </t>
  </si>
  <si>
    <t>15/12/2020</t>
  </si>
  <si>
    <t>rodriguez-r-136930</t>
  </si>
  <si>
    <t>Pour le moment je suis satisfaite du service client.
Le prix c'était le plus attractif que j'ai trouvé dans les devis.
J'espère continuer assez satisfaite et de ne pas faire recours à vous services.</t>
  </si>
  <si>
    <t>11/10/2021</t>
  </si>
  <si>
    <t>gobbi44-117343</t>
  </si>
  <si>
    <t>Très très mécontent de cet organisme. Outre un accueil au téléphone très froid (on sent bien que l'on dérange) c'est la galère lorsque l'on migre vers une autre assurance.Malgré que cette migration ait été faite dans les règles via un courtier;rien n'a été fait et avec une mauvaise foi évidente m'assure qu'il n'ont pas reçu le recommandé de résiliation alors que j'ai l'accusé de réception. Je leur fait parvenir les copies du recommandé et de l'A/R par mail et on me répond que ce ne sont que des copies. Bien sur ils continuent de prélever la cotisation........ A fuir......</t>
  </si>
  <si>
    <t>Mgen</t>
  </si>
  <si>
    <t>17/06/2021</t>
  </si>
  <si>
    <t>bocande-h-129547</t>
  </si>
  <si>
    <t>L'Olivier est un assureur qui comprend les soucis des jeunes conducteurs en difficulté.
Bravo pour votre prestation, vos prix et la satisfaction du service</t>
  </si>
  <si>
    <t>26/08/2021</t>
  </si>
  <si>
    <t>didier-m-124534</t>
  </si>
  <si>
    <t xml:space="preserve">parfait !
très bon accueil et qualité d'écoute.
le tarif correspond à mes attentes. 
les garanties sont à l'avenant. 
je recommande cette assurance ! </t>
  </si>
  <si>
    <t>bobo-86610</t>
  </si>
  <si>
    <t>Malhonnête et abus des courtier Ritchaard santé qui promettent que le contrat ne prendra pas effet et que j'aurais le temps de réfléchir  à la réception du courrier sauf que j'ai reçu le courrier.Finalement après des mois pour résilier ils ont accepté d annulé mon contrat mais pas de mon fils car c est un autre contrat.Bien qu'il n'a rien signé et qu'il es à ma charge et sans emploi.Conseillé par téléphone , il a quand même fait une demande d'annulation sur Neoliane.fr mais toujours sans réponse .</t>
  </si>
  <si>
    <t>courcin-t-108172</t>
  </si>
  <si>
    <t>Je suis satisfais du service prix attractif charge de clientele a l ecoute je conseil a mes proches.Je pense mettre toutes mes assurances xhez l olivier.</t>
  </si>
  <si>
    <t>26/03/2021</t>
  </si>
  <si>
    <t>clarac-a-109222</t>
  </si>
  <si>
    <t>l'accueil téléphonique est gentil et agréable. 
les explications sont claires. Les tarifs sont abordables.
La prise en charge du dossier est rapide.
Satisfaite jusqu'à présent.</t>
  </si>
  <si>
    <t>05/04/2021</t>
  </si>
  <si>
    <t>gilou7764-58910</t>
  </si>
  <si>
    <t>Bonne assurance mais avec des coûts assez élevés. Bonne couverture niveau opticien. Remboursements assez rapides. Dommage peu d'agences dans des villes plus petites. Et comme beaucoup d'assureurs tellement de variantes dans les offres que pas facile de s'y retrouver pour comparer avec d'autres compagnies.</t>
  </si>
  <si>
    <t>17/11/2017</t>
  </si>
  <si>
    <t>melaniie26-62633</t>
  </si>
  <si>
    <t xml:space="preserve">Cardif c est une catastrophe. Une honte pour le métier d assureur. Mon père est décédé au mois d octobre. Il avait contracté un crédit avec assurance décès chez Cardif. Nous avons envoyé tous les papiers et questionnaires médicaux nécessaires mais on nous en réclame toujours d avantage pour faire traîner et décourager le client. Nous sommes au bout de l épuisement nerveusement. Eux même au tel ne comprennent pas pourquoi mais qui alors.......... Qui fait avancer les dossiers. J ai malheureusement un autre prêt avec assurance Cardif et je compte bien faire le nécessaire pour changer au plus vite. Mon avocat lui même est consterné par cette assurance 
</t>
  </si>
  <si>
    <t>27/03/2018</t>
  </si>
  <si>
    <t>07flav-61879</t>
  </si>
  <si>
    <t>Plus de 3 mois et mon fils n’est Toujours pas affilié,2 dossier envoyé plein de coup de téléphone mais tous le monde sans fou . Ils ont de la chance que l’etat Est créé les mutuelle obligatoire !!!</t>
  </si>
  <si>
    <t>martine-calichiama-51641</t>
  </si>
  <si>
    <t>En17 ans de carrière, le nombre de mes arrêts maladie se compte sur les doigts d une main. Non pas que je n'est pas été malade, mais tant que j estime que je peux travailler, pas raison de s' arrêter. Preuve en est, c est que opérer en octobre 2015( membre inférieur, je ne remarche correctement que depuis août 2016), puis à nouveau en octobre 2016, je n'ai à aucun moment solliciter ma prévoyance indépendant, dans la mesure ou j ai pu m organisé autrement( le nombre de documents demandés est très rédhibitoire pour moi).
Le 16 décembre 2016, a 8h00 du matin je m assoupi dans un embouteillage au volant de mon véhicule. Assoupissement du à une nuit blanche suite à des douleurs auriculaires assez aiguës ( quand même). Apres visite chez Medecin , ce dernier réussit à me convaincre d un arrêt maladie ( risque d endormissement, perte de contrôle de mon véhicule, manque de vigilance, bref me sort toute une panoplie en cas d accident). Donc j accepte arrêt maladie d autant plus que depuis intervention au mois octobre, accumulation de nuits blanches non pas due à des insomnies ( je me couche entre 23h et 00h00 et moins de 30 secondes plus tard je dors et j ai beaucoup de mal quand mon réveil sonne à 3h00 du matin) mais à une activité professionnelle et familiale qui impose ce rythme. Rythme qui ne me pose aucun problème depuis 2012!!! Sauf que suite à mon intervention chirurgicale et des parents âgés dont j ai du m occupé depuis novembre mes we sont passés à bosser plutôt que me reposer.
J accepte arrêt du medecin pour une semaine , qui est reconduit jusqu'au 05 janvier.
Aujourdhui, medecin conseil swiss Life considère qu il s'agit d un arrêt Psy!?? Qui nécessite pour être indemnisé une hospitalisation de 5 jours ( dans mon contrat je ne retrouve pas cette clause qui est apparu selon le courrier de refus en 07/2016, notification que je n ai pas reçu de la part de la compagnie)
À ce jour j essaie de joindre service médical, sans succès et le service client me répond inlassablement que aucune indemnisation est en cours. MERCI je le sais!!!!! Je veux juste d une part contester diagnostic du Medecin qui ne m'a jamais vu!!! Et d'autre part réclamé l'avenant concernant les modifications de mon contrat sur d'un en 07/2016, et dont je n ai connaissance que depuis 1 semaine !!!!!
Inutile de me donner le lien, j ai déjà essayé et ça ne fonctionne pas!!!!!
Mes coordonnées si vous souhaitez réellement solutionné mon problème 0692585358</t>
  </si>
  <si>
    <t>SwissLife</t>
  </si>
  <si>
    <t>25/01/2017</t>
  </si>
  <si>
    <t>sapho-95707</t>
  </si>
  <si>
    <t>Bonjour,
Après des années de cotisations (~50 ans) plus un contrat « perte autonomie ». Aujourd’hui, à 71 ans: diabète type 2 /rhyzazthrose aux 2 mains/ la MGEN ne prend pas en charge une télé assistance, pas plus que quelques heures de ménage !!
Cher(e)s collègues choisissez une autre mutuelle vous ne serez pas plus mal servi (e)s !</t>
  </si>
  <si>
    <t>30/07/2020</t>
  </si>
  <si>
    <t>moundras-o-108041</t>
  </si>
  <si>
    <t>Je suis très satisfait de ce service.
Le tarif est très compétitif et adapté.
Je suis agréablement surpris par la qualité et le professionnalisme de vos consultants</t>
  </si>
  <si>
    <t>25/03/2021</t>
  </si>
  <si>
    <t>thierry-b-123681</t>
  </si>
  <si>
    <t>Satisfait de la disponibilité en ligne, informations claires, options lisibles et rapidité du processus pendant la demande, le devis  et la souscription finale.</t>
  </si>
  <si>
    <t>17/07/2021</t>
  </si>
  <si>
    <t>christian-l-107138</t>
  </si>
  <si>
    <t xml:space="preserve">je suis satisfait du service
simple et rapide
je recommande direct assurance autour de moi
tarifs relativement pas élevés et relation commerciale très satisfaisante
</t>
  </si>
  <si>
    <t>ouss-79726</t>
  </si>
  <si>
    <t xml:space="preserve">Encore une fois, un avis d'échéance avec une augmentation de 15 % sur l'année précédente, malgré un bonus plus elevé et 10 ans sans sinistres. Un devis en ligne chez le site de l'assureur me donne un tarif 20 % moins cher, donc, en gros, on sanctionne la fidelité chez Direct Assurance, d'année en année, vous payerez plus cher. Un service client qui vous dit qu'il comprend, mais qui ne fera rien, car c'est comme ça. Bref, il est grand temsp d'aller voir ailleurs il me semble.  </t>
  </si>
  <si>
    <t>04/10/2019</t>
  </si>
  <si>
    <t>gilbert23-56215</t>
  </si>
  <si>
    <t>Odieux et irrespectueux.  Tarifs compétitifs au début  mais qui augmentent très vite.</t>
  </si>
  <si>
    <t>Eurofil</t>
  </si>
  <si>
    <t>24/07/2017</t>
  </si>
  <si>
    <t>01/07/2017</t>
  </si>
  <si>
    <t>uneclientmgen2018-64850</t>
  </si>
  <si>
    <t xml:space="preserve">Bonjour, j’ai adhéré à la mutuelle MGEN soit disant ...une mutuelle pour les professeurs. Je vous conseille de la fuir! Tarifs élevés, remboursements au minima, gestion clientèle incompétente et pour clôturer ...lorsque je suis allée dans l’agence pour résiliation après plus d’un mois de réclamation, le conseiller m’a carrément crié dessus. Jamais je ne conseillerais cette mutuelle. Et au passage, j’ai posé la question aux collègues ...et beuh, aucun n’est satisfait de cette mutuelle. Une de mes collègues a carrément été tué par eux. Et oui...tous ses remboursements n’etaient pas fait parcequ’ils Pensaient qu’elle était morte...le décès ne les empêchaient pas d’effectuer des prélèvements. A FUIR! </t>
  </si>
  <si>
    <t>18/06/2018</t>
  </si>
  <si>
    <t>01/06/2018</t>
  </si>
  <si>
    <t>hophop-107522</t>
  </si>
  <si>
    <t>Assurance moto chez la mutuel des motards en FORTE augmentation d'environ 14% ... sans justificatif réel, juste une augmentation des accidents dixit au téléphone sans aucune possibilité de vérifier où passe l'argent de la mutuel ? Pourtant en 2020, les motards ont moins roulés et payé leurs cotisation avec dèjà + 6% !
50% de bonus (heureusement...) permis depuis 1979, même pas de geste commercial !
Je cherche ailleurs dommage !</t>
  </si>
  <si>
    <t>22/03/2021</t>
  </si>
  <si>
    <t>tzl-81680</t>
  </si>
  <si>
    <t>Même les demandes les plus simples n'aboutissent pas. Impossible d'obtenir une attestation de RC rattachée à une assurance habitation, et ce depuis 10 jours de tentatives. Qu'en serait-il en cas de sinistre?</t>
  </si>
  <si>
    <t>06/12/2019</t>
  </si>
  <si>
    <t>01/12/2019</t>
  </si>
  <si>
    <t>jmr-72500-110395</t>
  </si>
  <si>
    <t xml:space="preserve">En décembre 2019, j'ai souscrit à un contrat Complémentaire santé VITANEOR 2 - Garanties Santé Senior avec la CEGEMA Assurances au prix mensuel de 65,41 euros avec une date d'effet au 01/01/2020. Ce contrat m'a été proposé la société de courtage PROVIDENCY, 9 place des Jacobins à Lyon (tél. 0486116005). 
En 2020, il m'a été prélevé 784,92 euros (65.41*12). Je n'ai eu durant l'année aucune dépense de santé. 
En 2021, la cotisation mensuelle est passée de 65,41 à 70,53 (+ 7.83% d'augmentation quand même !). J'ai eu quelques frais de santé à partir de février et en toute logique, j'attendais le remboursement complémentaire des frais de médecins, pharmacie, analyses, … A part le remboursement de 15,00 (7.50*2) les 2 et 9 mars 2021, je n'ai plus de nouvelles de CEGEMA pour le reste. Le 10 mars, j'ai laissé sur le site de CEGEMA une demande concernant des médicaments pour lesquels j'avais avancé le ticket modérateur le 25 février. Depuis cette date, ma demande est bien présente avec un statut « Demande à traiter ». Entre temps, le 30 mars, j'ai déposé sur le site CEGEMA une réclamation manifestant mon mécontentement (dont j'ai gardé des copies d'écran, fort heureusement car je n'en trouve pas trace à ce jour). Lors de ma validation, j'ai bien reçu le message « votre demande a bien été prise en compte ». 
Aujourd'hui, j'ai essayé de les joindre à plusieurs reprises par téléphone (0492020850). Plus de 15 mns par appel et à chaque fois, l'éternel bla-bla « Tous nos conseillers sont en ligne…. ». Impossible de les joindre ! Idem pour la société de courtage Providency.
La situation de pandémie que nous traversons n'excuse pas tout. 
Comme de nombreux mécontents parmi vous, je veux fuir rapidement cette mutuelle. Si vous en avez trouvé une qui soit plus sérieuse, vous pouvez m'envoyer vos conseils par mail à jmr93600@aol.com
Je vous en remercie d'avance
</t>
  </si>
  <si>
    <t>Cegema Assurances</t>
  </si>
  <si>
    <t>14/04/2021</t>
  </si>
  <si>
    <t>cris-77532</t>
  </si>
  <si>
    <t xml:space="preserve">Je suis assurer à la gmf depuis plus de 15 ans et cette année  je me suis fait voler  ma carravanne qui été stationner dans un parc de gardiennage  sécuriser. Quelle erreur de ma parts même avec une assurance tout risque pour ma carravanne  à plus de 30 euros par mois la gmf me répond que comme ma carravanne  été stationner dans un parc de gardiennage  la garantie vol ne marche pas et qu il ne me rembourseront rien et se même si le parc de gardiennage n été pas couvert contre le vols .les assureurs ma dit texto vous l auriez stationner  dans la rue on vous aurait rembourser.dire que je croyais bien faire en la garant dans un lieux sécurisée. </t>
  </si>
  <si>
    <t>11/07/2019</t>
  </si>
  <si>
    <t>01/07/2019</t>
  </si>
  <si>
    <t>jesse-51459</t>
  </si>
  <si>
    <t xml:space="preserve">Bonjour
Mon ami vient de se faire voler sa moto, cette assurance ne veut pas lui rembourser car moto non conforme au modèle d origine. Pourtant les Infos n ont pas été demandées et la moto achetée dans l état . Cet ami  non initié  et non professionnel ne connaissait pas là conformité originelle de ce modèle. (7000 euros perdus)
Une bonne petite procédure va leur faire  le plus grand bien </t>
  </si>
  <si>
    <t>19/01/2017</t>
  </si>
  <si>
    <t>lognos-d-139728</t>
  </si>
  <si>
    <t xml:space="preserve">Satisfait des tarif et rapide j'attends de voir avec le temp ce qu'on me proposera pour d'autre contrats auto logement ou autre . Bien meilleur que d'autre assurances pour le moment </t>
  </si>
  <si>
    <t>test</t>
  </si>
  <si>
    <t>16/11/2021</t>
  </si>
  <si>
    <t>paugam-l-139727</t>
  </si>
  <si>
    <t>Bon service, service réactif. Tout en ligne pratique. Je recommanderai à l'un de mes proches si besoin. 
A voir sur le long terme et en cas de sinistres</t>
  </si>
  <si>
    <t>rozgonyi-o-139704</t>
  </si>
  <si>
    <t xml:space="preserve">L’assurance Olivier est une très bonne assurance j’en suis satisfaite , question qualité et prix  cela me correspond très bien.  
Je recommande a tous le monde </t>
  </si>
  <si>
    <t>saad-hellal-h-139697</t>
  </si>
  <si>
    <t xml:space="preserve">Je suis satisfait de l'olivier assurances pas trop cher et le service client très sérieux simple est de prendre contact avec eux vite bravo pour votre travail </t>
  </si>
  <si>
    <t>damis-s-139693</t>
  </si>
  <si>
    <t xml:space="preserve">le prix est attractif par rapport à ma situation , formules deux fois et demi moins cher pour une formule identique comparé à mon  assureur précèdent, </t>
  </si>
  <si>
    <t>15/11/2021</t>
  </si>
  <si>
    <t>beaudoux-t-139689</t>
  </si>
  <si>
    <t>Satisfait, de très bon conseils de la part du commercial et à l'écoute de mes demandes et propositions. Également très réactif et très professionnel pour voir que tout s'est passé à distance, par téléphone.</t>
  </si>
  <si>
    <t>cotin-j-139683</t>
  </si>
  <si>
    <t xml:space="preserve">Pour l'instant, pas eu de problème mon contrat commence qu'a partir du 28 novembre. Sinon votre service clients est très bien, conseillé poli et très professionnel
</t>
  </si>
  <si>
    <t>thiery-l-139681</t>
  </si>
  <si>
    <t>Je suis satisfaite de vos services, facile d'utilisation, prix très abordable. Réponse rapide et facile de compréhension, signature du contrat en ligne très satisfaisant.</t>
  </si>
  <si>
    <t>royet-j-139672</t>
  </si>
  <si>
    <t>Je suis satisfait du service et de la proposition commerciale la demande à était prise en compte rapidement je recommande cette assurance car ils sont rapide</t>
  </si>
  <si>
    <t>defez-a-139646</t>
  </si>
  <si>
    <t xml:space="preserve">Prix correct et rapide rien à dire nous verrons par la suite si en cas de sinistre cet assureur ce montre rapide et fiable la suite au prochain épisodes.
Merci </t>
  </si>
  <si>
    <t>biendicho-s-139617</t>
  </si>
  <si>
    <t>Tres Bien Les prix sont corrects mais je trouve les
Franchises un peu hautes
Dommage que vous n assuriez pas les 2 roues et les quadricycle
Rabais pour parrainage sympa</t>
  </si>
  <si>
    <t>gado-r-139610</t>
  </si>
  <si>
    <t xml:space="preserve">Les prix me conviennent, pour un nouvelle voiture. Je suis satisfait des services proposées par l'agence. Le personnelle est à disposition très rapidement </t>
  </si>
  <si>
    <t>genevisse-e-139602</t>
  </si>
  <si>
    <t>Pour l'instant, je n'ai pas eu besoin d'avoir recours à leurs services. Donc je suis pour l'instant seulement satisfaite de leur site internet qui permet d'adhérer rapidement et facilement.</t>
  </si>
  <si>
    <t>14/11/2021</t>
  </si>
  <si>
    <t>addala-y-139564</t>
  </si>
  <si>
    <t xml:space="preserve">Bonjours Satisfait du service clients je vous recommanderais à mes proches. Mes interlocuteurs ont été très précis et clair. Bonne continuation à vous </t>
  </si>
  <si>
    <t>13/11/2021</t>
  </si>
  <si>
    <t>krzeminski-m-139544</t>
  </si>
  <si>
    <t>je suis satisfait des renseignements qui mon était donné merci pour le temps passé à réaliser mon contrat d'assurance auto . 
merci pour votre dévouement.</t>
  </si>
  <si>
    <t>theo-a-139541</t>
  </si>
  <si>
    <t xml:space="preserve">La personne que j'ai eu au téléphone au niveau du service client  à été très pro , explications et recommandations donnés avec déontologie et éthique 
Merci 
</t>
  </si>
  <si>
    <t>capra-s-139529</t>
  </si>
  <si>
    <t>Super service.bonne réactivité en cas de problème.assureur sérieux,et pas chère.je recommande l oliviers assurance a tout mon entourage.simple facile.</t>
  </si>
  <si>
    <t>fleuret-l-139521</t>
  </si>
  <si>
    <t xml:space="preserve">Je suis satisfait du tarif de l'écoute téléphonique je recommande l'olivier assurance . Simple et rapide pour s'inscrire même la signature automatique </t>
  </si>
  <si>
    <t>12/11/2021</t>
  </si>
  <si>
    <t>imekraz-s-139450</t>
  </si>
  <si>
    <t>Parfait !!! Je recommande à 1000%
Continuer ainsi je serais un client fidèle et vous ramenerais beaucoup de clientèle... Très bonne assurance vraiment</t>
  </si>
  <si>
    <t>11/11/2021</t>
  </si>
  <si>
    <t>agert-d-139416</t>
  </si>
  <si>
    <t xml:space="preserve">Très bon acceuil.   Professionnel. Ne regarde pas le temps passé avec vous.... On apprécie. Accessibilité aux services est facile peut être un peu long. </t>
  </si>
  <si>
    <t>amaral-rodrigues-a-139403</t>
  </si>
  <si>
    <t>Les prix me conviennent, souscription simple et guidée. Personne à l'écoute; tarif très bien pour le type de contrat présenté; premier contrat avec Olivier Assurance</t>
  </si>
  <si>
    <t>10/11/2021</t>
  </si>
  <si>
    <t>benazzi-j-139397</t>
  </si>
  <si>
    <t xml:space="preserve">13 ans de permis sans accident mais un metier qui m’amène a beaucoup voyager et etre assuré a l etranger …. Malgre cela pas de reconnaissance de bonus! </t>
  </si>
  <si>
    <t>chopitel-h-139392</t>
  </si>
  <si>
    <t>bon service client, bonne réactivité, site bien fait, dommage que pas de remise liée à l'expérience de conduite de bon conducteur, le malus vient du fait que j'ai été quelques années sans véhicule et je suis remonté automatiquement de 0,5 à 1.</t>
  </si>
  <si>
    <t>saintilan-m-139359</t>
  </si>
  <si>
    <t>Je suis satisfait du devis, des prix ainsi que les echnges que j'ai eu avec les conseillers client.
Prise de décision rapide, reponse à mes question rapides</t>
  </si>
  <si>
    <t>hill-n-139352</t>
  </si>
  <si>
    <t xml:space="preserve">Je suis satisfait du service en ligne, rapide et compréhensible
bon rapport qualité prix, inscription rapide, maintenant attedant la suite si c'est une assurance fiable
</t>
  </si>
  <si>
    <t>gouider-f-139344</t>
  </si>
  <si>
    <t xml:space="preserve">Je suis satisfaite des tarifs proposer , mais également du service téléphonique au près des opérateurs ! Au top Merci à l’olivier assurance et à leurs équipes </t>
  </si>
  <si>
    <t>werle-j-139343</t>
  </si>
  <si>
    <t>Je suis satisfaite même si l'attente était longue lors de mon premier appel. Cependant, par la suite la procédure de souscription s'est accéléré et le service commercial était bon.</t>
  </si>
  <si>
    <t>guillaumin-r-139337</t>
  </si>
  <si>
    <t>Je suis satisfait du service et de l'écoute des conseillers. Les prix proposés sont compétitifs et intéressants. Je vous conseille vivement l'Olivier assurance pour assurer votre véhicule.</t>
  </si>
  <si>
    <t>hot-f-139324</t>
  </si>
  <si>
    <t xml:space="preserve">Bon prix dommage que je ne puisse pas payer tous les mois plutôt qu'une année complète un conseiller sera certainement me rappeler pour éclaircir tout cela </t>
  </si>
  <si>
    <t>voegel-t-139307</t>
  </si>
  <si>
    <t>Ayant tous mes véhicules chez vous j'aurais aimer avoir une ristourne client fidèle :p
Mais globalement je reste très satisfait de la prestation de vos services !</t>
  </si>
  <si>
    <t>09/11/2021</t>
  </si>
  <si>
    <t>valdes-larrosa-l-139303</t>
  </si>
  <si>
    <t xml:space="preserve">
Simple et practique..!!!
Un prix optimal, un collègue me l'a recommandé et maintenant je suis convaincu, le meilleur prix et correspond à mes besoins.</t>
  </si>
  <si>
    <t>picaude-e-139275</t>
  </si>
  <si>
    <t xml:space="preserve">Je suis satisfaite du prix, et de l’accueil téléphonique. Le gestionnaire David s’est montré très pro et m’a apporté des réponses claires à mes demandes. </t>
  </si>
  <si>
    <t>menut-s-139249</t>
  </si>
  <si>
    <t>simple et rapide+ en kus j'ai été parrainée par un ami.
simple et rapide+ en kus j'ai été parrainée par un ami.simple et rapide+ en kus j'ai été parrainée par un ami.</t>
  </si>
  <si>
    <t>zannier-e-139241</t>
  </si>
  <si>
    <t xml:space="preserve">Je trouve le service bien pratique bien mais un peu cher pour un étudiant. j'aurais aimé quelque chose de plus personnalisé encore. Avec un intérêt aussi pour l'utilisation précise de mon véhicule.
</t>
  </si>
  <si>
    <t>lefeuvre-c-139235</t>
  </si>
  <si>
    <t>Démarches simples et facilitées par le professionnalisme des interlocuteurs. Idéal pour les jeunes conducteurs. Site très clair et intuitif. Services au top</t>
  </si>
  <si>
    <t>08/11/2021</t>
  </si>
  <si>
    <t>goeury-w-139234</t>
  </si>
  <si>
    <t xml:space="preserve">Je suis  satisfait le prix me convient je suis très content pour l instant rien à dire je vais conseiller l Olivier assurance au près de mes proche cordialement </t>
  </si>
  <si>
    <t>axelm-139228</t>
  </si>
  <si>
    <t xml:space="preserve">Experience extremement traumatisante qui nous a marqué a vie. Nous avons ete victimes d'un choc arriere a haute vitesse par une camionette sur voie rapide avec deux enfants en bas age. Malgré la prise en charge sur place des pompiers, la presence des gendarmes, et certificats initiaux des urgences et pieces médicales qui ont suivi, l'olivier assurance ne voulait pas reconnaitre un de mes fils (2 ans) comme victime de l'accident...
Malgré que le tiers soit identifié et que tous les autres vehicule de cet accident en chaine etaient concordants, l'olivier a mis plus de 3 mois a me rembourser ma voiture...
et relancer 8 fois pour me faire rembourser les sieges auto.
Le jour de l'accident l'assistance nous a laissé tomber. Nous avons du nous rappatrier des urgences par nos propres moyens avec deux enfants a 250km de chez nous. </t>
  </si>
  <si>
    <t>khan-k-139214</t>
  </si>
  <si>
    <t>Service client super sympa et très à l'écoute. Ils ont la capacité à répondre à toutes les questions.
Tout à été parfait!! Et le prix au TOP par rapport aux autres assureurs. Je recommande sans hésiter. :D</t>
  </si>
  <si>
    <t>jimenez-f-139213</t>
  </si>
  <si>
    <t>Je suis ravie d'avoir pu souscrire a l olivier assurances .
Merci pour votre bienveillance et votre accueil. 
Merci surtout a la conseillère qui se nomme Melissa
elle a étais super gentille et tres clair lors de la souscription .</t>
  </si>
  <si>
    <t>vernet-f-139212</t>
  </si>
  <si>
    <t>Les prix sont convenables, le moins cher dans mes comparatif.
J'attends maintenant de voir la relation client, le suivis du contrat, et la disponibilité.</t>
  </si>
  <si>
    <t>aufort-g-139200</t>
  </si>
  <si>
    <t>Les prix sont juste imbattable ! Service Client réactif, je ne suis pas prêt de changer d'assureur c'est déjà ma 3e voiture que j'assure chez l'olivier.</t>
  </si>
  <si>
    <t>faucon-r-139183</t>
  </si>
  <si>
    <t xml:space="preserve">je suis satisfait du service, service très accueillant, et poli, parle bien francais, ca s'est très bien passer la personne en face était très agréable </t>
  </si>
  <si>
    <t>sekulic-s-139178</t>
  </si>
  <si>
    <t xml:space="preserve">Je suis satisfait du service, de la rapidité et de la qualité de service, tout est clair et bien expliqué, simple d’utilisation. Et avec de très bonne couvertures </t>
  </si>
  <si>
    <t>lepreux-d-139171</t>
  </si>
  <si>
    <t>assurance juste pas trop chère  on peux rouler dans l'heure qui suis 
je vais recommander a des amis pour soucrire une assurance chez vous
cordialement MONSIEUR LEPREUX</t>
  </si>
  <si>
    <t>laouichi-a-139170</t>
  </si>
  <si>
    <t xml:space="preserve">
Rien à redire,
Très professionnel arrangeant rapide 
Bon prix 
Très bon accueil des conseillers téléphonique  
A conseiller à mes amis 
Très satisfaisant 
</t>
  </si>
  <si>
    <t>ferrari-m-139145</t>
  </si>
  <si>
    <t xml:space="preserve">À ce jour, je suis entièrement satisfaite de Vincent qui a finalisé mon contrat, le prix est attractif, par contre, le fait que mon véhicule soit assuré au tiers du fait que je n'ai encore pas l'immatriculation définitive est une particularité négative.
</t>
  </si>
  <si>
    <t>carrodano-j-139130</t>
  </si>
  <si>
    <t xml:space="preserve">Il y a une erreur dans mon contrat au niveau du nom et prénom du conducteur principal
Le conducteur principale est Mélanie Leggio.
Merci de le corriger </t>
  </si>
  <si>
    <t>06/11/2021</t>
  </si>
  <si>
    <t>babel-f-139121</t>
  </si>
  <si>
    <t>Bonne communication, très rapide pour contracter une assurance, l interlocuteur a su me guider, et m a donné de bon conseils et de bonnes explications. Tout était bien</t>
  </si>
  <si>
    <t>wisniewski-v-139112</t>
  </si>
  <si>
    <t>Je suis satisfaite des conditions et du tarif appliqués sur le contrat que j'ai souscrit, mes interlocuteurs ont répondu d'une manière concise à mes questions</t>
  </si>
  <si>
    <t>viollet-j-139105</t>
  </si>
  <si>
    <t>Très bonne première expérience avec L'Olivier Assruance : 
Devis fait rapidement et très simple et intutif.
Simple, rapide et pratique
Tarif imbattable</t>
  </si>
  <si>
    <t>herti-s-139099</t>
  </si>
  <si>
    <t xml:space="preserve">Je suis plus que satisfait quand je compare les prix avec mon ancienne assurance donc je recommande Olivier assurance et je vais parler de vous a toute le monde </t>
  </si>
  <si>
    <t>holiencik-i-139098</t>
  </si>
  <si>
    <t>simple pour s'inscrire ,tarif abordable, équipe agréable et a l écoute au téléphone  .
Le procédé de souscription est rapide et simple a réaliser .merci</t>
  </si>
  <si>
    <t>teixeira-j-139090</t>
  </si>
  <si>
    <t xml:space="preserve">bonjour, 
je suis satisfaite de vos services et le rapport qualité prix est correct 
La souscription par internet est rapide et simple.
merci de votre aide. bien cordialement.
</t>
  </si>
  <si>
    <t>balazs-p-139089</t>
  </si>
  <si>
    <t xml:space="preserve">rapport qualité / prix parfait, je recommande vivement cette compagnie.
qualité et professionnalisme, réponse rapide, démarches simplifiées. plateforme au top
</t>
  </si>
  <si>
    <t>bouchair-m-139073</t>
  </si>
  <si>
    <t xml:space="preserve">Je suis satisfait du service les prix son pas cher c’est pratique et m’en conviennent et j’espere Rester avec vous des années à venir c’est une bonne assurance </t>
  </si>
  <si>
    <t>05/11/2021</t>
  </si>
  <si>
    <t>buot-m-139063</t>
  </si>
  <si>
    <t xml:space="preserve">Bonne relation commerciale 
Sympathique
Prix très correct pour des jeunes conducteurs avec malus .
Je recommande à mon entourage .
Après j espère que mon enthousiasme ne change pas dans le cas d un accident. 
</t>
  </si>
  <si>
    <t>benabdallah-h-139061</t>
  </si>
  <si>
    <t>Renseignements &amp; explications assez clair au téléphone conseils pratiques indice de satisfaction très correcte et dossier rapide très bonnes explications de mon interlocuteur</t>
  </si>
  <si>
    <t>vilboux-m-139060</t>
  </si>
  <si>
    <t>Je suis satisfaite du service, du prix et de la communication téléphonique.
C'est très clair et rapide. Ils sont à l'écoute rien à redire, on verra dans le temps maintenant.</t>
  </si>
  <si>
    <t>sarete-c-139058</t>
  </si>
  <si>
    <t xml:space="preserve">Le Rapport qualité/prix et services sont impeccables. Le conseiller au téléphone est agréable et réactif. Je suis prêt à recommander l'olivier assurance sans problème. </t>
  </si>
  <si>
    <t>goux-b-139057</t>
  </si>
  <si>
    <t xml:space="preserve">Je suis satisfait de vos service et le prix me convient je vous ré Mercie sincère salutation distinguée je fait vous recommandé a des gens de aller chez vous </t>
  </si>
  <si>
    <t>cano-a-139044</t>
  </si>
  <si>
    <t>Je suis vraiment très satisfait du service ! Etant déjà assuré chez vous.
Rapidité et bon rapport qualité/prix
Interlocuteur très compètent et compréhensible</t>
  </si>
  <si>
    <t>loubaki-j-139042</t>
  </si>
  <si>
    <t xml:space="preserve">Je suis très satisfaite. C'est la deuxieme fois que je souscrit chez vous. Tarif très abordable. Rapidité du contrat et pas besoin d'avoir un devis et d'être appeler par un conseiller. </t>
  </si>
  <si>
    <t>wadelle-p-139018</t>
  </si>
  <si>
    <t>super tres pro bonne information je recomende cette assurance tres bien acceuillie prix tres 
bien toujours a l'écoute et tres patient faire plus coure notre avis</t>
  </si>
  <si>
    <t>guthart-r-138933</t>
  </si>
  <si>
    <t xml:space="preserve">Je suis en effet satisfait des services, la personne qui a répondu à ma requête par téléphone a été également très réactive et agréable, c'est parfait. </t>
  </si>
  <si>
    <t>04/11/2021</t>
  </si>
  <si>
    <t>coqblin-m-138931</t>
  </si>
  <si>
    <t>Simple, pratique. Site intuitif et prise en charge par le SAV immédiatement après appel. Explications claires et service aimable et compréhensif. Très bonne expérience pour l'instant.</t>
  </si>
  <si>
    <t>tabet-f-138918</t>
  </si>
  <si>
    <t>Très simple d'utilisation, devis facile en ligne très bonne expérience.
Procédure très facile et rapide pour assurer un véhicule 24h/24h
Je recommande fortement cette assurance.</t>
  </si>
  <si>
    <t>musso-m-138916</t>
  </si>
  <si>
    <t>je suis satisfait du service et des prix ainsi que la prestation téléphonique de mon correspondant chez "OLIVIER ASSURANCE"
cordialement 
Monsieur Michel Musso</t>
  </si>
  <si>
    <t>goubin-b-138914</t>
  </si>
  <si>
    <t>Je viens de souscrire à cette assurance, tarifs très intéressants comparé aux autres compagnies que j'ai pu solliciter pour un devis, espace client internet bien construit, je recommande</t>
  </si>
  <si>
    <t>jendoubi-b-138899</t>
  </si>
  <si>
    <t xml:space="preserve">Satisfait mais a du mal à vous joindre . Du coup on va sur le site mais manque de relations entre le client et son assureur . Bonne réception et à très bientôt </t>
  </si>
  <si>
    <t>03/11/2021</t>
  </si>
  <si>
    <t>benhassen-r-138893</t>
  </si>
  <si>
    <t>Les prix sont convenables . Le personnel est agréable et à l’écoute . Satisfaite du service proposé 
Reste à voir sur le long terme si cette assurance est a conseiller</t>
  </si>
  <si>
    <t>martins-m-138888</t>
  </si>
  <si>
    <t xml:space="preserve">Des prix qui ont varié en moins d'une heure... Obligé de changer de PC pour baisser le tarif! Différences entre les plateformes de comparaison et impossible d'utiliser un code parrainage si l'on passe par cette voie!
</t>
  </si>
  <si>
    <t>rybarczyk-v-138875</t>
  </si>
  <si>
    <t>Prise de contact et relation client correcte, suivi du dossier et prix correct également, à voir en cas de gestion de sinistre (mais pas envie de tester si possible).</t>
  </si>
  <si>
    <t>boulard-i-138870</t>
  </si>
  <si>
    <t>Très bon accueil téléphonique. Tout est très bien expliqué. Le conseiller a été à l'écoute de mes demandes et a su me conseiller en fonction.
Je recommande cette assurance</t>
  </si>
  <si>
    <t>donzel-r-138861</t>
  </si>
  <si>
    <t>J suis tres satisfaite du service mais le site est tres difficile d'acces pour les personnes sans ordinateurs. pas tres optimisé pour les smartphones. cela fait plusieurs mois que j'essaye de signer mon contrat sans succés.</t>
  </si>
  <si>
    <t>marzolf-f-138840</t>
  </si>
  <si>
    <t>je  suis  satisfait  de  la  rapidité  et  de  la  simplicité  du  service  clair  et  précis.  tarif  
 dans  mes  attentes. dans  les besoins  je  recommanderais.</t>
  </si>
  <si>
    <t>nidelet-c-138805</t>
  </si>
  <si>
    <t>Très satisfaite de la rapidité et la facilité de la souscription d'un contrat auto. J'ai été très bien conseillée au téléphone , un monsieur d'une grande gentillesse qui a su prendre le temps pour répondre à mes questions. 
Prix très compétitifs. Je recommande.</t>
  </si>
  <si>
    <t>declety-a-138799</t>
  </si>
  <si>
    <t>J'apprécie les tarifs un peu en-dessous de la concurrence, l'accès simple et rapide à vos services en ligne et par téléphone, la mise en relation directe par téléphone. Le site web est très bien conçu, on trouve assez vite ce que l'on cherche. Ne changez rien !</t>
  </si>
  <si>
    <t>allesiardi-f-138792</t>
  </si>
  <si>
    <t>Pour un même devis (date de contrat, même conducteur, même lieu de stationnement...), plusieurs tarifs peuvent apparaitre si on refait plusieurs fois le devis, variant de presque 10 € par mois. Toutefois c'est un des meilleurs tarifs que j'ai pu obtenir pour ce véhicule.</t>
  </si>
  <si>
    <t>kistler-c-138750</t>
  </si>
  <si>
    <t>les prix me conviennent. 
Je suis satisfait des services, l'accueil téléphonique des personnels et du suivi des dossiers.
rapidité, sérieux  et assurance.</t>
  </si>
  <si>
    <t>02/11/2021</t>
  </si>
  <si>
    <t>gaio-resende-m-138747</t>
  </si>
  <si>
    <t>Je suis satisfait du service rapide et efficace. Les conseillers sont attentifs et très disponibles.
Les prix sont restent très corrects vis-à-vis au marché.</t>
  </si>
  <si>
    <t>guyader-j-138732</t>
  </si>
  <si>
    <t>très bon services de qualité, les conseillé est très pro, rapide et efficace, je recommande l'olivier assurance, j'en suis a mon second véhicule assuré, et je suis très content</t>
  </si>
  <si>
    <t>rognet-m-138723</t>
  </si>
  <si>
    <t>Contente du service mais des erreurs dans le contrat au niveau des dates : appel du service client qui me confirme que ces erreurs seront rectifiées après avoir signer le contrat</t>
  </si>
  <si>
    <t>courcol-j-138720</t>
  </si>
  <si>
    <t>je suis satisfait des services de l olivier assurance.les tarifs sont correct.
Les personnes aux telephones sont sympas et cordiales.Donc dans l ensemble je recommande votre assurance.</t>
  </si>
  <si>
    <t>maury-b-138710</t>
  </si>
  <si>
    <t xml:space="preserve">Mise a part les franchises bien trop importantes , le reste des garanties semble satisfaisant  
A voir dans le cadre de l'utilisation au quotidien lors de la prise en charge de sinistre </t>
  </si>
  <si>
    <t>duarte-m-138696</t>
  </si>
  <si>
    <t>simple et pratique.
 assurance rapide et satisfait du service pour effectuer les demarche en ligne pour assurer un véhicule , très bien reçu par et bien expliquer par les operateur en ligne .</t>
  </si>
  <si>
    <t>chanclud-j-138686</t>
  </si>
  <si>
    <t xml:space="preserve">Je viens de souscrire à l'assurance l'olivierassurance donc tout se passe bien pour l'instant. J'espère qu'il en sera ainsi pour toute la durée de mon contrat. </t>
  </si>
  <si>
    <t>coccinelle-77-138684</t>
  </si>
  <si>
    <t xml:space="preserve">Assurer Olivier assurance depuis bientôt 3 ans jamais eu d’accident ou autres . Normalement une franchise qui baisse de 30% au bout de la troisième années et un bonus 50% à vie , si j’ai bien compris leurs publicités. Mais le hic c’est que quand je refais un devis chez eux avec toutes les garanties de mon contrat j’arrive à 405 euros en tout risques alors que ma prime d’assurance arrive à 530 euros à ce jour ?!!! … bref des tarifs qui augmentent sans justification, aucune remise ou autre pendant le confinement. On va me dire que mon département est accidentogene pour confirmé l’augmentation, Seine et Marne 77 . Alors pourquoi ne pas le prendre en compte sur leur devis ? Comment récompenser vous vos bon adhérents si ce n’est quand augmentent leur primes……. 
Mon contrat 1080401324 . Cordialement  </t>
  </si>
  <si>
    <t>debbiche-m-138668</t>
  </si>
  <si>
    <t>Je suis satisfait de mon cantrat et du tarifs et de la rapidité de prise en compte de mes informations. Je recommande à tout le monde de mon assurance</t>
  </si>
  <si>
    <t>31/10/2021</t>
  </si>
  <si>
    <t>pajot-l-138657</t>
  </si>
  <si>
    <t>Globalement satisfait,
Des difficultés au niveau des éléments à renseigner pour le mandat SEPA, j'ai modifié directement le document afin de corriger les erreurs.</t>
  </si>
  <si>
    <t>noel-n-138640</t>
  </si>
  <si>
    <t>Prix vraiment intéressante et assurance au top au niveau services.
Je viens de prendre tout risque et comparé à mon ancienne assurance cela me fait gagner 400€</t>
  </si>
  <si>
    <t>30/10/2021</t>
  </si>
  <si>
    <t>lentier-m-138616</t>
  </si>
  <si>
    <t>Satisfait, espérant pouvoir assurance mon logement par la suite. Remercie l équipe l Olivier pour sa patience pour la création de ce contrat. Cordialement Mr Lentier</t>
  </si>
  <si>
    <t>ourliac-p-138613</t>
  </si>
  <si>
    <t>je suis satisfait du service tarif moyen reaction rapide et surtout tres tres bon acceuil encorre merci pour tout en esperant que votre profetionalisme perdure .</t>
  </si>
  <si>
    <t>peyrard-b-138592</t>
  </si>
  <si>
    <t>très satisfait de l'accueil reçu, du prix de mon assurance et de la disponibilité de la personne au téléphone. Le parrainage est aussi intéressant à utiliser</t>
  </si>
  <si>
    <t>29/10/2021</t>
  </si>
  <si>
    <t>tiab-n-138572</t>
  </si>
  <si>
    <t>Les prix me conviennent. La pocédure d'inscription est facile, le site internet est ergonomique. J'attends de voir les prestations. J'attends de voir si l'assurance prend correctement en charge d'éventuels sinistres.</t>
  </si>
  <si>
    <t>avez-r-138570</t>
  </si>
  <si>
    <t>je suis satisfait du service fourni par l'olivier assurance rapide et pratique avec des prix très
intéressants inscription rapide et simple personnel a votre écoute</t>
  </si>
  <si>
    <t>sallaberry-t-138555</t>
  </si>
  <si>
    <t xml:space="preserve">Satisfait du prix et de la couverture, les démarches sont simples également. Par contre toujours déçu qu'aucun assureur ne présente de réelle solution pour les personnes conduisant depuis longtemps des véhicules de fonctions, possédant donc une expérience importante de la route mais sans antécédant chez un assureur. </t>
  </si>
  <si>
    <t>ferster-o-138542</t>
  </si>
  <si>
    <t xml:space="preserve">Je suis satisfait d'être chez vous l'olivier assurance.merci pour tout ce que vous fessais. Vos prix sont vraiment pas chères et les opérateurs donne de très bons conseils... cordialement </t>
  </si>
  <si>
    <t>calzi-c-138540</t>
  </si>
  <si>
    <t>Assez satisfait de la reactivité,la facilité d'inscription ..Je trouve néanmoins les franchises un peu execises et les tarifs assez correct .J'espère autant de rapidité de remboursement si un sinistre venait a m'arriver .</t>
  </si>
  <si>
    <t>duarte-y-138539</t>
  </si>
  <si>
    <t>JE suis choque que mon malus est passé de 0.51 a 0.79 . De 0.51 a 0.63 pour mon accident 100% responsable du 27/10/2021 , je suis entirement d'accord même si je pense que c'est très sévère mais me mettre responsable sur le sinistre de juillet 2021 alors que cela n'est toujours statué!!!!! C'est très limite surtout que je ne suis pas responsable ou au pire 50/50!!! J'espère que vous allez me rectifier tout ca avant que je sois contraint de tout arrêter et de partir chez un concurrent moins cher et moins sévère.
Merci pour votre compréhension</t>
  </si>
  <si>
    <t>clain-j-138517</t>
  </si>
  <si>
    <t>Je suis satisfait du service les prix me convient et je suis très contant de faite partie de l'olivier assurances je le recommanderai à d'autres personne</t>
  </si>
  <si>
    <t>romain-j-138502</t>
  </si>
  <si>
    <t>Très satisfait avec des conseillés à l'écoute et compétents
Un site très clair et l'envoie de documents très simple
de bon conseils dans le choix du type de contrat</t>
  </si>
  <si>
    <t>28/10/2021</t>
  </si>
  <si>
    <t>pfiffer-a-138471</t>
  </si>
  <si>
    <t>j'attends de voir ce que ça va donner et de voir si en effet cette assurance vos le coût ou non, je reste septique sur cette assurance. Mais la prise en charge téléphonique était plutôt bien.</t>
  </si>
  <si>
    <t>morioux-m-138468</t>
  </si>
  <si>
    <t xml:space="preserve">Des prix conpetitifs et un accueil à l'écoute sont les premières options positives qui font d'Olivier assurance une reference. Concernant les services à voir à l'avenir . </t>
  </si>
  <si>
    <t>boniface-l-138449</t>
  </si>
  <si>
    <t xml:space="preserve">tres bien pour le moment a voir dans le futur comment vous travailler et votre professionnalisme on fait une année et apres on verra bien .Merci bonne journée </t>
  </si>
  <si>
    <t>da-silva-d-138447</t>
  </si>
  <si>
    <t xml:space="preserve">je suis satisfait du service et de l'assurance qui m'a ete proposé
j'en suis très content.
Je verrais par la suite pour un autre commentaire ,
bonne journée </t>
  </si>
  <si>
    <t>thomas-s-138444</t>
  </si>
  <si>
    <t xml:space="preserve">Satisfait des service et du prix en tous risque avec option je paye presque rien bravo à l'olivier assurance .
Les conseiller son très compétent  et je les remercie pour les conseil apporté </t>
  </si>
  <si>
    <t>serrat-t-138426</t>
  </si>
  <si>
    <t>bonjour le prix que vous me proposer me convient maintenant a voir comment se passera quand j’aurai un sinistre a réparé cordialement bonne journée ...</t>
  </si>
  <si>
    <t>27/10/2021</t>
  </si>
  <si>
    <t>alvarenga-cruz-a-138405</t>
  </si>
  <si>
    <t xml:space="preserve">Prix très compétitif et gestion du dossier très simple. Apparement ici on peut faire un très long parcours. J’espère pouvoir et avoir envie de parrainer quelques amis  </t>
  </si>
  <si>
    <t>lorrie-138386</t>
  </si>
  <si>
    <t>Olivier assurance décide de m’assurer à 120 € par mois (jeune conductrice )…
Six mois que j’ai envoyé tous les papiers et six mois que j’attends ma carte verte définitive, j’appelle on me dit qu’il manque une pièce que j’ai déjà envoyé trois fois et en deux minutes je la renvoie comme par magie le dossier est fini et voilà maintenant un moi que je dois recevoir la carte définitive et que je ne l’ai toujours pas reçu… une honte !!!</t>
  </si>
  <si>
    <t>canoville-e-138383</t>
  </si>
  <si>
    <t>Bon rapport qualité prix 
Personnel parlant et comprenant bien le français
Les explications sont claires 
Tout se fait rapidement et facilement
Dommage que les 2 roues ne puissent être assurés</t>
  </si>
  <si>
    <t>mangin-c-138369</t>
  </si>
  <si>
    <t>Accueil excellent, le prix très satisfaisant vu l'ensemble de l'assurance à ce niveau, et
 surtout a l'écoute de nos besoin , service que je recommande, merci a vous.</t>
  </si>
  <si>
    <t>faubet-v-138367</t>
  </si>
  <si>
    <t>Je suis satisfait du service et de l'ergonomie de la plateforme. Les prix sont très compétitif et faire un devis est rapide et très intuitif donc je suis très content</t>
  </si>
  <si>
    <t>pellier-f-138355</t>
  </si>
  <si>
    <t xml:space="preserve">Je suis satisfait, prix correcte, rapide et facile à gérer et faire un contrat d’assurance automobile.
Très simple et accessible.
Bon suivi et aide personnalisée </t>
  </si>
  <si>
    <t>rousseau-o-138354</t>
  </si>
  <si>
    <t>Satisfaction du service pour la pris en charge du dossier. Avantage pour la combinaison de plusieurs véhicules très appréciable.
Simplicité administrative par informatique.</t>
  </si>
  <si>
    <t>thomas-c-138331</t>
  </si>
  <si>
    <t xml:space="preserve">Frais de service cher et mal indiqué dans le devis mais proposition d'assurance intéressante et facilité pour les démarches en ligne avec rapidité de traitement </t>
  </si>
  <si>
    <t>26/10/2021</t>
  </si>
  <si>
    <t>ruseka-j-138309</t>
  </si>
  <si>
    <t xml:space="preserve">Je suis satisfait du prix, traitement de mon dossier reste à voir pour la suite. J'ai eu du mal sur le site; j'ai passé un coup de fil et mon dossier a été ouvert par un pro . Vraiment très professionnel le monsieur qui m'a ouvert mon doc.
 </t>
  </si>
  <si>
    <t>desvoies-b-138271</t>
  </si>
  <si>
    <t>Je suis satisfaite de mon expérience téléphonique.
Le prix proposer me convient trés bien.
Une petiet difficultée pour signer le contrat avec la signature électronique.</t>
  </si>
  <si>
    <t>jacquet-a-138257</t>
  </si>
  <si>
    <t>Satisfaite du prix de l accueil de la  simplicité et la facilité pour souscrire rapide et efficace je recommande vivement cet assurance surtout pour les tarifs ajustable</t>
  </si>
  <si>
    <t>perrin-j-138244</t>
  </si>
  <si>
    <t>Je suis satisfaite des tarifs, attention à écouter les demandes et besoins des clients et ne pas ajouter des suppléments pour gonfler le prix de l'assurance.</t>
  </si>
  <si>
    <t>25/10/2021</t>
  </si>
  <si>
    <t>gzara-w-138242</t>
  </si>
  <si>
    <t xml:space="preserve">TRES BONNE ASSURANCE ET PRIX TRES INTERESSANT TOUT EST CLAIR SUR LE SITE ET ON PEUT CHOISIR LES FRANCHISES ET POUR LES PAIEMENT A LA SOUSCRIPTION EST TRES ACCEPTABLES </t>
  </si>
  <si>
    <t>porterie-c-138237</t>
  </si>
  <si>
    <t xml:space="preserve">Je suis satisfaite du prix et des prestations proposées. Nous espérons   avoir de bons retours par la suite. 
Nous envisagerons par la suite l'assurance habitation. </t>
  </si>
  <si>
    <t>lokula-bakoma-y-138201</t>
  </si>
  <si>
    <t>Je suis satisfait du service. Les prix sont très abordables, la procédure est très simple je recommande, merci pour votre hospitalier et vos services.</t>
  </si>
  <si>
    <t>metier-m-138175</t>
  </si>
  <si>
    <t>Je suis satisfaite du service
Les prix me conviennent
Simple et pratique 
Service client serieux
En espérant que ça dure tout au long de mon contrattt</t>
  </si>
  <si>
    <t>24/10/2021</t>
  </si>
  <si>
    <t>kimpioka-p-138173</t>
  </si>
  <si>
    <t>Je suis satisfait du service. L'assurance m'as accompagné dans mes démarches et dans l'envoie de mes documents necessaires. La rapidité lors de vos réponses par mail est bonne.</t>
  </si>
  <si>
    <t>lahlah-s-138168</t>
  </si>
  <si>
    <t xml:space="preserve">Très bien en terme de tarification, devis facile et rapide à réaliser sur le site internet, je suis nouveau client je ne peux m'avancer plus, en espérant le meilleur à l'avenir. </t>
  </si>
  <si>
    <t>roll-j-138130</t>
  </si>
  <si>
    <t xml:space="preserve">Satisfait et bien accueilli par téléphone personne très agréable poli et sympa très professionnelle tous les explications sont clair et compréhensible </t>
  </si>
  <si>
    <t>23/10/2021</t>
  </si>
  <si>
    <t>duchene-a-138099</t>
  </si>
  <si>
    <t>Je suis très satisfaite des tarifs proposés ainsi que des packs disponibles pour étoffer l'offre. Assurance auto très complète pour mon véhicule, je suis rassurée.</t>
  </si>
  <si>
    <t>benard-r-138080</t>
  </si>
  <si>
    <t>Bonjour, 
Le prix n’est jamais identique quand on fait un devis sur Internet et quand j’appelle un conseiller le prix grimpent immédiatement Tu ne comprends pas le grand écart qu’il y a entre Internet et un conseiller téléphonique</t>
  </si>
  <si>
    <t>22/10/2021</t>
  </si>
  <si>
    <t>sellam-c-138075</t>
  </si>
  <si>
    <t>je suis très satisfait de mon assurance l'olivier pour le prix
je suis très satisfait de mon assurance l'olivier pour le prix
je suis très satisfait de mon assurance l'olivier pour le prix</t>
  </si>
  <si>
    <t>scotet-r-138069</t>
  </si>
  <si>
    <t xml:space="preserve">Je suis un jeune de 19 ans qui n'avait aucune expérience sur comment ce déroule une assurance via internet pour avoir un prix abordable pour un jeune conducteur ! Et la j'ai trouver une assurance qui me parais abordable comparée au autres !     </t>
  </si>
  <si>
    <t>gandy-b-138058</t>
  </si>
  <si>
    <t>Presque 2 fois moins cher que mon assurance précédente pour des garanties quasi identiques une belle économie
Je recommande à toute personne cherchant à économiser facilement</t>
  </si>
  <si>
    <t>tsan-s-138045</t>
  </si>
  <si>
    <t>j'ai trouvé moins cher que chez Olivier, mais pour l'instant, je reste chez vous, par contre, il va falloir améliorer pour les délais de remboursement</t>
  </si>
  <si>
    <t>beh-ongueng-y-138029</t>
  </si>
  <si>
    <t xml:space="preserve">L'olivier : Très bonne compagnie d'assurance : 
communication, réactivité, simplicité au niveau des formalités, rapidité. 
Je recommanderai vivement à tous
</t>
  </si>
  <si>
    <t>alan62400-137997</t>
  </si>
  <si>
    <t>Totalement insatisfait, passez votre chemin, client depuis 3 ans sans sinistre.
Sauf en aout 2021 non responsable, une personne sous l'emprise d'alcool percute mon véhicule en stationnement dans la nuit, procès verbale de police, deux témoins de l'accident, garde à vue pour celui-ci.     POUR ETRE INDEMNISER MON DIEU QU'IL FAUT ETRE PATIENT....</t>
  </si>
  <si>
    <t>21/10/2021</t>
  </si>
  <si>
    <t>marlier-j-137980</t>
  </si>
  <si>
    <t xml:space="preserve">Première expérience pour ma part niveau assurance. Les tarifs sont corrects, surtout par rapport à ce qui est pris en charge. La souscription est simple, à suivre ! </t>
  </si>
  <si>
    <t>bernard-m-137978</t>
  </si>
  <si>
    <t>Je suis satisfaite, je pense que le prix aurait pu être un peu plus bas au vu de mon sinistre qui date de 2 ans. Mais c’est le prix le plus compétitif que j’ai trouvé. Bon point pour l’accompagnement clientèle !</t>
  </si>
  <si>
    <t>chaigneau-e-137968</t>
  </si>
  <si>
    <t>La personne que j'ai eu au téléphone a été très polie et agréable et a prit le temps qu'il faut pour tout m'expliquer comme il se doit, que ce soit la démarche pour souscrire chez vous ou pour partir de mon ancienne assurance.</t>
  </si>
  <si>
    <t>meffre-c-137932</t>
  </si>
  <si>
    <t xml:space="preserve">Service commercial &amp; assistance au top ! Prise en charge rapide, information fournie complète. Prise en compte totale de mes demandes. Je suis complètement satisfait ! Merci. </t>
  </si>
  <si>
    <t>darras-geerinckx-m-137925</t>
  </si>
  <si>
    <t xml:space="preserve">je suis tres tres saticfait de cette assurance le prix et tres interessent je les recomande les personne au telephone tres aimable et tres bien renseigne </t>
  </si>
  <si>
    <t>francois-b-137910</t>
  </si>
  <si>
    <t>Equipe à l'écoute, réactive et conciliante. Prix attractifs en comparable...
Merci de votre aide ... ca fonctionne toujours bien tant que l'on à pas de problèmes...je ne me le souhaite pas mais si ca arrive...nous verrons bien.</t>
  </si>
  <si>
    <t>ughetto-g-137901</t>
  </si>
  <si>
    <t xml:space="preserve">Conseillère très pro et très sympathique 
Dommage de ne pas re avoir cette personne pour d autre contrat 
Je recommanderais votre assurance à mes proche 
Cordialement 
Geoffray Ughetto </t>
  </si>
  <si>
    <t>pallas-r-137896</t>
  </si>
  <si>
    <t>Bonjour, j'ai change d'assurance pour les prix interessants. La demande de renseignements a été rapide et le prix par rapport a mon ancienne assurance est réduit.</t>
  </si>
  <si>
    <t>briand-g-137883</t>
  </si>
  <si>
    <t>Je suis satisfaite de : 
- l'accueil téléphonique
- des réductions
- de la tarification
- la rapidité pour avoir un conseiller au téléphone
- les détails concernant le contrat</t>
  </si>
  <si>
    <t>guyon-j-137874</t>
  </si>
  <si>
    <t>Conseillère très gentille et à l'écoute. Je recommande fortement cette assurance voiture et je me suis senti à l'écoute et qualité relationnelle excellente</t>
  </si>
  <si>
    <t>hamidy-r-137873</t>
  </si>
  <si>
    <t xml:space="preserve">Tres bien je recommande lolivier assurance tres pros et accueil rapide prise en charge rapide et a l ecoute du client .
Solution adapte au véhicule 
Prix interrompu </t>
  </si>
  <si>
    <t>dumort-c-137859</t>
  </si>
  <si>
    <t>Le service en ligne est très rapide. A voir en cas de sinistre la réactivité du service. Les échnages que j'ai eu par téléphone ont été agréable. A suivre ..</t>
  </si>
  <si>
    <t>dentes-m-137853</t>
  </si>
  <si>
    <t>très très contente de l'écoute, la disponibilité et la patience des conseillers. Très professionnels et très aimables ! le service client est facilement joignable et c'est une aide précieuse</t>
  </si>
  <si>
    <t>trombini-c-137852</t>
  </si>
  <si>
    <t>Parfait tout est très clair et les conseillers vraiment très bien je conseille vivement cette assurance bon accompagnement du début à la fin de la réalisation du devis</t>
  </si>
  <si>
    <t>pili-a-137849</t>
  </si>
  <si>
    <t xml:space="preserve">Je suis satisfait du prix de la convivialité et de l'assurance
bonnes offres, rapide et convivial. disponible pour donner des réponses.
le prix est bas
</t>
  </si>
  <si>
    <t>gomis-g-137827</t>
  </si>
  <si>
    <t>C'est parti avec L'olivier Assurance. Les avis des assures de Olivier sont très parlant sur vos méthodes: augmenter leur assurance de 40% après un sinistre l'année suivante. C'est rassurant!</t>
  </si>
  <si>
    <t>19/10/2021</t>
  </si>
  <si>
    <t>jerez-masaquiza-l-137779</t>
  </si>
  <si>
    <t>Comme jeune conducteur les prix sont attractifs. je suis satisfait de service, les conseiller sont courtois, aimables. Au niveau de document de simple et pratique. Comme jeune je recommande.</t>
  </si>
  <si>
    <t>decoeur-c-137770</t>
  </si>
  <si>
    <t>Rapide et professionnel, à votre écoute, l.Olivier assurance est simple à mettre en place 
L.équipe est claire et professionnelle, je recommande . Merci</t>
  </si>
  <si>
    <t>fourcade-j-137763</t>
  </si>
  <si>
    <t>Bon rapport qualité prix.
Interlocuteur agréable au téléphone, parle doucement et calmement sans presser le client, c'est agréable.
Tout est clairement expliqué, les réponses sont détaillées et précises</t>
  </si>
  <si>
    <t>holley-a-137760</t>
  </si>
  <si>
    <t>Après avoir été contacter pour souscrire à l'assurance, le service client fu très sympathique et explique correctement les choses. Je recommande même niveau tarifaire</t>
  </si>
  <si>
    <t>deflassieux-a-137754</t>
  </si>
  <si>
    <t xml:space="preserve">Simple, pratique ( réparer le site internet pour pouvoir prendre des devis sans que ça bloque!!! ) et des humains au bout du fil! Très agréablement surprise </t>
  </si>
  <si>
    <t>sarraudie-j-137736</t>
  </si>
  <si>
    <t xml:space="preserve">Je trouve que les personnes qui vous font des propositions ne vous disent pas les choses correctement et honnêtement quand vous souscrivez à un contrat d’assurance télé qu’il soit </t>
  </si>
  <si>
    <t>sagot-n-137732</t>
  </si>
  <si>
    <t>je suis satisfait du service et de votre site, ainsi que de vos pack présenté pour la sécurité conducteur. Je recommande votre site et votre assurance</t>
  </si>
  <si>
    <t>marchal-oulikhanow-e-137723</t>
  </si>
  <si>
    <t>Le site internet bugge. La mise à jour des pages est trés lent. Il a fallu recommencer plusieurs fois pour arriver à la fin de la souscription. Merci.</t>
  </si>
  <si>
    <t>rosencourt-n-137671</t>
  </si>
  <si>
    <t xml:space="preserve">Problème d'échange avec mon premier interlocuteur  j ai du payé 30 de plus parce que j ai demandé le jour même de l assurance  sachant que pour l achat d une voiture d occasion j aurait pu vous téléphoner la veille ou l avant veille  scandaleux aucun retour de votre responsable </t>
  </si>
  <si>
    <t>lefebvre-s-137654</t>
  </si>
  <si>
    <t>Pour l'instant je n'ai rien a précisé de l'assurance , parce que l'on verra par la suite si je suis satisfaite ou non.
Bonne continuation à vous.
Cdlt</t>
  </si>
  <si>
    <t>nero-m-137594</t>
  </si>
  <si>
    <t xml:space="preserve">Je suis satisfait du service et de l'amabilité du service client.
Les prix sont également très intéressants.
Un assureur simple, pratique et rapide.
 </t>
  </si>
  <si>
    <t>16/10/2021</t>
  </si>
  <si>
    <t>hubert-m-137587</t>
  </si>
  <si>
    <t>Tarifs attractifs pour les garanties fourni très satisfait des informations fournies lors de la souscription. Bonne couverture pour mon véhicule. Je recommande cette assurance.</t>
  </si>
  <si>
    <t>lefait-b-137579</t>
  </si>
  <si>
    <t>je suis satisfait de l'appel reçu et du conseiller qui a été très clair dans ce qu'il a dit.
rapport qualité/prix excellent pour une première assurance jeune chauffeur</t>
  </si>
  <si>
    <t>chamouillet-r-137573</t>
  </si>
  <si>
    <t>très bon conseiller qui explique très bien, dossier un peu compliqué mais très bien géré, et très bon prix pour une assurance tout risque! merci encore</t>
  </si>
  <si>
    <t>massa-k-137555</t>
  </si>
  <si>
    <t>Je suis satisfait du service. Le service est rapide pratique et explicite. Je recommande cette assurance à mes proches. J'espère être assuré sur le long terme</t>
  </si>
  <si>
    <t>beaujean-f-137519</t>
  </si>
  <si>
    <t>Je suis très satisfait de vos services et heureux de rejoindre votre compagnie d'assurance en espérant que nos rapports soient toujours excellent  je vous souhaite bonne reception e mes documents</t>
  </si>
  <si>
    <t>penvern-q-137493</t>
  </si>
  <si>
    <t>l'inscription sur internet et rapide et simple et les services sont satisfaisant. Reste a voir le prise en charge en cas de pépins ou lors d'une résiliation.</t>
  </si>
  <si>
    <t>charlin-n-137488</t>
  </si>
  <si>
    <t xml:space="preserve">je suis satisfait de votre prestation. merci pour votre réactivitée. Votre professionalisme.
Déjà très satisfait par vos services je souhaite continué avec vous  </t>
  </si>
  <si>
    <t>le-beux-p-137441</t>
  </si>
  <si>
    <t xml:space="preserve">Je suis satisfais du service et de la rapidité pour obtenir mon contrat d'assurance. 
Le prix est correct, sauf les frais de dossier me paraisse un peux élevé.  </t>
  </si>
  <si>
    <t>14/10/2021</t>
  </si>
  <si>
    <t>ooghe-m-137420</t>
  </si>
  <si>
    <t>Service rapide, clair. Je dois assuré mon nouveau véhicule pour demain, c'est déjà fait ! Je suis partie pour une question financier et rapidité chez mon ancien assureur
je recommande</t>
  </si>
  <si>
    <t>tordeux-f-137389</t>
  </si>
  <si>
    <t>Je suis très satisfait de la rapidité et du devis de mon assurance chez vous .
J’ai donc décidé d’assurer, prochainement, un autre véhicule chez vous .</t>
  </si>
  <si>
    <t>njiki-kezeta-y-137385</t>
  </si>
  <si>
    <t xml:space="preserve">Je suis satisfait du service j'aime bien les offres mais le pris est un peut trop pour moi j'aimerais savoir si on peut me faire un prix en dessous du pris actuel </t>
  </si>
  <si>
    <t>khmissi-m-137342</t>
  </si>
  <si>
    <t xml:space="preserve">Très efficace,  rapide et simple. Le contrat a été souscrit en moins de 10 minutes et pris en compte le jour même. Merci pour votre rapidité et votre efficacité </t>
  </si>
  <si>
    <t>durand-b-137311</t>
  </si>
  <si>
    <t>Impossible de finaliser les devis en ligne, perte de temps au telephone... 
Nécessité de rappeler pour que les mails soient envoyés. 
Les liens envoyés par mail ne fonctionnent pas (tentative d'utilisation du lien moins de 10 minutes après réception) il faut demander l'envoie d'un nouveau mail via le site...
Mais plutôt bonne réactivité des interlocuteurs.</t>
  </si>
  <si>
    <t>bruno38-104821</t>
  </si>
  <si>
    <t xml:space="preserve">Cette assurance est prompte à vous réclamer les paiements mais si vous vendez votre véhicule, elle ne vous reverse pas le reliquat de cotisation.
J'ai vendu mon véhicule le 2 juillet. Soit disant qu'ils ont du retard dans le traitement des dossiers et je n'ai toujours pas mon remboursement plus de 3 mois après. Et ça fait la deuxième fois qu'ils me font le coup </t>
  </si>
  <si>
    <t>12/10/2021</t>
  </si>
  <si>
    <t>rozelier-c-137234</t>
  </si>
  <si>
    <t>Je remercie l'interlocuteur qui a été à l'écoute et à bien pris en compte l'ensemble des mes interrogations.
Très professionnel dans sa démarche commerciale et ses conseils.</t>
  </si>
  <si>
    <t>duval-j-137186</t>
  </si>
  <si>
    <t xml:space="preserve">Je suis satisfait du service ainsi que votre service client au téléphone en particulier la dame que j’ai eu au téléphone cet après-midi qui m’a bien renseigné sur la marche à suivre pour finaliser mon contrat </t>
  </si>
  <si>
    <t>senem-f-137166</t>
  </si>
  <si>
    <t>Très agréable d'avoir des personnes qui répondent à toute nos questions. Le site est super épuré et très comprehensible. Service téléphonique super efficace.</t>
  </si>
  <si>
    <t>moussaoui-y-137139</t>
  </si>
  <si>
    <t xml:space="preserve">rapide et efficace tout parait claire à condition de bien lire son devis auparavant donc plutôt satisfait de l'accompagnement  et de ce qui est proposé </t>
  </si>
  <si>
    <t>cornet-a-137117</t>
  </si>
  <si>
    <t>Rapide simple et efficace ! Ayant eu des problèmes de souscription ailleurs, je suis ravi de tomber sur un site opérationnel et à jour permettant de s'assurer efficacement.</t>
  </si>
  <si>
    <t>goudon-boyat-o-137101</t>
  </si>
  <si>
    <t xml:space="preserve">Très satisfaite. Je trouve que cette assurance est très sérieuse. Et très intéressante pour les personnes maluser ect. Je recommande a 100%. Ont peut leur faire confiance 
</t>
  </si>
  <si>
    <t>silva-v-137079</t>
  </si>
  <si>
    <t xml:space="preserve">Je suis satisfait du prix de mes assurances automobile. Cela est agréabled pouvoir avoir plusieurs véhicules pour le prix d'un seul chez d'autres assureurs  </t>
  </si>
  <si>
    <t>vandaele-e-137065</t>
  </si>
  <si>
    <t xml:space="preserve">simple et rapide prix très raisonnables idéal pour les jeune conducteur face au autre assureur qui refuses de vous assurer part sa que vous avais le A </t>
  </si>
  <si>
    <t>blanco-m-137058</t>
  </si>
  <si>
    <t xml:space="preserve">Satisfait de la relation client. Infos claires et précises.
Prix un peu élevé compte tenu du véhicule je trouve.
Je suis satisfait dans l'ensemble du à la facilité de faire le contrat rapidement par téléphone. </t>
  </si>
  <si>
    <t>andre-p-137053</t>
  </si>
  <si>
    <t>Interlocuteur agréable, professionnel et courtois
Tarifs défiants toute concurrence compte tenue des garanties proposées
Très satisfait du service, je le recommande.</t>
  </si>
  <si>
    <t>delsignore-v-137029</t>
  </si>
  <si>
    <t>dommage que je soit obligé de résilier mon contrat chez vous pour en reprendre un chez vous car le tarif est plus bas de cette façon.
Mais sinon les tarifs sont très bien, je n'ai pas trouvé moins chers et j'apprécies la réduction automatique chaque année. Chez certain assureurs il faut appeler et pleurer pour que le tarifs diminue chaque année.</t>
  </si>
  <si>
    <t>kaluza-j-137002</t>
  </si>
  <si>
    <t>Très satisfaite de la prise en charge rapide de mon dossier. Étant à 1,15% de malus à cause d’une plaque retirée à un véhicule, j’étais à 90€/mois d’assurance auto chez Groupama. Aujourd’hui, L’olivier Assurance me retire mon malus et mon taux s’élève à 1% désormais et mon assurance me revient à 40€/mois, je suis ravie! Merci mille fois!</t>
  </si>
  <si>
    <t>trichard-c-136998</t>
  </si>
  <si>
    <t>Tarifs plus qu'intéressants, réactivité juste impeccable, véhicule assuré en deux temps trois mouvements, que demander de plus. J'espère qu'il en sera de même en cas de souci.
Entièrement satisfaite pour le moment.</t>
  </si>
  <si>
    <t>diallo-m-136979</t>
  </si>
  <si>
    <t xml:space="preserve">Très efficace lors de la souscription. J'ai été rappeler très vite et le conseiller était aimable et compréhensible. J'espère avoir satisfaction totale pendant la durée du contrat. </t>
  </si>
  <si>
    <t>prevost-m-136975</t>
  </si>
  <si>
    <t>Excellent, mais un peu compliqué et un peu long : je préfère la conversation téléphonique. Je vous remercie et je vous souhaite une bonne journée. Bien à vous.</t>
  </si>
  <si>
    <t>le-tutour-p-136971</t>
  </si>
  <si>
    <t xml:space="preserve">Simple et pratique tout est facile et rapide à mettre en place y-compris la signature électronique. Maintenant je verrai à l’usage bien sûr. 
Philippe le tutour 
</t>
  </si>
  <si>
    <t>guillet-revol-b-136961</t>
  </si>
  <si>
    <t>Je suis satisfais du service consseiller a l'écoute de son client rapide et fiable je recommande prix calculer en fonction de la personne suivi des documents par l'application plutôt rassurant</t>
  </si>
  <si>
    <t>ouzineb-m-136955</t>
  </si>
  <si>
    <t>Je suis satisfaite des prix et services. Espérant rester très longtemps chez vous. J’espère n’avoir aucun soucis avec votre assurance. Je vous remercie de votre bienveillance.</t>
  </si>
  <si>
    <t>toupin-d-136938</t>
  </si>
  <si>
    <t xml:space="preserve">Simple, les personnes qui nous répondent nous parle très gentillement et font leur travaille correctement rien à dire je recommande vivement cette assurance </t>
  </si>
  <si>
    <t>ollivier-p-136854</t>
  </si>
  <si>
    <t>Je suis satisfaite, les prix sont abordables. Le seul bémol c’est l’acompte à payer en une seule fois qui peut être compliqué pour certaines personnes.</t>
  </si>
  <si>
    <t>10/10/2021</t>
  </si>
  <si>
    <t>duquenoy-e-136846</t>
  </si>
  <si>
    <t xml:space="preserve">Si vous êtes jeunes conducteurs, ne cherchez pas plus loin, vous ne trouverez pas moins cher. Les équipes accompagnent bien les client. Je suis très satisfaite de leurs services. Je recommande ! </t>
  </si>
  <si>
    <t>samba-s-136763</t>
  </si>
  <si>
    <t>les prix sont très abordables.DE plus l'assurance est avantageuse pour les jeunes conducteurs n'ayant jamais été assuré. J'espere que tout se passera bien.</t>
  </si>
  <si>
    <t>09/10/2021</t>
  </si>
  <si>
    <t>martinent-l-136756</t>
  </si>
  <si>
    <t xml:space="preserve">Tarif trop élevé en formule tous risques 
Très bon accueil téléphonique conseillère très agréable 
Signature électronique très pratique 
Globalement satisfait 
</t>
  </si>
  <si>
    <t>hauser-44997</t>
  </si>
  <si>
    <t xml:space="preserve">Tout me convient ce qui a motivé mon choix pour ma nouvelle voiture prix qualité des prises en charges réactivité en cas  de panne amabilité du personnel </t>
  </si>
  <si>
    <t>sidali-t-136647</t>
  </si>
  <si>
    <t>c'est que le début, je vais le dire avec le temps. comme le prix est très intéressant, j'espère que le service sera à la hauteur. 
pas de suite dans les idées</t>
  </si>
  <si>
    <t>fatih-s-136641</t>
  </si>
  <si>
    <t>Je recommande l'assurance pour son rapport qualité prix et sa qualité de réception et d'écoute, tout s'est bien passé et était très rapide, prix concurentiel</t>
  </si>
  <si>
    <t>dumont-c-136632</t>
  </si>
  <si>
    <t xml:space="preserve">tres satisfait  du tarif et des conseillers qui sont tres professionnelle .Je recommanderais l olivier assurance a des amis et des proches. l application du  site a l air correcte. merci
 </t>
  </si>
  <si>
    <t>letouzey-n-136611</t>
  </si>
  <si>
    <t>Très satisfaite des prestations et du service.
J'ai eu toutes les réponses à mes questions, après un temps d'attente plus que raisonnable.
Je vous recommanderai sans problème.</t>
  </si>
  <si>
    <t>coustou-j-136590</t>
  </si>
  <si>
    <t>je suis satisfait dans l'ensemble . Vous devriez cependant faire des frais de dossier moins élevé, je trouve que la moitié de ce qui est compté serait plus juste.</t>
  </si>
  <si>
    <t>grandguillaume-p-136560</t>
  </si>
  <si>
    <t>Clair et efficace, site internet bien fait et un personnel accueillant et aimable au téléphone. Pour le moment rien à dire, il faut voir l'efficacité lors qu'on a un accident....</t>
  </si>
  <si>
    <t>mallet-r-136486</t>
  </si>
  <si>
    <t>je suis satisfais de votre agent téléphonique il à été très cordial ma bien espliqué les clauses du contrat ma bien dirigé et conseillé . je suis satisfait en partis  de votre contrat, de votre rapidité, et éfficasité merci cordialement R MALLET</t>
  </si>
  <si>
    <t>07/10/2021</t>
  </si>
  <si>
    <t>caudal-j-136463</t>
  </si>
  <si>
    <t>Très satisfait des renseignements téléphonique et au plus près de ma demande des petits problème que j'avais rencontré et que j'espère résolu pour pour etre tranquille</t>
  </si>
  <si>
    <t>sairally-m-136460</t>
  </si>
  <si>
    <t>Je suis tres satisfait du service car c’était simple à réaliser et efficace sauf problème d’internet de chez ‘Olivier mais service très bien et merci beaucoup</t>
  </si>
  <si>
    <t>brodu-t-136395</t>
  </si>
  <si>
    <t>Satisfait du produit proposé, interlocuteur courtois et professionnel. Interface de l'espace personnel adapté et simple d'utilisation.
Je recommanderai cette assurancce.</t>
  </si>
  <si>
    <t>gouhier-e-136387</t>
  </si>
  <si>
    <t>Satisfaite des services apportés par cet assureur à l'écoute et abordable. Réactif et parfaitement bien adapté au format numérique, c'est une assurance moderne !</t>
  </si>
  <si>
    <t>boutroue-g-136337</t>
  </si>
  <si>
    <t>Attention aux augmentation sur mon premier contrat 150 par an ça commence à faire, je test avec un nouveau véhicule, si les augmentations sont du même ordre l'an prochain, je testerai une autre compagnie pour mes 2 véhicules.</t>
  </si>
  <si>
    <t>06/10/2021</t>
  </si>
  <si>
    <t>ferrandez-l-136302</t>
  </si>
  <si>
    <t>Je suis satisfait de vos  tarifs et des renseignements demandés et une bonne communication avec les intervenants au téléphone des prix pratiqués par l’olivier</t>
  </si>
  <si>
    <t>corthals-s-136263</t>
  </si>
  <si>
    <t xml:space="preserve">Je suis satisfait de la proposition. Bonnes explications, claires et précises . Jacques-Olivier est très à l’écoute et fait preuve de beaucoup de professionnalisme </t>
  </si>
  <si>
    <t>martin-b-136222</t>
  </si>
  <si>
    <t>je suis satisfait de vos service et de la rapidite de votre et de la simplicite de votre site internet et des services tres facile a comprendre salutations M Martin</t>
  </si>
  <si>
    <t>essaoufi-n-136217</t>
  </si>
  <si>
    <t>Satisfait du service, prix très raisonnable, conseiller agréable au téléphone très professionnel, gentil, jeune permis et une assurance qui nous assure enfin à très bas prix, je recommande cette assurance ????</t>
  </si>
  <si>
    <t>pedro-136152</t>
  </si>
  <si>
    <t xml:space="preserve">Bonne assurance si vous avez pas besoin de leurs services une honte après  un bris de glace  aucun remboursement est pourtant nous avions effectué toutes les démarches à fuir de toute urgence Prenez une assurance qui a pignon sur rue et où vous pouvez-vous déplacer pour voir votre assureur sur place </t>
  </si>
  <si>
    <t>01/11/2020</t>
  </si>
  <si>
    <t>pinar-c-136147</t>
  </si>
  <si>
    <t xml:space="preserve">Je suis très satisfait du site et de la compagnie assurance  des prix qui son proposer et la faciliter à s’engager en toute confiance et sérénités mon assurance auto merci </t>
  </si>
  <si>
    <t>fagard-m-136096</t>
  </si>
  <si>
    <t>Deuxième véhicule que j'assure chez l'olivier assurance et je suis très satisfait
je pense aussi voir pour l'assurance de mon logement à condition d'avoir des tarifs attractifs</t>
  </si>
  <si>
    <t>05/10/2021</t>
  </si>
  <si>
    <t>thion-c-136041</t>
  </si>
  <si>
    <t xml:space="preserve">Je suis satisfaite des services
Je suis satisfaite des prix 
Le conseiller téléphonique a été très aimable, et nous a donné toutes les informations nécessaires </t>
  </si>
  <si>
    <t>raymond-y-136037</t>
  </si>
  <si>
    <t>Qualité prix 3/5, prix pas cher pour peu de garanties...
Service client à l'écoute, efficace et rapide, satisfaite en général, avec 2 contrats je paye 85 euros en ayant le minimum de garanties dommage</t>
  </si>
  <si>
    <t>amine-k-136027</t>
  </si>
  <si>
    <t>Bonne qualité de service, merci encore pour la rapidité de la procédure, je suis pour l'instant très satisfait du service, j'attends de voir la suite.</t>
  </si>
  <si>
    <t>boulate-n-136015</t>
  </si>
  <si>
    <t>je suis satisfait du service.tres professionnel.les conseillers sont bien a l ecoute du client.je recommande à toutes personnes qui veut changer d'assurance</t>
  </si>
  <si>
    <t>delalleau-d-135990</t>
  </si>
  <si>
    <t xml:space="preserve">Tres bon service, simple, et efficace. Je recommande cette assurance. Petit bemol, elle n'accepte pas les rib europeen alors que la legislation francaise le prevoit. Il est temps d'evoluer. 
</t>
  </si>
  <si>
    <t>fontaine-s-135968</t>
  </si>
  <si>
    <t>La personne que j’ai eu au téléphone était très aimable et ses explications très claires. Elle a pris le temps de m’expliquer tout dans en détails. Merci  à elle.</t>
  </si>
  <si>
    <t>tess57-57539</t>
  </si>
  <si>
    <t xml:space="preserve">tout à fait satisfaite  de l olivier assurance depuis quelques années déjà et j ai vrement pas envi de changé rapport prix c est très bien , un assureur à l 'écoute </t>
  </si>
  <si>
    <t>04/10/2021</t>
  </si>
  <si>
    <t>chekroune-e-135919</t>
  </si>
  <si>
    <t xml:space="preserve">je suis moyennement satisfait, je n'es pas eu de remise supplémentaire alors que j'assure 4 véhicules chez vous. Ce serait bien de faire valoir les année passez chez vous </t>
  </si>
  <si>
    <t>nabil-m-135903</t>
  </si>
  <si>
    <t>Bonjour,
Le prix est correct et les services correspondent à mes attentes.
Simple et rapide concernant la souscription, je recommanderai.
Cordialement,
Nabil</t>
  </si>
  <si>
    <t>marciniak-d-135876</t>
  </si>
  <si>
    <t xml:space="preserve">Madame, monsieur, 
Je suis satisfait du service, merci beaucoup ! 
En espérant pouvoir compter sur vous dès qu'il en sera nécessaire. 
Un grand merci </t>
  </si>
  <si>
    <t>fabre-t-135848</t>
  </si>
  <si>
    <t xml:space="preserve">Satisfait du service, bonne réactivité des équipes, excellent service clients. Les tarifs sont compétitifs et les couvertures sont bonnes. Continuez comme ça. </t>
  </si>
  <si>
    <t>sabugueiro-m-135818</t>
  </si>
  <si>
    <t xml:space="preserve">Je suis très satisfaite du service et du prix donné pour assurer mon véhicule, et merci pour l'accueil téléphonique avec des explications très claires </t>
  </si>
  <si>
    <t>monthieu-c-135817</t>
  </si>
  <si>
    <t>Sympathique et rapide ! Je cherchais une assurance avec un prix assez axessible pour moi qui est un jeune permis et je suis tomber sur vous merci encore !</t>
  </si>
  <si>
    <t>miseriaux-l-135791</t>
  </si>
  <si>
    <t>des devis à des prix différents avec les memes informations remplies, bref une assurance quoi! on verra comment ça se passe quand j'aurais un sinistre ce que je ne me souhaite pas.</t>
  </si>
  <si>
    <t>quintin-j-135752</t>
  </si>
  <si>
    <t xml:space="preserve">Je suis très surpris de la facilité et la clarté du site.
Je n'hésiterais pas à recommander votre assurance à ma famille et mes amis
Le logiciel est très pratique </t>
  </si>
  <si>
    <t>03/10/2021</t>
  </si>
  <si>
    <t>kocak-n-135728</t>
  </si>
  <si>
    <t xml:space="preserve">Je suis ravi de cette assurance, le prix me convient et n'est pas excessive.
cool et pratique, je le conseillerais vivement à mon entourage. l'accès à l'espace perso est intéressant aussi. Cordialement </t>
  </si>
  <si>
    <t>cambiaggio-m-135721</t>
  </si>
  <si>
    <t xml:space="preserve">Equipe téléphonique au top du top, c'était vraiment un plaisir, tout était clair.
L'appel a été coupé deux fois mais les dossiers sont bien pris en charge </t>
  </si>
  <si>
    <t>lopes-baracco-m-135718</t>
  </si>
  <si>
    <t>Simple et pratique, rapport qualité prix intéressant. Rapide pour signer le contrat. On espère que le service client sera tout aussi facile d'utilisation quand on aura un problème</t>
  </si>
  <si>
    <t>briand-a-135648</t>
  </si>
  <si>
    <t>Tarif 50% moins cher que mon assureur actuel, et des services en plus !
Déja deux véhicules assurés, devis rapide et facile, j'aurais du passez chez l'Olivier il y a bien longtemps !</t>
  </si>
  <si>
    <t>02/10/2021</t>
  </si>
  <si>
    <t>dallery-a-135632</t>
  </si>
  <si>
    <t xml:space="preserve">Satisfait et très bon rapport qualité  et bon prix merci pour tout 
En plus très bien acceuilli au téléphone et très bonne recommandation 
Impeccable  et agréable 
Merci pour tout à bientôt </t>
  </si>
  <si>
    <t>laurent-b-135611</t>
  </si>
  <si>
    <t>Les prix sont corrects mais celà fait 3 mois que je n'arrive pas à me faire rembourser de mon précédent sinistre. Je trouve ce délais anormalement long.</t>
  </si>
  <si>
    <t>siame-c-135527</t>
  </si>
  <si>
    <t>Je suis satisfait de la prise en compte de mon dossier et de la rapidité du processus.
Accueil téléphonique remplissant toutes mes demandes.
Site web sympa</t>
  </si>
  <si>
    <t>massamba-nkiedi-r-135512</t>
  </si>
  <si>
    <t>Je suis satisfaite de la prestation, la prise de rdv avec le conseiller était très fluide. Il a été réactif, à l'écoute et très clair. Les prix sont très accessibles également.</t>
  </si>
  <si>
    <t>couturier-a-135510</t>
  </si>
  <si>
    <t xml:space="preserve">Souscription très rapide et prix très attractif. C’est actuellement l’assurance la moins cher que j’ai trouver sur internet, tout est très bien expliquée je recommande </t>
  </si>
  <si>
    <t>kopp-e-135473</t>
  </si>
  <si>
    <t xml:space="preserve">Service client réactif et rapide et aimable. Très simple de souscription et rapide sans avoir 14 000 documents. J'ai souscrit un samedi à 16h, la papier avec ma vignette provisoire reçu le mercredi c'est  génial. </t>
  </si>
  <si>
    <t>villadier-d-135451</t>
  </si>
  <si>
    <t>je suis satisfait du service des explications rapidité de la finalisation du dossier conseiller aimable et courtois je conseille vivement je recommande l'olivier assurance .</t>
  </si>
  <si>
    <t>hamon-m-135416</t>
  </si>
  <si>
    <t xml:space="preserve">les prix sont attractifs et la qualité su service très bonne, j'ai papprécié la rapidité des réponses et du suivi des demandes, et le bon contact téléphonique </t>
  </si>
  <si>
    <t>catalogne-a-135395</t>
  </si>
  <si>
    <t xml:space="preserve">Le tarif ainsi que les prestations sont correctes comme pour le reste de mes contrats
Très bon accueil et à l’écoute des différentes demandes 
À recommander </t>
  </si>
  <si>
    <t>lagirand-r-135382</t>
  </si>
  <si>
    <t>Je suis satisfait du prix et de la qualité de la relation téléphonique initiale. Simple et rapide.  Cette assurance semble correspondre à mon attente et mon besoin.</t>
  </si>
  <si>
    <t>touraine-t-135362</t>
  </si>
  <si>
    <t>cela a l air d être rapide pour l instant tous ce passe bien merci et je trouve que 150 caractère c est beaucoup je n est rien a dire de plus pour l instant merci</t>
  </si>
  <si>
    <t>delfosse-s-135242</t>
  </si>
  <si>
    <t xml:space="preserve">Simple, pratique les prix sont convenables et l'amabilité du centre d'appel également. 
Bon démarchage téléphonique, devis envoyé par mail pour plus de clarté. Satisfaite du coup de fil qui a permit cela. </t>
  </si>
  <si>
    <t>30/09/2021</t>
  </si>
  <si>
    <t>mario06300-135237</t>
  </si>
  <si>
    <t xml:space="preserve">Super tarifs, souscription très facile, transmission des documents très facil. Vraiment top. Si - en cas de sinistre - c‘est pareille, rien à dire…. On verra </t>
  </si>
  <si>
    <t>djedaini-e-135231</t>
  </si>
  <si>
    <t>Je suis satisfait du service et de la prise en charge rapide de ma demande par la conseillère 
Les pris restent à la limite du raisonnable.
Cordialement</t>
  </si>
  <si>
    <t>laffond-d-135227</t>
  </si>
  <si>
    <t>très bien , rien à dire, la personne que j'ai eu , m'a bien conseillé, vraiment clair, et la rapidité aussi , très bien , merci, que dire de plus , je ne suis pas encore à 150 caractère</t>
  </si>
  <si>
    <t>angele-135174</t>
  </si>
  <si>
    <t>Conseilles de clientèle très aimable rapide  efficaces  et surtout de bon conseils.
Résiliation de mon contrat pour cause de vente du véhicule bien passé avec remboursement depuis le jour de la vente. 
J'ai un autre véhicule assuré chez l'olivier.
Très content également 
J'ai eu un sinistre dernièrement très rapidement pris en compte avec mise en relation directe avec le garagiste .
Pas de frais a avancer
Je recommande vivement L'olivier assurance.</t>
  </si>
  <si>
    <t>foucher-j-135136</t>
  </si>
  <si>
    <t xml:space="preserve">Je suis vraiment satisfait des services proposés et du prix , un conseiller au téléphone qui a pris le temps de tout bien expliquer , tout était clair et limpide </t>
  </si>
  <si>
    <t>29/09/2021</t>
  </si>
  <si>
    <t>lucchese-a-135125</t>
  </si>
  <si>
    <t xml:space="preserve">site internet simple et pratique. Service téléphonique efficace. très bien placé au niveau des prix concernant les contrats assurance véhicule jeune conducteur </t>
  </si>
  <si>
    <t>paris-135099</t>
  </si>
  <si>
    <t>Rien à dire, simplicité et rapidité. J'ai pu faire assurer ma voiture dès le lendemain de ma demande et cela à un prix tout à fait correct. Je recommande spécialement pour ceux qui prennent une assurance pour la première fois.</t>
  </si>
  <si>
    <t>lacourt-d-135070</t>
  </si>
  <si>
    <t>Très bonnes explications précises et claires
Très bon qualité prix
Réactif
Malheureusement je n'ai pas pu valider en ligne directement mais la personne au téléphone a été très précise</t>
  </si>
  <si>
    <t>figue-s-135022</t>
  </si>
  <si>
    <t>service simple pratique rapide, la conseillere tres sympathique
j'espere que le service en cas de sinistre est équivalent à celui pour la contractualisation du contrat</t>
  </si>
  <si>
    <t>de-barbeyrac-saint-maurice-g-135019</t>
  </si>
  <si>
    <t>Prix et prestations avantageux. A voir sur les événements de la vie d’un conducteur. Rapidité de souscription, contact sans attente, rapide et professionnel, sans être une plateforme téléphonique hors de France.</t>
  </si>
  <si>
    <t>faby15-135004</t>
  </si>
  <si>
    <t>Conseillère très sympathique et à l'écoute. Rapidité pour la gestion du dossier. Envoi immédiat de la carte verte et du dossier. Signature électronique. Facilité de compréhension de l'espace en ligne. Et on attend pas des heures au téléphone comme pour d'autres assurances.</t>
  </si>
  <si>
    <t>morgane-134996</t>
  </si>
  <si>
    <t xml:space="preserve">L’étape du devis est facile à remplir et facile de compréhension. Les garanties et franchises sont claires. La souscription est très facile également à réaliser et ils s’occupent même de résilier le contrat actuel en loi Hamon. Seul bémol, des frais de 15€ sont appliqués en cas d’avenant au contrat </t>
  </si>
  <si>
    <t>virg-134991</t>
  </si>
  <si>
    <t>Clarté des informations dès le départ. facilité lors du montage du dossier. Garanties/tarifs ok. Service client par téléphone au top. carte verte définitive 1 semaine après la souscription !</t>
  </si>
  <si>
    <t>machet-m-134964</t>
  </si>
  <si>
    <t>Très content du service, le conseiller a été très sympathique mais grosse augmentation (environ 200€) par rapport au tarif que les furets me proposait lorsque que j’ai cliqué sur votre site</t>
  </si>
  <si>
    <t>lydie-b-134943</t>
  </si>
  <si>
    <t xml:space="preserve">Je suis satisfait, devis rapide, interlocutrice à l'écoute et sympathique.
Facilité administrative, simplicité, efficacité.
Je recommande l'olivier assurance </t>
  </si>
  <si>
    <t>28/09/2021</t>
  </si>
  <si>
    <t>linant-c-134935</t>
  </si>
  <si>
    <t>je suis satisfait que l on soit en contact avec une plate formr téléphonnique qui se trouve en france avec des gens qualifiés au bout du fil et parlant et comprenant bien le francais</t>
  </si>
  <si>
    <t>moreno-x-134906</t>
  </si>
  <si>
    <t>Déçu du service client car j'attend toujours un remboursement pour le second véhicule.
Niveau tarif bien placé mais service de réécoute non performant</t>
  </si>
  <si>
    <t>joubert-s-134899</t>
  </si>
  <si>
    <t>Je suis satisfaite du prix est le services bien pratique signature électronique rapide simple je recommanderai cette assurance avec grand plaisir cordialement Mme joubert</t>
  </si>
  <si>
    <t>benoist-p-134887</t>
  </si>
  <si>
    <t>Très bon rapport qualité prix et avec un très bon accueil. Je suis vraiment ravie d'avoir assuré mon nouveau véhicule chez vous, je pense que les autres vont suivre.</t>
  </si>
  <si>
    <t>colin-o-134879</t>
  </si>
  <si>
    <t>Difficulté à souscrire en ligne, où je n'ai pas pu souscrire à mon contrat : c'est une téléopératrice, après maintes diffcultés elle meme, qui a souscrit en mon nom. Ensuite, impossibilité de signer mes documents en ligne : une téléopératrice a du me les envoyer par courrier papier (!!!!!) avant que cela ne soit finalement possible sur le site. 
Bref, en 3 semaines déjà 2 incidents ...</t>
  </si>
  <si>
    <t>santos-p-134780</t>
  </si>
  <si>
    <t xml:space="preserve">Tous ce fait sur internet, avec un espace client simple.
L'assurance en mois de 24 heures.
Le meilleur prix sur le marché.
Simple, rapide et pas cher. </t>
  </si>
  <si>
    <t>suzanne-f-134770</t>
  </si>
  <si>
    <t xml:space="preserve">Je très satisfait du prix et le recommande à tous .
et les conditions me vont parfaitement 
Et très facile de souscrire un contrat en ligne. 
Merci l'olivier 
</t>
  </si>
  <si>
    <t>forte-p-134753</t>
  </si>
  <si>
    <t>Satisfait de la facilité de souscription et du conseil client par téléphone. La rapidité de signature et la prise en compte des attentes des futurs conducteurs</t>
  </si>
  <si>
    <t>27/09/2021</t>
  </si>
  <si>
    <t>huret-j-134744</t>
  </si>
  <si>
    <t>satisfait du service tarif correct merci pour tout
cordialement Mr Huret Jean Paul   ( éventuellement je vais voir pour d'autres contrats )
camping car    habitation  protection juridique  contrat tranquilité</t>
  </si>
  <si>
    <t>passignat-n-134735</t>
  </si>
  <si>
    <t>Je suis content, je suis happy, je suis, je suis comblé, je suis heureux, vous été magnifique, je suis maintenant assuré et prêt à prendre la route.
Vive l’olivier</t>
  </si>
  <si>
    <t>saucez-m-134717</t>
  </si>
  <si>
    <t xml:space="preserve">Satisfait de la proposition tarifaire, à voir à l'usage si le service proposé est à la hauteur. Une certaine instabilité dans la proposition tarifaire est à noter, entre un devis fait sur internet et celui finalement signé par téléphone. Et pas de prise sur le tarif, car "c'est le logiciel qui contrôle tout". </t>
  </si>
  <si>
    <t>mimoun-o-134673</t>
  </si>
  <si>
    <t>Excellent, j'ai été bien conseillé, je me suis rendu compte qu'il était assez complexe de se faire assurer surtout en tant que jeune chauffeur et tout a été simple avec l'Olivier Assurance</t>
  </si>
  <si>
    <t>walter-m-134569</t>
  </si>
  <si>
    <t xml:space="preserve">L’inscription a été rapide et efficace, les prix sont légèrement moins cher que la concurrence. J’ai pu assurer ma voiture rapidement par téléphone et cela m’a permis de sortir la voiture du garage ! </t>
  </si>
  <si>
    <t>26/09/2021</t>
  </si>
  <si>
    <t>vieira-j-134513</t>
  </si>
  <si>
    <t xml:space="preserve">Je suis satisfait du conseiller qui a su répondre à mes attentes il a été très professionnel du début à la fin, je cherchais une assurance qualitatif et c’est le cas  </t>
  </si>
  <si>
    <t>25/09/2021</t>
  </si>
  <si>
    <t>boissady-a-134416</t>
  </si>
  <si>
    <t>Vraiment très bon accueil téléphonique,bonnes explications,très a l'écoute et bons conseils, merci a notre conseillère d'accueil.les prix sont assez compétitifs.</t>
  </si>
  <si>
    <t>cheneau-v-134393</t>
  </si>
  <si>
    <t>rapidité dans le devis, parfaites explications, prix intéressant, documents rapidement obtenus, contrats clairs et nets, total satisfaction du contact internet</t>
  </si>
  <si>
    <t>24/09/2021</t>
  </si>
  <si>
    <t>lloret-p-134384</t>
  </si>
  <si>
    <t>Assurance avec des tarifs hyper compétitifs et facile et rapide à souscrire 
Plusieurs options sont proposées afin de pouvoir s’assurer au plus près de notre convenance 
Je recommande vivement cette compagnie d’assurance</t>
  </si>
  <si>
    <t>lamouche-a-134368</t>
  </si>
  <si>
    <t xml:space="preserve">Je suis très satisfaite du rappel de monnconseiller qui a pris le temps de bien m'expliquer mon futur contrat et les options. Échange très constructif surtout quand j'ai appris le prix de mes mensualités ! Aucune autre assurance ne me proposait ce tarif même avec les options que j'ai rajouté </t>
  </si>
  <si>
    <t>noe-l-134351</t>
  </si>
  <si>
    <t>Imbattable sur les prix.parrainage et offre multicar intéressant.personnel aimable et accueillant.je suis satisfaite de mon engagement et je recommande L'Olivier assurance à mon entourage.je compte faire également mon contrat habitation chez eux et bénéficiez des -15%</t>
  </si>
  <si>
    <t>gougeon-a-134349</t>
  </si>
  <si>
    <t>Bien, très bien.
Intéressant , pas mal de renseignements et disponibilités.
Bonne relation client.
J'espère que le service une fois client est le même.</t>
  </si>
  <si>
    <t>gaudisiabois-m-134338</t>
  </si>
  <si>
    <t xml:space="preserve">je suis satisfait des tarifs. accès téléphonique très simple. Chargé de clientèle à l'écoute.
Très bon accueil téléphonique 
je recommande l'olivier
</t>
  </si>
  <si>
    <t>diboune-w-134330</t>
  </si>
  <si>
    <t xml:space="preserve">Simple et pratique, peut être une amélioration des conditions minimum d assistance serait à prévoir. Merci pour votre réactivité ainsi que votre gentillesse </t>
  </si>
  <si>
    <t>martin-j-134294</t>
  </si>
  <si>
    <t>Rapide et pas cher service client impeccable juste a revoir sur le site pour etre rappeler par un conseiller car impossible ce matin faire une appli serais plis pratique et accepté les compte ue</t>
  </si>
  <si>
    <t>bally-n-134285</t>
  </si>
  <si>
    <t>Bonjour,
Pas de prise en compte tarifaire pour mes deux véhicules assurés chez vous.
Site internet simple et interface clair et intuitive.
Cordialement</t>
  </si>
  <si>
    <t>boeuf-c-134261</t>
  </si>
  <si>
    <t xml:space="preserve">Merci pour la gentillesse les conseils et la rapidité des conseillers les Prix sont très intéressants je recommanderais sans soucis votre assurance . Merci </t>
  </si>
  <si>
    <t>pezy-c-134165</t>
  </si>
  <si>
    <t>certains concurrents proposent des prix plus attractifs et des franchises moins élevées a prestations égales , j'ai dû me passer de l'option assistance 0km. Ayant déjà un véhicule chez vous j'espère un geste commercial</t>
  </si>
  <si>
    <t>23/09/2021</t>
  </si>
  <si>
    <t>djender-l-134162</t>
  </si>
  <si>
    <t xml:space="preserve">le devis a un Prix correcte, il y a tout les avantages , et les garanties dans mon contrat qui me couvre en cas de sinistre ou de dommage sur le vehicule </t>
  </si>
  <si>
    <t>parrault-s-134124</t>
  </si>
  <si>
    <t>Bon contact, serviable et très bonne explication sur le contrat et dans l'idée tout allait bien, j'attends de voir les contraintes, salutations distinguées</t>
  </si>
  <si>
    <t>campos-g-134121</t>
  </si>
  <si>
    <t>Je suis très satisfait tu service, nous aides au moindres problèmes, à l’écoute et très gentil. les prix sont très corrects, le service es très rapides.</t>
  </si>
  <si>
    <t>normand-f-134097</t>
  </si>
  <si>
    <t>Faire un devis et un contrat est simple, rapide. Il vous contact par téléphone si besoin.
 3 fois moins cher que chez Aviva pour de meilleurs garanties.</t>
  </si>
  <si>
    <t>garrigues-x-134092</t>
  </si>
  <si>
    <t>Je suis satisfait du service
Le prix est compétitif
Par contre, le site a "planté" plusieurs fois quand j'ai voulu finalisation le contrat via votre site</t>
  </si>
  <si>
    <t>connan-m-134091</t>
  </si>
  <si>
    <t>Prix très corrects. Simple d'utilisation. L'utilisateur, même novice est guidé à chaque étape du processus. Je recommanderai L'Olivier autour de moi, sans aucun doute.</t>
  </si>
  <si>
    <t>aracil-m-134087</t>
  </si>
  <si>
    <t xml:space="preserve">Je suis satisfaite du nouveau contrat auto que j’ai souscrit. Rapport quantité prix est intéressant, et le service client est efficace. Merci 
Marie ARACIL   </t>
  </si>
  <si>
    <t>metaye-h-134029</t>
  </si>
  <si>
    <t>Le site bug un peu mais vos conseillers sont super sympas. très agréables au téléphone.
Reste à souhaiter de ne jamais devoir vous appeler pour un souci</t>
  </si>
  <si>
    <t>vo-chi-dung-x-133867</t>
  </si>
  <si>
    <t>L'Olivier, un souci constant de servir ses clients avec des explications claires, à l'écoute. Une appli efficace. Suis dans l'attente de la partie post contrat pour mon opinion définitif</t>
  </si>
  <si>
    <t>morel-t-133823</t>
  </si>
  <si>
    <t>Je suis très satisfait du service. 
Ma conversation téléphonique à été très agréable, la personne a su aller a l'éssentiel en expliquant très bien les choses. 
Plus que satisfaite du prix !!!
Je recommande ++</t>
  </si>
  <si>
    <t>berthier-m-133797</t>
  </si>
  <si>
    <t>je suis satisfait du service et des entretiens que j'ai eu avec des personnes très aimables
les prix me conviennent
je recommanderai L'olivier autour de moi</t>
  </si>
  <si>
    <t>marchal-j-133761</t>
  </si>
  <si>
    <t>Très satisfait du service client de l'accueil téléphonique et des renseignements fournis ainsi que des formules de garantie et des  tarifs proposés pour un jeune conducteur.</t>
  </si>
  <si>
    <t>ubertino-o-133759</t>
  </si>
  <si>
    <t>service rapide personne sympa au téléphone que demander de plus pour s inscrire a une assurance ? Plus qu'a vérifier les services en cas de problème avec son auto</t>
  </si>
  <si>
    <t>cochez-s-133752</t>
  </si>
  <si>
    <t xml:space="preserve">Je suis satisfait du service, prix abordable, et conseilller toujours a l'ecoute en cas de probleme. Je recommande l'olivier assurance sans probleme a mon entourage </t>
  </si>
  <si>
    <t>allender-l-133742</t>
  </si>
  <si>
    <t>Personnel attentif et patient et réactif 
Prix très attractifs
Explications simples et claires
A vérifier par la suite si il vient à arriver un sinistre</t>
  </si>
  <si>
    <t>archambaud-m-133739</t>
  </si>
  <si>
    <t xml:space="preserve">Satisfait du service 
Rapide 
Excellent conseiller 
Je recommande 
Signature du contrat simple, rapide, efficace, 
Devis cohérent 
Frais de dossier plutôt chère mais tous le reste en leur tarif sont compétitifs </t>
  </si>
  <si>
    <t>bachelet-e-133683</t>
  </si>
  <si>
    <t>Je suis très content d’avoir souscrit à cet assurance. Le contact téléphonique a été clair et précis, et les opératrices très à l’écoute. Le tarif est très attractif.</t>
  </si>
  <si>
    <t>20/09/2021</t>
  </si>
  <si>
    <t>crane-l-133661</t>
  </si>
  <si>
    <t>Trés content. Super service! Personnel amical et patient. Merci.Excellent service. Personnel aimable et patient. Tout est si simple et il est facile de signer des contrats en ligne. Je recommande vivement.</t>
  </si>
  <si>
    <t>ruhlmann-j-133651</t>
  </si>
  <si>
    <t>Tarifs attractifs mais le service client n'est pas très performant.
Beaucoup d'attente, des discours parfois contradictoire entre les agents, qui d'ailleurs se renvoient la balle entre eux.
Ad fine petit pb a été réglé... Mais cela n'augure rien de bon pour le jour où on aura un problème plus important .</t>
  </si>
  <si>
    <t>folliot-p-133648</t>
  </si>
  <si>
    <t>Service simple et efficace. Personnel joignable rapidement par téléphone, aimable et compétent. Je n’ai pas eu à écouter des répondeurs automatiques pendant des heures et ça c’est précieux. Tarifs compétitifs. Je recommande.</t>
  </si>
  <si>
    <t>raule-c-133611</t>
  </si>
  <si>
    <t xml:space="preserve">Je suis très satisfait de l'accueil et facile sur internet accéder à mon compte personnel et transmettre tout les documents et simple et rapide merci beaucoup de votre compréhension </t>
  </si>
  <si>
    <t>karunakaran-k-133609</t>
  </si>
  <si>
    <t>Le Service est correct mais les temps d'attentes téléphoniques sont très long.
Les informations fournis lors des appels sont de qualité.
Les personnes au téléphone savent rassurer et clarifier les doutes.</t>
  </si>
  <si>
    <t>claverie-m-133600</t>
  </si>
  <si>
    <t xml:space="preserve">Vraiment une super assurance voiture, disponibilité et écoute ainsi que réactivité de la part des agents assureurs lors de la création de mon dossier d’assurance voiture </t>
  </si>
  <si>
    <t>salhi-s-133559</t>
  </si>
  <si>
    <t xml:space="preserve">  Je suis très  content pour être client   fidèle 
  Chez l'assurance olivier service rapide et semple merci pour les services cordialement  salhi slah </t>
  </si>
  <si>
    <t>bal-a-133532</t>
  </si>
  <si>
    <t>Pour l'instant je suis satisfait du service, souscription simple et rapide. Le prix qui est imbattable et le site en ligne a l'air pratique : voir a l'usage maintenant.</t>
  </si>
  <si>
    <t>19/09/2021</t>
  </si>
  <si>
    <t>wyrembski-c-133502</t>
  </si>
  <si>
    <t xml:space="preserve">Sérieux, professionnels , et compréhensifs… Un service et une équipe  à l’écoute et réactive. Une très bonne assurance , bien évidemment que je recommande. 
Au top ! </t>
  </si>
  <si>
    <t>bastard-j-133473</t>
  </si>
  <si>
    <t>je suis satisfait du service, très rapide en mettre en œuvre, prix très compétitif, site très intuitif, je compte mette encore assurer deux autres véhicule chez l'olivier assurance.</t>
  </si>
  <si>
    <t>fernandes-a-133470</t>
  </si>
  <si>
    <t xml:space="preserve">Super simple et efficace, je recommande. 
Tout est bien expliqué, aucune difficulté dans la connexion et les informations.
Rapide, efficace, concurrentiel </t>
  </si>
  <si>
    <t>delbo-abrantes-k-133442</t>
  </si>
  <si>
    <t xml:space="preserve">Satisfait de la prestation proposée et rapport qualité / prix
Satisfait de la rapidité de traitement et du service proposé par vos soins.
Ravi de la prestation </t>
  </si>
  <si>
    <t>18/09/2021</t>
  </si>
  <si>
    <t>mendo-zeh-bekono-g-133418</t>
  </si>
  <si>
    <t>J’attends la carte verte pour être satisfaite.
Effectivement j’ai pu souscrire rapidement mais le prix a changé 3 fois et j’ai du recommencer le formulaire une bonne dizaine de fois.</t>
  </si>
  <si>
    <t>acquier-s-133415</t>
  </si>
  <si>
    <t>Pleinement satisfait par les services en ligne ainsi que les échanges téléphoniques avec un conseiller afin de finaliser ma 1re souscription de contrat avec L'olivier Assurance</t>
  </si>
  <si>
    <t>guiffard-o-133413</t>
  </si>
  <si>
    <t>Les prix me conviennent à premier abord, cette assurance à l'air bien, semble sérieuse et digne de confiance. Bon accueil téléphonique avec un personnel agréable.</t>
  </si>
  <si>
    <t>anton-j-133338</t>
  </si>
  <si>
    <t xml:space="preserve">Je suis très satisfait, bonne assurance rapide efficace et pas chère, conseillé au top, des vrais pro qui connaisse leur travail. Je recommande vivement </t>
  </si>
  <si>
    <t>blanchemain-a-133264</t>
  </si>
  <si>
    <t>Le site internet pour faire le devis à été claire du aux questions qui ont été
simple et rapide.
De plus dans le choix du tarif à été pratique pour faire mon choix.</t>
  </si>
  <si>
    <t>knipper-m-133249</t>
  </si>
  <si>
    <t xml:space="preserve">Pratique et bien expliqué bon tarif en espérant que tout aille bien je ne sais pas quoi vous dire de plus et je n'ai pas d autres choses à vous dire alors j attend de vos nouvelles </t>
  </si>
  <si>
    <t>boyer-p-133193</t>
  </si>
  <si>
    <t xml:space="preserve">Je suis assez satisfait du service.
Rapide, efficace et une sécurité pour les adhérents.
Service proposé à l'exigence de la clientèle.
Et numéro 1 en assurance en terme de réputation en France . </t>
  </si>
  <si>
    <t>agarat-h-133148</t>
  </si>
  <si>
    <t>Je suis satisfait du service, la souscription est claire et rapide. Les prix sont intéressants et bien détaillés. Dans l’attente de ma carte verte……..</t>
  </si>
  <si>
    <t>16/09/2021</t>
  </si>
  <si>
    <t>samman-a-133147</t>
  </si>
  <si>
    <t>satisfais du service
par contre il faut corriger le nom
c'est SAMMAN AMER merci pour la rapidité et la confiance espérons à bientôt de travailler ensemble</t>
  </si>
  <si>
    <t>de-jaham-v-133099</t>
  </si>
  <si>
    <t xml:space="preserve">Je suis très satisfaite cette assurance est super ! Je la recommande vivement. Pas chère, tout se fait sur internet. Ils sont réactifs et vraiment bien placés à tous les points de vue </t>
  </si>
  <si>
    <t>soum-p-133077</t>
  </si>
  <si>
    <t xml:space="preserve">Je suis satisfait du service en dépit de la difficulté rencontrée au moment du règlement par carte de crédit et qui m'a obligé à utiliser une carte dans une autre devise (et les frais qui vont avec). C'est vraiment un bémol qui, de plus, a failli faire capoter l'ensemble de l’opération. Il serait utile que vous investissiez avec les banques pour vous assurer que votre système accepte toutes les cartes de crédit.  </t>
  </si>
  <si>
    <t>moreira-d-133031</t>
  </si>
  <si>
    <t>Je suis satisfait du contrat  pour mon aussi A3 tdi 130 boîte 6 je pense aussi assuré mon solex chez vous cela dépendra du prix bien sur.merci pour votre devis solex 5000 de 1971</t>
  </si>
  <si>
    <t>toussaint-m-132957</t>
  </si>
  <si>
    <t xml:space="preserve">Très bien, les prix sont intéressants.. Ma demande a été prise en compte très rapidement... Je recommanderai l'olivier assurance à ma famille et mes contacts </t>
  </si>
  <si>
    <t>15/09/2021</t>
  </si>
  <si>
    <t>cordeil-c-132704</t>
  </si>
  <si>
    <t xml:space="preserve">Je suis satisfaite du service et des explications 
attente minimum au telephone 
communication au top , réactivité au top
vraiment trés professionnel
 </t>
  </si>
  <si>
    <t>13/09/2021</t>
  </si>
  <si>
    <t>serange-r-132694</t>
  </si>
  <si>
    <t>Parfait , a l'ècoute et arrangeant ! Toujours des solutions aux problémes et des tarifs raisonnable . Nous verrons prochainement pour l'habitat . R.Sérange</t>
  </si>
  <si>
    <t>plouviez-g-132658</t>
  </si>
  <si>
    <t>Très satisfait car déjà assuré sur un autre véhicule, prix compétitifs modalités de souscription simples service de souscription téléphonique également d'excellente facture</t>
  </si>
  <si>
    <t>decoin-a-132612</t>
  </si>
  <si>
    <t>Je dois revoir les mensualités car je trouve chère, c'était dans l'urgence que j'ai vite assurer...mais a revoir le contrat .Sinon service rapide et efficace</t>
  </si>
  <si>
    <t>lamant-f-132611</t>
  </si>
  <si>
    <t>simple et facile et très rapide ; les personnes au téléphone sont très aimables et professionnelles .Les explications sont nettes et précises et très compréhensibles</t>
  </si>
  <si>
    <t>oba-icket-j-132607</t>
  </si>
  <si>
    <t xml:space="preserve">Très satisfaite du sérieux,de la fiabilité et de la rapidité des services ! 
Démarches simples, pratiques, avec un résultat à la hauteur de mes attentes. 
</t>
  </si>
  <si>
    <t>santamaria-j-132600</t>
  </si>
  <si>
    <t>Le conseiller est très sympa et très courtois !
Les explications sont claires au téléphone. Les tarifs sont attractifs.
Découvert sur internet via les comparateurs, j'en suis satisfait.</t>
  </si>
  <si>
    <t>lehaire-a-132557</t>
  </si>
  <si>
    <t xml:space="preserve">Je recommande l'Olivier assurance les yeux fermés.
Les prix sont attractifs et le service client est parfait ! 
Les conseillers sont vraiment à l'écoute de nos besoins.
Merci L'olivier </t>
  </si>
  <si>
    <t>boiron-f-132554</t>
  </si>
  <si>
    <t>Bonjour Madame, Monsieur,
Pour l'instant, je suis satisfait du service. A voir dans le temps si cela répond aux promesses tenues.
Cordialement
Fabien BOIRON</t>
  </si>
  <si>
    <t>charton-a-132474</t>
  </si>
  <si>
    <t>Devis et contrat facile à obtenir. Satisfait de la rapidité de traitement. il m'a fallut moins de 30 minutes pour obtenir mon nouveau contrat. Facile avec la signature électronique.</t>
  </si>
  <si>
    <t>12/09/2021</t>
  </si>
  <si>
    <t>bracq-s-132462</t>
  </si>
  <si>
    <t xml:space="preserve">Il serait pratique quand nous sommes client de ne pas avoir à compléter toutes les informations déjà disponible sur notre compte client . Nom adresse bonus etc </t>
  </si>
  <si>
    <t>sow-a-132412</t>
  </si>
  <si>
    <t>je suis satisfait du service mais trouve pas très cool d'avoir a payer plus cher que le devis
parce que j'ai pris la voiture le 07/09 et que le certificat de cession est au 02/09, même si vous dites que c'est la loi, 20€ de plus par mois que le devis c'est cher payer</t>
  </si>
  <si>
    <t>11/09/2021</t>
  </si>
  <si>
    <t>terha-s-132390</t>
  </si>
  <si>
    <t>Top 
Juste niveau prix peut mieux faire 
Afin de basculer toute mais assurance chez vous 
5 véhicule 
Appartement 
Rcp 
Bureaux 
Société ..
(Jamais eu de problème )</t>
  </si>
  <si>
    <t>baillet-a-132374</t>
  </si>
  <si>
    <t>Pas trop de suivi … je viens seulement de voir que j’avais des documents à signer alors que je pensais l’avoir fait … aucune notification reçue par mail alors que celui ci est bon …</t>
  </si>
  <si>
    <t>burgio-c-132371</t>
  </si>
  <si>
    <t xml:space="preserve">Service client rapide, avec des conseillers à l'écoutes et très professionnels. 
Seul bémol serait la rapidité a laquelle le prix d'un seul et même contrat peut varier d'un jour à l'autre. 
Lorsqu'on fait un devis qui nous aide a choisir la meilleure assurance auto ce n'est pas pour que 4 jours après il augmente. </t>
  </si>
  <si>
    <t>hustaix-g-132367</t>
  </si>
  <si>
    <t>JE suis très satisfait tout s'est bien passé les opérateurs ont été charmants. Le prix était 40€ plus cher que Direct Assurance mais pour des garanties meilleures donc pas de souci !</t>
  </si>
  <si>
    <t>martinez-r-132357</t>
  </si>
  <si>
    <t>Souscription rapide pour un jeune conducteur et prix compétitif. Je suis satisfaite de la prise en charge de ma souscription par téléphone. Contrairement à d’autres assureurs, l’Olivier assurances a répondu favorablement rapidement.</t>
  </si>
  <si>
    <t>talvat-c-132317</t>
  </si>
  <si>
    <t xml:space="preserve">Prix correct, franchise plutôt élevée. A voir par la suite en cas de sinistre si la protection est réellement la avec les vrais garanties. Très bon suivis des dossiers par leurs équipes </t>
  </si>
  <si>
    <t>10/09/2021</t>
  </si>
  <si>
    <t>leriche-s-132308</t>
  </si>
  <si>
    <t>Merci pour votre rapidité, votre gentillesse et votre patience..... 
Je suis ravi de faire partie de vos clients.... Merci beaucoup.... 
Enfin assuré oleeee</t>
  </si>
  <si>
    <t>mejri-m-132307</t>
  </si>
  <si>
    <t xml:space="preserve">Je suis très satisfaite de votre assurance et de votre service client en vous remerciant d'avance cordialement bonne journée et à bientôt je vous recommande </t>
  </si>
  <si>
    <t>takvorian-a-132296</t>
  </si>
  <si>
    <t xml:space="preserve">je suis satisfaite de la facilité de souscription et des service proposé ainsi que des différent pack de protection proposé qui correspond totalement à mes besoins ; de maintenant j'espère ne jamais du moins de manière très exceptionnelle avoir à vous contacter !!! </t>
  </si>
  <si>
    <t>gauthier-b-132270</t>
  </si>
  <si>
    <t>Je suis satisfait du service et de l'accueil téléphonique. On m'a bien renseigné, la personne au téléphone était charmante. Les explications ont été trés claires.</t>
  </si>
  <si>
    <t>carpanin-e-132265</t>
  </si>
  <si>
    <t>Accueil très chaleureux. Très sérieux et professionnel. 
N'hésite paa à aider, toujours à l'écoute et la préparation du contrat est faite parfaitement bien.</t>
  </si>
  <si>
    <t>rose-huong-m-132251</t>
  </si>
  <si>
    <t>SERVICE TRES EFFICACE CLAIR ET PRECIS 
je suis ravie d avoir décidé de changer d'assurance, les explications sont très précises surtout la personne que j 'ai eu en dernier au téléphone</t>
  </si>
  <si>
    <t>lafraise-j-132234</t>
  </si>
  <si>
    <t>Très bien une assurance avec prix compétitifs un service téléphonique et un site internet facile d’accès une compréhension des besoins des clients continuez!!</t>
  </si>
  <si>
    <t>phan-d-132229</t>
  </si>
  <si>
    <t>Très bonne assurance avec un site où on peut facilement s'inscrire en tant que nouveau assureur, un espace perso avec un suivi visible de son contrat et toutes autres informations, les tarifs sont corrects.</t>
  </si>
  <si>
    <t>peyre-s-132017</t>
  </si>
  <si>
    <t xml:space="preserve">Service en ligne super simple avec un bon rapport qualité prix, le site est très bien fait, si un problème est rencontré un conseillé vous appel rapidement. </t>
  </si>
  <si>
    <t>09/09/2021</t>
  </si>
  <si>
    <t>tovmassian-a-131873</t>
  </si>
  <si>
    <t xml:space="preserve">Très bonne assurance, très professionnelle, prix attractif, service de qualité. Les conseillers sont à l’écoute et répondent à toute vos questions de façon claire.
Merci L’olivier.
</t>
  </si>
  <si>
    <t>08/09/2021</t>
  </si>
  <si>
    <t>laurent-s-131867</t>
  </si>
  <si>
    <t>je suis satisfaite, accueil à l'écoute et centres d'appels situés en France. Un point en moins pour la non coordination entre les services et le manque de réponses aux courriels.</t>
  </si>
  <si>
    <t>tatu-v-131855</t>
  </si>
  <si>
    <t>Je viens de changer d assureur a cause des prix qui augmentent sans cesse,a croire que la fidélité ne paye plus,j espère trouver en vous un partenaire compréhensif et qui prend en considération le faite d être bon conducteur. 
Merci pour votre accueil,et vos conseils. A bientôt.</t>
  </si>
  <si>
    <t>bajot-j-131777</t>
  </si>
  <si>
    <t>Un tarif défiant toutes concurrences, pour ce qui est du service pour le moment n’est pu que noter le service commercial car nouvelle assurance (d’où la note de 3/5)…</t>
  </si>
  <si>
    <t>07/09/2021</t>
  </si>
  <si>
    <t>fortin-p-131704</t>
  </si>
  <si>
    <t>je suis satisfait du service offert par l'olivier assurance. Rapidité de mis en oeuvre serieux avec des prix attractif. je recommande l'olivier assurance.</t>
  </si>
  <si>
    <t>dessalles-f-131689</t>
  </si>
  <si>
    <t>J'en suis satisfaite et les interlocuteurs sont agréables mais peut mieux faire.. comme, par exemple, enlever tous les frais de dossiers sur un nouveau contrat (!!) ce qui "gâche" un peu.</t>
  </si>
  <si>
    <t>david-l-131657</t>
  </si>
  <si>
    <t>Les prix sont plus que raisonnables ! 
Aussi, le site est très ludique. 
Toutefois, pour une assurance en ligne, je pense qu'il faut encore plus axer sur "rassurer le client". Par exemple, on nous demande de fournir les relevés d'informations sur les 24 derniers mois. Il serait bien de préciser que ceux qui ont été assuré que 12 mois, ou entre 12 et 24 mois ne fournissent que ceux qu'ils possèdent. Histoire qu'ils ne se disent pas qu'ils ont mal rempli le formulaire.</t>
  </si>
  <si>
    <t>philippe-c-131653</t>
  </si>
  <si>
    <t>Je suis très satisfait de faire parti L'OLIVIER ASSURANCE merci à vous
Très content de les prix du service et de la facilité pour pouvoir s'assurer encore merci</t>
  </si>
  <si>
    <t>schindler-e-131615</t>
  </si>
  <si>
    <t xml:space="preserve">je suis très content d avoir assuré mon véhicule chez l Olivier  après un devis rapide sur le net et à suivre un conseiller très compétant avec des explications très claires à mes questions, je suis ravi  </t>
  </si>
  <si>
    <t>06/09/2021</t>
  </si>
  <si>
    <t>bentayeb-s-131578</t>
  </si>
  <si>
    <t xml:space="preserve">le site est très bien fais, les tarifs sont attractif, la souscription est rapide et efficaces, je suis très content d'avoir découvert cette assureur.     </t>
  </si>
  <si>
    <t>ancarno-f-131574</t>
  </si>
  <si>
    <t>Site rapide et facile d’accès , rapidité et autonomie de la prise de contrat . Pas de perte de temps à voir dans le temps . Recommande pour personne presser .</t>
  </si>
  <si>
    <t>bethi-a-131533</t>
  </si>
  <si>
    <t xml:space="preserve">je suis satisfait de votre expérience et pour le prix et manifék je vous remercie beaucoup pour votre rapidité avec votre proposition de prix et avec nous merci beaucoup </t>
  </si>
  <si>
    <t>guillaume-s-131507</t>
  </si>
  <si>
    <t xml:space="preserve">Très bonne assurance
La la recommande pas chère et bonne accueil téléphonique je la recommande vivement niveau qualité que niveau prix bonne journée. </t>
  </si>
  <si>
    <t>darkaoui-a-131132</t>
  </si>
  <si>
    <t>Le tarif est intéressant mais il y a les taxes à prendre en compte. 
Vous pouvez effectuer des devis mais pour que ce soit réellement efficace il faut inclure le tarif avec taxes!!</t>
  </si>
  <si>
    <t>smiljkovic-a-131461</t>
  </si>
  <si>
    <t xml:space="preserve">L'inscription est plutôt simple, en 10mins,donc également rapide. Les tarifs sont très avantageux, comparer a d'autres assurances (axa 1200euro,direct assurance 970euro,pour le minimum). Chez l'olivier 540euro avec option.  Maintenant,a voir si lors d'un sinistre l'olivier reste aussi professionnel et efficace que jusqu'à maintenant. </t>
  </si>
  <si>
    <t>massoumou-e-131460</t>
  </si>
  <si>
    <t xml:space="preserve">Je suis satisfait du service, de réactivité des actions,la rapidité d'exécution, mais également des différents plages proposées afin de trouver son compte </t>
  </si>
  <si>
    <t>sellami-h-131431</t>
  </si>
  <si>
    <t xml:space="preserve">J'assure ma deuxieme voiture , devis facile à faire, service à lecoute 
prix de qualite , satisfait! 
j'ai pas eu encore de sinistre mais tout va bien pour l'instant. </t>
  </si>
  <si>
    <t>conties-e-131395</t>
  </si>
  <si>
    <t xml:space="preserve">Le prix est assez élevé pour les franchises affichées mais aussi correspond à 10% du prix du véhicule ce que je trouve assez aberrant. Heureusement que le service client est agréable, ils font bien passer la pilule. </t>
  </si>
  <si>
    <t>carrez-c-131269</t>
  </si>
  <si>
    <t xml:space="preserve">Après avoir fait plusieurs devis , l'olivier est le moins cher pour un nouveau conducteur. 
Téléopératrice rapide et efficace 
Modification du contrat initial rapide et vérification de la compréhension du contrat régulière tout au long de l'appel </t>
  </si>
  <si>
    <t>04/09/2021</t>
  </si>
  <si>
    <t>soeiro-j-131262</t>
  </si>
  <si>
    <t>les prix diffèrent entre les comparateurs et  l'assurance elle- même.
un peu déçu car étant client on espère avoir un peu plus d'avantages que d'être un nouveau client</t>
  </si>
  <si>
    <t>seif-c-131199</t>
  </si>
  <si>
    <t xml:space="preserve">Les services d'accueil et le personnel sont agréables et compréhensible. Les prix me paraissent correct pour les prestations proposées. J'ai souscris rapidement cest très pratique </t>
  </si>
  <si>
    <t>daden-g-131071</t>
  </si>
  <si>
    <t>je suis satisfaite du prix j'ai divisé par 2 le prix annuel de mon assurance précédente pour les memes prestations.
A voir sur la durée mais pour le moment tout se passe bien</t>
  </si>
  <si>
    <t>03/09/2021</t>
  </si>
  <si>
    <t>rubini-c-131013</t>
  </si>
  <si>
    <t xml:space="preserve">Je suis satisfait du travail que L’olivier Assurance effectue depuis que je suis chez eux. Je le recommande Fortement à tous ce qui souhaite s’inscrire à une Assurance </t>
  </si>
  <si>
    <t>boulogne-b-131005</t>
  </si>
  <si>
    <t xml:space="preserve">Avis favorables , très bonne assurance,
Tres efficace dans les demandes de prise en charge.
A recommander pour tout types d’assurances que ce soit auto et habitation. </t>
  </si>
  <si>
    <t>derraz-l-130981</t>
  </si>
  <si>
    <t xml:space="preserve">Je suis satisfait de mon service, le prix me semble convenable et correspond à mes attentes.  Je suis jeune conducteur et cela me permet d’avoir un tarif abordable avec une assurance qui couvre mon véhicule correctement </t>
  </si>
  <si>
    <t>dufour-a-130861</t>
  </si>
  <si>
    <t xml:space="preserve">Je suis satisfait des échanges et de la souscription du contrat du à l'achat de mon nouveau véhicule, je vous remercie pour votre retour ainsi que pour la rapidité. </t>
  </si>
  <si>
    <t>capone-m-130858</t>
  </si>
  <si>
    <t>Je suis satisfaite du service. Simple, pratique, efficace. Personnel très à l'écoute de ses clients. Je recommande fortement cet assurance, pour ma part s'agissant de l'assurance auto pour jeune conducteur.</t>
  </si>
  <si>
    <t>martin-l-130851</t>
  </si>
  <si>
    <t>Simple et efficace. Les prix sont abordables. Les conseillers sont à l’écoute, réactifs et chaleureux. Pour l’instant je suis satisfaite en espérant que cela continue.</t>
  </si>
  <si>
    <t>bouguedba-k-130824</t>
  </si>
  <si>
    <t>Très satisfaite de la qualité des services, les prix sont très raisonnables ce qui convient parfaitement aux jeunes permis ainsi qu’aux étudiants, n’hésitez pas foncez</t>
  </si>
  <si>
    <t>fardini-f-130705</t>
  </si>
  <si>
    <t xml:space="preserve">L’olivier Assurance est le meilleur service d’assurance, je suis largement satisfait du service, et la qualité du prix m’ont parlé pas
Du coup je rectifie la qualité du service et la qualité du prix m’ont convaincu </t>
  </si>
  <si>
    <t>qwentin-44879</t>
  </si>
  <si>
    <t>je suis très satisfait des tarifs, très avantageux à couverture égale, seul point négatif : il manque une application mobile que je ne trouve pas sur mon smartphone ... 
les conseillers au téléphone ont étés très agréable je recommande olivierassurance</t>
  </si>
  <si>
    <t>wolfangel-c-130673</t>
  </si>
  <si>
    <t>Bon accueil et prestations très correctes, j'ai pu remplacer mon assurance MMA qui ne voulait plus de moi malgré le fait que je n'ai eu aucuns sinistres responsable ces 3 dernières années ...</t>
  </si>
  <si>
    <t>le-marcis-b-130647</t>
  </si>
  <si>
    <t>je suis trés satisfait des prix proposés et la souscription est simple et pratique à la souscription, chargés de clientèle disponibles et agrèables...</t>
  </si>
  <si>
    <t>jeanne-j-130635</t>
  </si>
  <si>
    <t xml:space="preserve">je suis très satisfait de mais interlocuteur.  tout est très bien expliqué.  le prix sont modérés,  donc tres accessibles.  aucune difficulté pour vous contacter 
</t>
  </si>
  <si>
    <t>secula-e-130628</t>
  </si>
  <si>
    <t>Rapide et efficace, devant changer d'assurance L'olivier assurance s'occupe de tout. Tarif compétitif pour une jeune conductrice, parfait. Je recommande.</t>
  </si>
  <si>
    <t>islande-a-130613</t>
  </si>
  <si>
    <t xml:space="preserve"> Je suis satisfaite du premier contact que j’ai eu et du suivi jusqu’a l’inscription. Je recommanderais avec plaisir votre assurance à mes proches. Merci! </t>
  </si>
  <si>
    <t>leprince-o-130590</t>
  </si>
  <si>
    <t>Après une grosse déception avec mon assurance précédente, j’espère être satisfaite avec vous. A voir à l’usage! L’agent auquel j’ai eu affaire patient clair et compétent.Merci</t>
  </si>
  <si>
    <t>wiss-j-130587</t>
  </si>
  <si>
    <t>Je n'ai encore jamais eu besoin de contacter l'assurance pour des dégats ou autres. Cependant il est dommage de devoir remplir a nouveau l'ensemble des infos pour faire un devis lorsque l'on est déjà client .</t>
  </si>
  <si>
    <t>djanivenda-t-130570</t>
  </si>
  <si>
    <t>Je suis satisfait du service et des tarifs proposés pour les jeunes conducteur.  En effet, le prix de l'assurance jeune conducteur en tout risque est très abordable pour moi .</t>
  </si>
  <si>
    <t>gouno-t-130560</t>
  </si>
  <si>
    <t>Simple, pratique, rapide, plus abordable que les concurrents, signature en ligne moins contraignant que la voie postale, interface claire et ergonomique.</t>
  </si>
  <si>
    <t>mendy-d-130527</t>
  </si>
  <si>
    <t>J'avais fait une première demande de devis par téléphone dont le montant de la cotisation était bien plus élevé que celui que j'ai obtenu en faisant la démarche moi-même directement sur votre site.
Je trouve que c'est dommageable.</t>
  </si>
  <si>
    <t>dhespini-b-130520</t>
  </si>
  <si>
    <t xml:space="preserve">Satisfaite 
Bon relationnel avec les clients
Prix correct
Service client rapide et à l ecoute du client
Je recommande cette assurance 
Contente d avoir souscrit dans cette assurance </t>
  </si>
  <si>
    <t>fermandez-puente-e-130495</t>
  </si>
  <si>
    <t>Je suis satisfait du service, les prix me conviennent. L'attention des conseillers a été très correcte et attentive. Et la gestion très rapide. Cordialment.</t>
  </si>
  <si>
    <t>31/08/2021</t>
  </si>
  <si>
    <t>ribeiro-gomes-j-130437</t>
  </si>
  <si>
    <t>rien a dire tout est parfait bravo a toute l equipe d olivier assurance,site accessible et tres simple d utilisation un regal et une clareté dans les renseignements</t>
  </si>
  <si>
    <t>douhate-m-130416</t>
  </si>
  <si>
    <t xml:space="preserve">je suis satisfaite du service prix raisonnable et service rapide la signature en ligne facilite la finalisation du contrat rien à dire plus qu'a attendre  </t>
  </si>
  <si>
    <t>cheron-l-130355</t>
  </si>
  <si>
    <t>Bon rapport qualités prix, pas mieux sur le marché. Service rapide, simple et efficace, en espérant que le service client soit tout aussi bon, ce qui est rare de nos jours.</t>
  </si>
  <si>
    <t>dikete-kalema-m-130295</t>
  </si>
  <si>
    <t>Je suis satisfait du service proposé par l'olivier assurance, les personnes qui nous ont accompagnés nous ont très bien guidés jusqu'à la fin de la procédure.</t>
  </si>
  <si>
    <t>beaujouan-k-130243</t>
  </si>
  <si>
    <t xml:space="preserve">La souscription du contrat s'est bien passée. Les conseillés sont rapidement disponible.
Je paie moins chère pour mon véhicule alors que le contrat offre plus de garanties que mon ancien assureur </t>
  </si>
  <si>
    <t>--------95543</t>
  </si>
  <si>
    <t>Simple, pratique, raisonnable en prix et secrétariat performant, agréable et poli
Site facile d'accès et d'utilisation
Suivi par internet rapide et efficace</t>
  </si>
  <si>
    <t>lecomte-y-130231</t>
  </si>
  <si>
    <t xml:space="preserve">Satisfait de votre contrat, person.e au téléphone qui m'a très bien renseigné. Satisfait de mon contrat et du tarif qui est raisonnable.  Je transmettrais à des amis </t>
  </si>
  <si>
    <t>magaud-a-130199</t>
  </si>
  <si>
    <t>Je suis satisfaite du service et des prix, ainsi que des conseillers téléphonique qui sont agréables et qui explique clairement l’exécution des contrats.</t>
  </si>
  <si>
    <t>agostinho-l-130179</t>
  </si>
  <si>
    <t>Très satisfaite du service, la conseillère au téléphone à été incroyablement gentille et m'a conseillé au mieux ! 
Les prix sont également très correctes en tant que jeune conducteur !</t>
  </si>
  <si>
    <t>boulakbeche-130169</t>
  </si>
  <si>
    <t xml:space="preserve">Je suis satisfaite dans l'ensemble, l'olivier assurance est très réactive, ils me rappelle très vite et répond à toutes mes questions, je suis très contente de mon assurance </t>
  </si>
  <si>
    <t>lebourg-p-130154</t>
  </si>
  <si>
    <t xml:space="preserve">Un très bon contact et téléphonique, de bons conseils et des prix abordables pour un malussé. En attendant de voir l'aide et le dépannage si jamais j'ai un problème. </t>
  </si>
  <si>
    <t>perrichot-t-130117</t>
  </si>
  <si>
    <t>Prix compétitifs et convenables. J'aim apprécié la faicilté du devis en ligne puis la rapidité et la signature électronique du contrat très pratique. Je suis satisfait du service</t>
  </si>
  <si>
    <t>dallau-d-130059</t>
  </si>
  <si>
    <t>Bonjour , ca c est passer très vite, c très bien je recommande cette assurance pour ca rapidité et sont efficacité pour le moment .niveau tarif c est très intéressent</t>
  </si>
  <si>
    <t>29/08/2021</t>
  </si>
  <si>
    <t>thyman13-129990</t>
  </si>
  <si>
    <t>Grosse déception. OK quand il n'y a pas de pépin c'est correct et relativement peu cher mais lorsque qu'il y a réellement besoin d eux. Mensonges sur mensonges.
Ils m'ont promis un remboursement par téléphone et je n'ai rien touché. Et je reçois un mail même pas d appel pour m expliquer limite insultant que c'est votre problème on a fait 'otte travail et ça ne rentre pas dans le cadre des critères devotte assurance. Bah oui accident non responsable, conducteur adverse en tort à 100% constat validé même par la police et même la société de dépannage m'a dis  qu'ils étaient choqués d'un tel manque de professionnalisme et de ce qu'ils ont fait.
A fuir +++ sauf si vous voulez une petite assurance en priant de ne pas avoir de pepins</t>
  </si>
  <si>
    <t>castro-lopez-y-129984</t>
  </si>
  <si>
    <t>apres pleins de recherches, je n'ai trouvé que mon bonheur chez vous. merci pour votre gentillesse et votre écoute toujours agréable. Les prix sont vraiment moins chers que mes anciens contrats et votre disponibilité à chaque moment est rassurante pour toute mes interrogations. Merci à vous !</t>
  </si>
  <si>
    <t>givry-a-129968</t>
  </si>
  <si>
    <t>les prix sont très raisonnables, tout est rapide je suis ravie, je recommande cette assurance sans hésiter pour la rapidité et les tarifs très intéressants ainsi que la simplicité de leur site</t>
  </si>
  <si>
    <t>28/08/2021</t>
  </si>
  <si>
    <t>moizeau-j-129939</t>
  </si>
  <si>
    <t>Je suis satisfaite du service et des réponses apportées lors de mes appels téléphoniques.
par contre remboursement un peu tardif. Conseillers agréables</t>
  </si>
  <si>
    <t>omrane-d-127938</t>
  </si>
  <si>
    <t>Je suis très satisfait du service proooser les prix sont bon marcher je recommande pour tout le monde l’assurance Olivier je la recommande à tousse aller y les yeux fermer</t>
  </si>
  <si>
    <t>lecocq-d-129884</t>
  </si>
  <si>
    <t xml:space="preserve">Bonjour, je suis satisfait du site internet ainsi que les services proposer me semble satisfaisant sans parler du tarif aussi qui est moin chère que mon assurance actuelle avec les mêmes options ! </t>
  </si>
  <si>
    <t>demdoum-d-129869</t>
  </si>
  <si>
    <t>....Je viens de remplir mon contrat "assurance voiture"ça a été simple,rapide et efficace je suis satisfait des services "l'OLIVIER assurances".......</t>
  </si>
  <si>
    <t>lalande-e-129836</t>
  </si>
  <si>
    <t>Je suis satisfait du service réalisé pour enregistrer mon dossier d’assurance et le travail fait par téléphone et internet.Merci de votre compréhension rapide professionnelle.</t>
  </si>
  <si>
    <t>27/08/2021</t>
  </si>
  <si>
    <t>ghesquiere-v-129835</t>
  </si>
  <si>
    <t>Nickel très bien expliquer et très bon prix. Je recommande. Dommage paiement annuel… j’espère que l’année prochaine je pourrais être mensualisé. A bientôt.</t>
  </si>
  <si>
    <t>kerderrien-s-129824</t>
  </si>
  <si>
    <t>Je suis satisfait de la relation entre client et assureur.
Elle a été à l'écoute de ma demande et à été réactive, de plus l'assurance est valide le jour même.
Merci</t>
  </si>
  <si>
    <t>gillard-l-129822</t>
  </si>
  <si>
    <t>Prix un peu au dessus de la moyenne, mais le code parrainage permet de bénéficier de 50e crédité sur mon compte et celui de mon mari, donc au final c'est très bien</t>
  </si>
  <si>
    <t>bini-y-129773</t>
  </si>
  <si>
    <t>Je viens à peine de souscrire, je ne peux donc pas donner d'avis pour l'instant. Je le ferai après quelques mois voire une année après ma souscription.</t>
  </si>
  <si>
    <t>louis-m-129769</t>
  </si>
  <si>
    <t>Rapide et efficace, service cordial et personnalisé. Je recommande à 100% cette compagnie d’assurance non discriminante après un léger sinistre. Matthieu</t>
  </si>
  <si>
    <t>le-tendre-j-129757</t>
  </si>
  <si>
    <t xml:space="preserve">Je suis satisfaite de l'écoute des conseillers et je les remercie pour leurs conseils qui ont été donnés pour avoir choisi une assurance adaptée à mes besoins.
</t>
  </si>
  <si>
    <t>nguyen-m-129748</t>
  </si>
  <si>
    <t>Je suis satisfaite du service en ligne, des conseils, des détails de mon contrat. Je recommande L'Olivier Assurance pour assurer une voiture. Que ce soit en tiers ou tous risques.</t>
  </si>
  <si>
    <t>roupsard-e-129745</t>
  </si>
  <si>
    <t>Tarif compétitif, et surtout un très bon accueil de notre conseiller, c'est un atout de plus ! Pensez à proposer une offre pour l'assurance des motos et nous en assurerons au moins 3 chez vous</t>
  </si>
  <si>
    <t>opique-e-129723</t>
  </si>
  <si>
    <t xml:space="preserve">Rapide… Offres intéressantes …. 
Je recherchais une assurance pour ma première voiture, étant jeune permis les prix s’envolent rapidement… de plus étant étudiante je recherchais une offre à prix raisonnable avec un maximum de couverture, ce que j’ai trouvé chez L’olivier assurance. En attendant de voir les résultats pas la suite.  </t>
  </si>
  <si>
    <t>beattie-y-129705</t>
  </si>
  <si>
    <t>je suis satisfait du service procuré. Coup de telephone efficace, personne au bout du fil agreable. Cela s'est tres bien passé, esperons que cela continue. Merci.</t>
  </si>
  <si>
    <t>nyfa42-129642</t>
  </si>
  <si>
    <t xml:space="preserve">L'olivier m'a prélevé le montant de 700 euros le 6 juillet 2021 pour le renouvellement annuel de 2021-2022. J'ai résilié avant le 26 juillet, date de début de contrat. Le 26 août je n'ai toujours pas reçu le remboursement... C'est de l'abus... </t>
  </si>
  <si>
    <t>millet-b-129589</t>
  </si>
  <si>
    <t xml:space="preserve">Service client à l’écoute je recommande, trouve solution rapidement je recommande cette assurance les yeux fermée ++++++
Je ne regrette en aucun cas mon assurance </t>
  </si>
  <si>
    <t>mandaba-j-129585</t>
  </si>
  <si>
    <t xml:space="preserve">Satisfait j espère que la gestion de sinistre suivra. Réactivité, bonne présentation, écoute et disponibilité. J recommande leur services et à bientôt pour des contrats </t>
  </si>
  <si>
    <t>chabi-s-129572</t>
  </si>
  <si>
    <t xml:space="preserve">Je suis satisfait de mon interlocutrice, très professionnelle ,et surtout à l’écoute ,tarif raisonnable . J’espère être contente de vos services 
Cordialement .
Mme chabi sonia </t>
  </si>
  <si>
    <t>soufiane-64322</t>
  </si>
  <si>
    <t xml:space="preserve">Il m’ont résilié pour impayée alors que j’ai vendu mon véhicule et je leur est envoyer l’acte de vente, très désagréable au téléphone, je déconseille fortement cette assurance </t>
  </si>
  <si>
    <t>fonfreide-m-129553</t>
  </si>
  <si>
    <t xml:space="preserve">Parfait ! merci pour votre écoute, efficacité, cordialité ainsi que les conseils performants en assurance pour les jeunes conducteurs comme mon fils !
</t>
  </si>
  <si>
    <t>milic-s-129528</t>
  </si>
  <si>
    <t>Très satisfaite du service client, du tarif et de la rapidité pour assurer mon véhicule. Souscription simple, digitalisée et service client très à l'écoute.</t>
  </si>
  <si>
    <t>chartier-l-129477</t>
  </si>
  <si>
    <t>Très bon rapport qualité/prix.
Maintenant à voir dans le suivi des dossiers et le temps de réactivité.
J'espère que les démarches à venir seront plus simples que celles de maintenant!</t>
  </si>
  <si>
    <t>25/08/2021</t>
  </si>
  <si>
    <t>iwa-s-129466</t>
  </si>
  <si>
    <t>Satisfaite du service et les prix me conviennent parfaitement. Les démarches sont simple et rapide, notre accord est demandé avant toute décisions à prendre.</t>
  </si>
  <si>
    <t>robert-j-129435</t>
  </si>
  <si>
    <t xml:space="preserve">Je suis très satisfait des services et des prix proposés.
La relation clientèle est également très satisfaisante.
Je recommande grandement cette assurance. </t>
  </si>
  <si>
    <t>vang-t-129432</t>
  </si>
  <si>
    <t xml:space="preserve">Je vous remercie pour votre réponse rapide, complète et bonne réception et à très bientôt j'espère pour votre nouvelle équipe et pour la suite des projets </t>
  </si>
  <si>
    <t>maraoui-h-129425</t>
  </si>
  <si>
    <t>dommage que des qu'on prend une option en plus ce n'es plus le même prix sa augmente considérablement....et dommage aussi que le contrat ne commence pas a la date du premier paiement comme pour ma part le 25 08 2021 ....</t>
  </si>
  <si>
    <t>requier-r-129409</t>
  </si>
  <si>
    <t>je suis satisfait. efficace et rapide. service qui fonctionne bien et qui a un bon rapport qualité prix. c'est pour cela que j'ai choisi votre assurance</t>
  </si>
  <si>
    <t>ahamada-d-129389</t>
  </si>
  <si>
    <t>Je suis satasifait du service
bonne ecoute
tres chaleureux
a l'ecoute des besoin enfin bref je recommande votre assurance a 100 pourcent merci pour tout</t>
  </si>
  <si>
    <t>goudet-s-129380</t>
  </si>
  <si>
    <t>Pour l'instant, c'est très compétitif et efficace. Tarifs très attractifs
Procédure de souscription simple et rapide. Démarches simplifiées, à vérifier en cas de sinistre</t>
  </si>
  <si>
    <t>viglietti-b-129337</t>
  </si>
  <si>
    <t>Le service est vraiment performant. Trés facile à choisir, interface simple et vraiment compétitif niveau prix. J'ai gagné 20% par rapport à mon contrat précédent.</t>
  </si>
  <si>
    <t>figino-a-129290</t>
  </si>
  <si>
    <t>Simple pour s’inscrire.
Rapide et efficace.
A votre en cas de problème si ils sont aussi rapides. 
Code de parrainage acceptés de 50€ envoyé sur le rib donné.</t>
  </si>
  <si>
    <t>boulares-l-129280</t>
  </si>
  <si>
    <t xml:space="preserve">Pour le moment rien à redire simple et efficace.
Un accueil téléphonique de qualité et chaleureux. 
On verra dans l'avenir.
En attendant je suis satisfaite. </t>
  </si>
  <si>
    <t>beri-bioka-nombo-f-129242</t>
  </si>
  <si>
    <t>Le prix est convenable et la prise en charge est rapide et conviviale. Le conseil a été très professionnel et courtois.  Tout à été très  bien.  Je conseillerai l'olivier à  mes proches.</t>
  </si>
  <si>
    <t>belhadj-m-129234</t>
  </si>
  <si>
    <t xml:space="preserve">Très satisfaite du service commercial ! Les explications sont claires, le contrat d'assurance de ma voiture a été rapidement établi, et les tarifs sont attractifs. Je recommande. </t>
  </si>
  <si>
    <t>dondon-m-129229</t>
  </si>
  <si>
    <t>Je n’ai rien contre la signature électronique je n’ai même pas pu signer encore quand on me dit que j’ai déjà signé je comprends rien du tout. J’aimerais être rappeler s’il vous plaît merci bonne journée.</t>
  </si>
  <si>
    <t>taofifenua-m-129188</t>
  </si>
  <si>
    <t xml:space="preserve">Simple et pratique ça me convient pour le moment . Espérons que ça dure dans cette continuité . Bon accueil téléphonique personne compréhensive et agréable </t>
  </si>
  <si>
    <t>23/08/2021</t>
  </si>
  <si>
    <t>leclerc-appere-s-129175</t>
  </si>
  <si>
    <t>Un site bien fait, une mise en relation relativement rapide, des téléconseillers clairs et disponibles, des tarifs raisonnables : rien à redire. C'est  bien quand c'est simple !</t>
  </si>
  <si>
    <t>pfrimmer-j-129167</t>
  </si>
  <si>
    <t xml:space="preserve">Je suis satisfait du service.
Qualité prix top.
Des gros économie sur mes facture d’assurance grâce à Oliver assurance auto.
Je recommande vivement.
  </t>
  </si>
  <si>
    <t>bourre-a-129133</t>
  </si>
  <si>
    <t>je suis satisfait de ce service , assurance bonne dans le relationnel , et bon prix par rapport au véhicule a assuré 
je recommande ce service a mes proches</t>
  </si>
  <si>
    <t>coutelier-j-129112</t>
  </si>
  <si>
    <t>Je suis satisfait de la prestation proposée et de votre écoute.
Le prix de l'assurance est attractif.
Le processus d'inscription est simple d'utilisation.</t>
  </si>
  <si>
    <t>darras-f-129016</t>
  </si>
  <si>
    <t xml:space="preserve">Je suis satisfaite bien que le conseiller m'a dit au téléphone que j'aurais 75 euros de franchise réparation bris de glace alors que j'ai vu 145 euros de franchise réparation </t>
  </si>
  <si>
    <t>22/08/2021</t>
  </si>
  <si>
    <t>ballah-a-129012</t>
  </si>
  <si>
    <t xml:space="preserve">je suis satisfait du service 
les prix me convienne 
content d'avoir pu souscrire à cette assurance , je la recommanderai auprès de mes proches 
merci à vous pour vos service . </t>
  </si>
  <si>
    <t>baillon-s-128958</t>
  </si>
  <si>
    <t xml:space="preserve">satisfait du tarif avec des garanties meilleures que mon ancienne assurance réalisation facile du devis tarifs compétitif idéal comparé à d autres assurances </t>
  </si>
  <si>
    <t>21/08/2021</t>
  </si>
  <si>
    <t>voide-m-128921</t>
  </si>
  <si>
    <t>Souscription très rapide service client très rapide aussi. Conseiller très rapide. Plus qu'à voir si tout se passe bien pendant l'année de souscription.</t>
  </si>
  <si>
    <t>dupuis-b-128906</t>
  </si>
  <si>
    <t>toujours trop cher pour l'utilité que je vais en avoir...
mais très facile et rapide pour assurer un véhicule merci au site sur internet à recommander</t>
  </si>
  <si>
    <t>luyindula-m-128893</t>
  </si>
  <si>
    <t xml:space="preserve">Satisfait du service de L’olivier assurance. Je conseille d’ailleurs cette assurance à mon entourage proche afin qu’il puisse bénéficier des mêmes avantages </t>
  </si>
  <si>
    <t>renaudie-a-128863</t>
  </si>
  <si>
    <t>Satisfait d'avoir eu un devis rapidement.
Moins satisfait de ne pas l'avoir eu disponible directement sur le site.
Moins satisfait de devoir donner son avis juste après signature d'un contrat. 
Demandez plutot les avis après des sinistres :)</t>
  </si>
  <si>
    <t>liz-m-128842</t>
  </si>
  <si>
    <t xml:space="preserve">je suis plutôt satisfait du service, rapide, efficace, courtois et simple 
merci d'avance 
ps: les personnes que j'eu au téléphone pour valider mon dossier pour la TOYOTA CH-R, ELLE SONT SUPER SYMPA :-)
cordialement 
</t>
  </si>
  <si>
    <t>coadou-g-128836</t>
  </si>
  <si>
    <t xml:space="preserve">Rapide et efficace ! Très professionnel. Conseillère agréable, qui explique bien les choses et trouve des solutions quand il y a un problème. Je recommande ! </t>
  </si>
  <si>
    <t>fernagu-a-110521</t>
  </si>
  <si>
    <t xml:space="preserve">Je suis satisfait, les prix sont correct et le service très sympa ! Je conseillerais a mes proches, très rapide pour répondre et très aimable ! Merci beaucoup </t>
  </si>
  <si>
    <t>baouane-z-128797</t>
  </si>
  <si>
    <t xml:space="preserve">Jusqu'à présent je suis satisfaite
Et heureuse d'avoir assuré chez votre boîte assurance oliviers j'espère que je saurai toujours satisfaite
Cordialement madame Baouane Zarah </t>
  </si>
  <si>
    <t>atlan-m-128787</t>
  </si>
  <si>
    <t>service rapide et efficace a recommander 
il a fallut moins de 30 minute pour finaliser le contrat, grâce as une interlocutrice aimable et compétente.</t>
  </si>
  <si>
    <t>pierret-s-128771</t>
  </si>
  <si>
    <t>EXCELLENT ACCUEIL TELEPHONIQUE AINSI QUE TOUTES LES INFORMATIONS UTILES OU NECESSAIRES COMMUNIQUEES. LIEN POUR LE DEVIS ET SITE INTERNET TRES ERGONOMIQUES ET TRES FONCTIONNELS.</t>
  </si>
  <si>
    <t>laidet-g-128753</t>
  </si>
  <si>
    <t>Très satisfait du service et de l'accueil téléphonique. Merci pour votre écoute. Les tarifs sont très intéressants pour des conditions générales totalement identiques à ce que j'avais par ailleurs</t>
  </si>
  <si>
    <t>loux-a-128696</t>
  </si>
  <si>
    <t>satisfaite du service, je recommanderai cette assurance à mes proches. Qualité du service également au téléphone. Rapidité et professionnalisme de la part des communiquants.</t>
  </si>
  <si>
    <t>cardeilhac-v-128684</t>
  </si>
  <si>
    <t>je suis très satisfait dont j'ai été reçu bon conseil très aimable et de très bon conseil 
très à l'écoute de ses clients je suis pret à vous recommander si cela venait à se présenter merci à vous</t>
  </si>
  <si>
    <t>contassot-a-128675</t>
  </si>
  <si>
    <t>Le prix au moment du devis toute assurance confondus me convenait, l'ensemble des dispositions aussi, le tout en ligne sans bouger ma chaise, parfait.</t>
  </si>
  <si>
    <t>djivan-d-128653</t>
  </si>
  <si>
    <t>Simple et très pratique, j'ai pû créer mon dossier dans le train retour des vacances le service est satisfaisant et agréable a utiliser. Merci de faciliter la vie.</t>
  </si>
  <si>
    <t>feist-r-128645</t>
  </si>
  <si>
    <t>Super simple et rapide. Deuxième voiture assurée. Je suis très content des tasrifs et des options claires, ainsi que du conseiller qui a été très aimable. À refaire avec la prochaine voiture.</t>
  </si>
  <si>
    <t>berthois-s-128618</t>
  </si>
  <si>
    <t>Je vient de souscrire niveau prix il sont en dessous Des autres concurrents et niveau garanties ils ont un large choix je recommande vraiment de choisir l’olivier assurance</t>
  </si>
  <si>
    <t>bertaud-c-128605</t>
  </si>
  <si>
    <t>Le suis satisfaite du service, les conseiller réponde vite et clair à nos questions et problèmes dans la politesse, la courtoisie et l'amabilité je vous remercie.</t>
  </si>
  <si>
    <t>stocker-j-128588</t>
  </si>
  <si>
    <t xml:space="preserve">Prix intéressants 
Moyen de souscription difficile pour un néophyte en informatique 
Aide précieuse et de qualité concernant le personnel de la plate-forme téléphonique </t>
  </si>
  <si>
    <t>18/08/2021</t>
  </si>
  <si>
    <t>garnault-e-128584</t>
  </si>
  <si>
    <t xml:space="preserve">Je suis satisfait de la rapidité du devis et des offres proposé par votre organisme , mais les prix pourraient être un peu moins chère.
le site est simple et efficace . 
Je vous remercie. </t>
  </si>
  <si>
    <t>poungom-a-128581</t>
  </si>
  <si>
    <t>JE SUIS SATISFAIT DU SERVICE ET RECOMMANDERAIS CETTE ASSURANCE A MES PROCHES. LE SERVICE EST RAPIDE ET EST BIEN A L'ECOUTE DES USAGERS. TRES SATISFAIT</t>
  </si>
  <si>
    <t>le-penven-s-128580</t>
  </si>
  <si>
    <t>LE PRIX EST INTERESSANT. DANS UN AN, J AIMERAIS QUE L ASSURANCE BAISSE NIVEAU PRIX. LES DEMARCHES PAR INTERNET SONT TRES RAPIDES, PAS DE PRISE DE RENDEZ VOUS DANS UNE AGENCE.</t>
  </si>
  <si>
    <t>guyot-t-128568</t>
  </si>
  <si>
    <t xml:space="preserve">Le prix est assez raisonnable par rapport à d’autre assurance cependant niveau satisfaction un peu moins car la disponibilité reste encore à améliorer </t>
  </si>
  <si>
    <t>gnansia-v-128566</t>
  </si>
  <si>
    <t>TRES BIEN, RAPIDE EFFICACE, A L'écoute de mes besoins
TRES BIEN, RAPIDE EFFICACE, A L'écoute de mes besoins
TRES BIEN, RAPIDE EFFICACE, A L'écoute de mes besoins</t>
  </si>
  <si>
    <t>rodier-f-128504</t>
  </si>
  <si>
    <t xml:space="preserve">Satisfait, à voir à l'usage dans le temps et à voir également si futurs interlocuteurs fiables et efficaces au téléphone...
Prix correct.
Interface internet simple et pratique.
</t>
  </si>
  <si>
    <t>milon-f-128477</t>
  </si>
  <si>
    <t xml:space="preserve">Je suis satisfaite des services, conseillés à l’écoute de mes besoins. 
Je viens souscrire pour le reste j’attend de voir en cas de soucis. 
Bonne journée </t>
  </si>
  <si>
    <t>mignier-s-128475</t>
  </si>
  <si>
    <t>Je suis très Satisfaite du service.
Très peu d'attente
L'Interlocuteur agréable et courtois lors de mon appel il a su répondre à mes questions avec rapidité.</t>
  </si>
  <si>
    <t>colonneaux-d-128455</t>
  </si>
  <si>
    <t>Les tarifs appliqués sont correctes. Les échanges que j'ai eu avec les chargés de clientèle se sont bien déroulés. J'espère que nous aurons toujours de bon rapports.</t>
  </si>
  <si>
    <t>brudieu-l-128391</t>
  </si>
  <si>
    <t xml:space="preserve">Procédure simplifiée qui est efficace et intuitive. 
Mais l’on est obligé à signer un mandat de prélèvement automatique, ce qui est une clause illicite. </t>
  </si>
  <si>
    <t>17/08/2021</t>
  </si>
  <si>
    <t>peson-e-128388</t>
  </si>
  <si>
    <t>je suis satisfait du service proposé et de l'efficacité de la procédure dématérialisée pour assurer mon véhicule. Les 2 interlocuteurs que j'ai eu en ligne ont été attentifs et efficaces.</t>
  </si>
  <si>
    <t>fesquet-j-128367</t>
  </si>
  <si>
    <t xml:space="preserve">je suis satisfaite de vos services pour les renseignements qu'on a échangé par téléphone.
le prix est raisonnable.
l'accueil est très correct .
merci
</t>
  </si>
  <si>
    <t>triboulot-v-128341</t>
  </si>
  <si>
    <t xml:space="preserve">Un petit peu élevé pour des personnes qui sont avec de faible moyen, mais pour ce qui est du service pour l'actualisation du contrat très bien, à voir maintenant le suivi clientèle, en espérant ne pas y avoir recoure. </t>
  </si>
  <si>
    <t>garbay-m-128282</t>
  </si>
  <si>
    <t>mauvais fonctionnement du site ce qui a entrainé un délai d'un mois sans assurance de mon véhicule et une augmentation du prix de mon assurance. je ne recommanderai pas cette assurance</t>
  </si>
  <si>
    <t>jecker-k-128218</t>
  </si>
  <si>
    <t>simple et pratique. les prix sont avantageux et compétitifs.
L'olivier reste une bonne assurance en ligne à recommander!!
Le service client est honorable et professionnel</t>
  </si>
  <si>
    <t>16/08/2021</t>
  </si>
  <si>
    <t>fatmi-f-128178</t>
  </si>
  <si>
    <t xml:space="preserve">JE VIENS DE SOUSCRIRE AU CONTRAT ASSURANCE AUTO JE SUIS SATISFAITE JE RECOMMANDE, SERVICE TRES RAPIDE ,                              ON VERRA COMMENT CELA VA EVOLUER </t>
  </si>
  <si>
    <t>jojo-104829</t>
  </si>
  <si>
    <t>je suis satisfait mais un petit poing que j ai pourtant dit deux fois qui n est pas grave mais a son importance pour moi faute au nom propre merci de rectifier et de me renvoye le contrat sans erreur merci  le nom s ecrir GAUTIER IL NY A PAS DE H</t>
  </si>
  <si>
    <t>mouret-b-128114</t>
  </si>
  <si>
    <t>Simple et pratique. L'interface web est claire et parfaitement intuitive.
L'essentiel est donné.
Idéale pour quelqu'un comme moi qui n'aime pas perdre son temps dans les papiers.</t>
  </si>
  <si>
    <t>cucuel-j-128091</t>
  </si>
  <si>
    <t xml:space="preserve">Je suis très content de l'olivier assurance merci encore de votre confiance et votre professionnalisme pour mais contrat je vous recommande dans mon entourage 
</t>
  </si>
  <si>
    <t>adjako-b-128001</t>
  </si>
  <si>
    <t xml:space="preserve">Je suis satisfait du service très bon accueil et je sphère don là venir sa vas continue comme ça pour je peux rester avec le service l’olivine assurance </t>
  </si>
  <si>
    <t>14/08/2021</t>
  </si>
  <si>
    <t>jennnnifer-127997</t>
  </si>
  <si>
    <t>Dommage
Je trouve le prix Cher pour un véhicule de cet âge et ma fidélité
J'aurai aimé ne pas payer 6euros de plus par mois parce que ma voiture sera garée dans mon impasse. (Pas comme l'autre qui est plus petite et rentre dans mon garage)</t>
  </si>
  <si>
    <t>gregoire-m-127991</t>
  </si>
  <si>
    <t>L’assurance me convient parfaitement bien 
Les Tarif et services sont adaptés à mes besoins 
Les interlocuteurs sont facilement joignables et me renseignent bien</t>
  </si>
  <si>
    <t>carrouee-c-127948</t>
  </si>
  <si>
    <t xml:space="preserve">Je suis satisfait du service, mise à part la différence de prix entre différents comparateurs et celui de l'assurance qui varie sans que les informations changes. Service client au top </t>
  </si>
  <si>
    <t>loiseau-n-127905</t>
  </si>
  <si>
    <t>je suis totalement satisfaite du service car le rapport qualité prix est une valeur sure et pour ma part défiant toutes concurrences !! 
Mon interlocuteur Maxime était très professionnel et persuasif</t>
  </si>
  <si>
    <t>13/08/2021</t>
  </si>
  <si>
    <t>boudlele-a-127860</t>
  </si>
  <si>
    <t>excellent mais un peu cher, toujours une personne aimable au téléphone et surtout bien formé au métier de l'assurance je recommande l'olivier assurance</t>
  </si>
  <si>
    <t>benmehdi-m-127833</t>
  </si>
  <si>
    <t>TRÈS SATISFAIT DES TARIFS .ET TRÈS SATISFAIT A CE JOUR DE TOUTES LES PERSONNES QUE J'AI EU AU téléphone .JE RECOMMANDERAI ASSURANCE OLIVIER A MES AMIS .</t>
  </si>
  <si>
    <t>ammar-a-127797</t>
  </si>
  <si>
    <t xml:space="preserve">Simple et pratique
Les prix me convient 
procédure est assez simple
Assez satisfait de la rapidité du traitement du dossier
Je recommande L'olivier assurance </t>
  </si>
  <si>
    <t>olszewski-c-127739</t>
  </si>
  <si>
    <t xml:space="preserve">Tout est parfait pour le moment j’ai eu le plaisir de souscrire avec une personne agréable qui a su répondre à mes attentes en terme de relation client </t>
  </si>
  <si>
    <t>12/08/2021</t>
  </si>
  <si>
    <t>challard-b-127719</t>
  </si>
  <si>
    <t>simple et pratique Très bon service, contrat bien expliqué et prix intéressant. A voir par la suite ce que ça donnes mais pour le moment je suis satisfait et recommande L'olivier assurance.</t>
  </si>
  <si>
    <t>pontens-c-127717</t>
  </si>
  <si>
    <t xml:space="preserve">Les prix me conviennent, m'assurant pour la première fois, je m'attendais à un prix plus élevés. Rapide à mettre en place et en dématérialisé ce qui facilite.  </t>
  </si>
  <si>
    <t>ramjauny-n-127707</t>
  </si>
  <si>
    <t>Prix extrêmement attractif
Bon rapport qualité prix
Satisfait de faire parti de l'olivier assurance auto en espérant ne pas être déçu et y trouver mon compte.</t>
  </si>
  <si>
    <t>delacroix-a-127652</t>
  </si>
  <si>
    <t xml:space="preserve">Très bon service prix tres attractif application pratique rapidité de mise en route du contrat je recommande lolivier assurance à mon entourage rappel téléphonique très rapide </t>
  </si>
  <si>
    <t>veber-f-127643</t>
  </si>
  <si>
    <t xml:space="preserve">J'espère est satisfaite à long terme en rejoignant cette nouvelle assurance. Les tarifs sont très intéressants à garanties égales avec mon ancien assureur. Gain -200€ </t>
  </si>
  <si>
    <t>11/08/2021</t>
  </si>
  <si>
    <t>borde-b-127607</t>
  </si>
  <si>
    <t>La personne que j'ai eu au téléphone était très agréable et professionnelle; 
De plus, le site web de l'Olivier Assurance est très bien réalisé, rien à redire !</t>
  </si>
  <si>
    <t>mathieu-p-127529</t>
  </si>
  <si>
    <t xml:space="preserve">Rapide et efficace. On peut trouver un peu moins cher, mais pas sûr qu'il y ait la même relation de confiance. pour la deuxième année consécutive, je recommande. </t>
  </si>
  <si>
    <t>lambrecq-legron-e-127445</t>
  </si>
  <si>
    <t>Très bien pour l’instant j’attend de voir avec le temps mais les tarifs me conviennent l’accueil téléphonique est agréable je suis satisfaite à voir avec le temps</t>
  </si>
  <si>
    <t>10/08/2021</t>
  </si>
  <si>
    <t>boyer-v-127426</t>
  </si>
  <si>
    <t xml:space="preserve">Je suis contente tout sera bien je le pense nous sommes optimiste et confiant quant à l'avenir de notre collaboration et aussi à votre réactivité merci encore </t>
  </si>
  <si>
    <t>lopez-l-127422</t>
  </si>
  <si>
    <t>Très satisfait, de l’efficacité et la rapidité de l’assurance en ligne. 
Tout est renseigné, tout es facile à comprendre. 
Je recommande sans hésiter.</t>
  </si>
  <si>
    <t>herpin-a-127373</t>
  </si>
  <si>
    <t>Les tarifs sont corrects. Toutefois je viens seulement de m'assurer donc je n'ai pas encore eu l'occasion de "tester" le service client en cas de sinistres</t>
  </si>
  <si>
    <t>mouzard-a-127340</t>
  </si>
  <si>
    <t>Très bien, personne au téléphone très sympa. Les tarifs sont très intéressants  même si on a été résilié.
Je recommande vraiment. Service très rapide.</t>
  </si>
  <si>
    <t>picot-l-127318</t>
  </si>
  <si>
    <t xml:space="preserve">bonjour 
les frais de dossier ne sont pas justifiés .
cela amène toujours une idée négative dès le début . Cette situation ne favorise jamais la pérennité d un contrat .
  </t>
  </si>
  <si>
    <t>sum-k-127282</t>
  </si>
  <si>
    <t>Service pratique et simple à comprendre.
Rapide et efficace pour une souscription d'assurance.
Facile à comprendre pour une première assurance voiture.</t>
  </si>
  <si>
    <t>09/08/2021</t>
  </si>
  <si>
    <t>castien-o-127262</t>
  </si>
  <si>
    <t>Service nickel accueil soigné et efficace tarif cohérents avec l'offre et renseignements complets de la part des tele opérateurs. On verra maintenant la suite.</t>
  </si>
  <si>
    <t>ulrici-t-127252</t>
  </si>
  <si>
    <t xml:space="preserve">je suis satisfait du service et du service clientèle et de la simplicité pour souscrire un contrat, je recommanderai cette société à mes proches en vous remerciant. </t>
  </si>
  <si>
    <t>abdou-h-127243</t>
  </si>
  <si>
    <t xml:space="preserve">je suis satisfait du service et merci au conseiller de l'olivier bon dialogue, les tarifs sont très compétitif  mon assureur a dit qu'il ne pouvez pas suivre les tarifs </t>
  </si>
  <si>
    <t>demilly-m-127219</t>
  </si>
  <si>
    <t xml:space="preserve">Commerciale très sympa en ligne, facile et rapide : système sur internet qui est très bien fait : bravo aux équipes de l'olivier ! J’espère bénéficier de la meme qualité de service en cas de problème avec ma voiture :) </t>
  </si>
  <si>
    <t>karulczyk-v-127215</t>
  </si>
  <si>
    <t xml:space="preserve">nouveau client,
 j'attends d'avoir besoin de l'assurance pour pouvoir dire si elle est efficace ou non. 
un petit coucou a celui qui lira ce commentaire. 
</t>
  </si>
  <si>
    <t>maciel-j-127205</t>
  </si>
  <si>
    <t xml:space="preserve">Je suis  satisfait  du service  et du prix et personnels compétents et rapide au téléphone et contrat rapidement fait personne très compétente au téléphone </t>
  </si>
  <si>
    <t>rousselle-c-127196</t>
  </si>
  <si>
    <t>Satisfaite
Service relation client très agréable et compétent
Les garanties et la tarification me conviennent pleinement
Je recommande L'Olivier Assurance</t>
  </si>
  <si>
    <t>poncet-b-127173</t>
  </si>
  <si>
    <t>je suis satisfait du service. Simple et rapide. Ma situation particulière a été prise en compte. Les prix sont corrects et la procedure est simple et rapide.</t>
  </si>
  <si>
    <t>falconnet-d-127156</t>
  </si>
  <si>
    <t>Ayant 2 sinistres récemment, j'avais peur de ne pas pouvoir être de nouveau assuré mais l'Olivier Assurance m'a rassuré a ce niveaux là. 
Les prix sont corrects, le service à été au top pour l'ouverture de l'assurance.
Merci de votre confiance.</t>
  </si>
  <si>
    <t>ounissi-s-127121</t>
  </si>
  <si>
    <t xml:space="preserve">Pour le moment j'ai trouver le prix le plus-que-parfait et        J'espère tous va bien avec assurance lolivier 
le contrat c'est t'es fait en 3 minutes par telephone </t>
  </si>
  <si>
    <t>08/08/2021</t>
  </si>
  <si>
    <t>rossary-o-127002</t>
  </si>
  <si>
    <t xml:space="preserve">Je ne peux rien dire je viens de m’assurer aujourd’hui je trouve que cela devient bien long et compliqué voir un peu barbant tout sa juste pour recevoir sa carte verte par contre pour payer la cela était bien plus rapide </t>
  </si>
  <si>
    <t>07/08/2021</t>
  </si>
  <si>
    <t>ejjabraoui-k-126963</t>
  </si>
  <si>
    <t>Je suis satisfait du service
Prix intéressant.
Je recommande L'olivier assurance pour les assurances auto/habitation.
Merci pour votre professionnalisme</t>
  </si>
  <si>
    <t>elevageverchere-22289</t>
  </si>
  <si>
    <t>Satisfait du prix et des services
le site est simple et fonctionne sans problème
Il est simplement dommage qu'en toute fin de demande de devis il se plante et qu'il faille tout recommencer par tel</t>
  </si>
  <si>
    <t>courte-n-126904</t>
  </si>
  <si>
    <t>Pour le moment j’ai souscris très rapidement, tout c’est bien passé à voir pour la suite, mais niveau tarif et niveau rapidité tout est fluide et sans prise de tête.</t>
  </si>
  <si>
    <t>06/08/2021</t>
  </si>
  <si>
    <t>demay-s-126889</t>
  </si>
  <si>
    <t>Je suis chez vous depuis un moment et j'avoue que le service client est exceptionnel simplement j'apprécierais que lorsque l'on change de contrat on ne soit pas obligé de débourser une somme immédiatement et attendre le remboursement du précédent contrat ce serait quand même beaucoup plus simple</t>
  </si>
  <si>
    <t>gbala-d-126855</t>
  </si>
  <si>
    <t xml:space="preserve">Bonjour franchement je suis hyper content de m’assurer chez vous j’ai eu des bon échos chez vous donc j’espère que j’aurai pas de soucis non plus merci à vous </t>
  </si>
  <si>
    <t>terranova-t-126851</t>
  </si>
  <si>
    <t xml:space="preserve">Je suis satisfait du service, prix correct, accessibilité au contact d'un conseiller excellent, professionnel et à l'écoute du client, mieux que mon ancienne assurance. </t>
  </si>
  <si>
    <t>manent-touyrac-x-126715</t>
  </si>
  <si>
    <t xml:space="preserve">Je suis très satisfait du service, rapide et efficace.
Personnels a l'écoutent et donnent de bonnes informations et de bons conseils. Je recommande fortement. </t>
  </si>
  <si>
    <t>touchanti-126687</t>
  </si>
  <si>
    <t xml:space="preserve">Je suis satisfait du service car toujours trouver réponse à mes question ,merci pour se service qui est a notre écoute. Les prix sons toujours discutable mais pour donner un avis , je pense que les assurance en demande un peu trop... </t>
  </si>
  <si>
    <t>monchy-v-126656</t>
  </si>
  <si>
    <t>content du service clients et des renseignements apportés ainsi que leur gentillesse !!!
Je recommande vivement .
Service en france et très patients merci !!!</t>
  </si>
  <si>
    <t>amandine-g-126650</t>
  </si>
  <si>
    <t xml:space="preserve">Assurance parfaite pour un jeune conducteur. Service client parfait. Assurance complète en tout point. Très bonne communication. Merci Olivier assurance. </t>
  </si>
  <si>
    <t>rollin-i-126594</t>
  </si>
  <si>
    <t>Suite à une conversation téléphonique avec un conseiller commercial je viens de souscrire avec toutes les informations en main. J'espère ne jamais avoir à faire à l'assurance pour sinistre mais ils m'ont l'air bien.</t>
  </si>
  <si>
    <t>corre-c-126462</t>
  </si>
  <si>
    <t xml:space="preserve">Souscription de l'assurance est simple et pratique. Si une question sur le contrat le contact se fait rapidement avec un conseiller de l'assurance. Les devis sont rapides. tout est clair.
</t>
  </si>
  <si>
    <t>04/08/2021</t>
  </si>
  <si>
    <t>aissaine-r-126454</t>
  </si>
  <si>
    <t xml:space="preserve">Satisfait mais les frais de dossiers sont assez cher surtout quand on a déjà un contrat ouvert chez vous, le fait de devoir repayer des frais pour un 2ème contrat c’est dommage </t>
  </si>
  <si>
    <t>sim-126436</t>
  </si>
  <si>
    <t>impossibilité d'avoir le relevé d'informations, en cause une erreur de robot et ensuite d'adresse mail, bizarre pour les devis et les factures aucun soucis ? Je déconseille vivement leurs conseillers pour leurs capacités à répondre à la demande du client.</t>
  </si>
  <si>
    <t>laine-o-126406</t>
  </si>
  <si>
    <t>Je suis très satisfait des échanges avec les conseillers.
Tarif attractif avec une bonne couverture.
Je recommande l'olivier assurance.
Merci à vous et à bientôt</t>
  </si>
  <si>
    <t>berthier-a-126404</t>
  </si>
  <si>
    <t>Parfait !
Un grand merci pour la performance de votre offre et la qualité de votre votre assistance.
Site clair et assistance permettant de finaliser certains détails importants.</t>
  </si>
  <si>
    <t>mahmah-f-126393</t>
  </si>
  <si>
    <t>les tarifs sont trop chères et pourtant j'ai quatre contrats chez vous, par contre le service est très bien le personnel à l'écoute et très agréable dommage pour les tarifs.</t>
  </si>
  <si>
    <t>hannibal-81497</t>
  </si>
  <si>
    <t>je suis très satisfait très bon service bon prix  merci de ce service client vraiment sérieux et dêtre a l'écoute de vos client pour les aider au maximum</t>
  </si>
  <si>
    <t>gnadjro-d-126352</t>
  </si>
  <si>
    <t>Satisfait de la réactivité 
Difficile le paiement annuel
Bonne explication du contrat et des services proposés
Réponses sont rapides et l aidé par téléphone est precise et la réponse adaptée les intervenants de bonne humeur et c'est à signaler</t>
  </si>
  <si>
    <t>bredon-a-126289</t>
  </si>
  <si>
    <t xml:space="preserve">Très satisfait du service,je fellicite toute l équipe de cette assurance !!!on a droit à un très bon rapport qualité prix , je vous recommande fortement. </t>
  </si>
  <si>
    <t>03/08/2021</t>
  </si>
  <si>
    <t>schopp-f-126270</t>
  </si>
  <si>
    <t>simple et pratique, tarif bien meilleur que mon ancienne assurance, service à la clientèle agréable et efficace, le principe de parrainage est est très intéressant</t>
  </si>
  <si>
    <t>blondel-a-126254</t>
  </si>
  <si>
    <t xml:space="preserve">je suis satisfait de mon inscription 
prix correct
inscription rapide 
devis adéquate a la demande
je recommande cette assurance 
merci de votre professionnalisme 
</t>
  </si>
  <si>
    <t>masquelier-o-126218</t>
  </si>
  <si>
    <t>je suis satisfait,le service est rapide.facile d'accès questionnaire simple ,un pprogrés certain à constater.Je vous demanderai un devis pour ma voiture principale.</t>
  </si>
  <si>
    <t>benin-m-126208</t>
  </si>
  <si>
    <t>tres bon produit qualité prix je recommande facile d acces dans espace personnel toutes modifications possible à tout moment, possibilité de bien personnalisé les options</t>
  </si>
  <si>
    <t>fanucchi-m-126207</t>
  </si>
  <si>
    <t xml:space="preserve">je suis satisfaite du service, des prix et de l'accueil de la personne qui a répondu au téléphone. Je recommanderai votre assurance à mon entourage dès que possible
</t>
  </si>
  <si>
    <t>haidar-d-126191</t>
  </si>
  <si>
    <t>Nice je recommande  À mes collègues parce que très satisfait de l’ensemble des services et de la qualité d’accueil le parcours accompagner de l’opérateur au client super</t>
  </si>
  <si>
    <t>casanove-j-126186</t>
  </si>
  <si>
    <t xml:space="preserve">Très satisfait du service.
Je recommande vivement
Équipe sympathique, à l’écoute
Difficile de trouver moins chère
Rien à dire de plus;
Pensez à améliorer le matériel téléphonique pour une meilleure écoute
</t>
  </si>
  <si>
    <t>bouamrany-h-126130</t>
  </si>
  <si>
    <t>Je suis satisfait du service l'olivier assurance auto,l'accueil au téléphone était parfaite le prix me convient,pour moi l'olivier est l'assurance qui me faut.merci.</t>
  </si>
  <si>
    <t>dibasso-s-126127</t>
  </si>
  <si>
    <t>je ne sais pas si les prix sont compétitifs, en tout cas ce n'est pas l'impression que j'ai eu mais l'inscription était simple et pratique. C'est mon avis</t>
  </si>
  <si>
    <t>02/08/2021</t>
  </si>
  <si>
    <t>quesney-j-126122</t>
  </si>
  <si>
    <t>je suis tres satisfait des conditions du contrat d'assurance : tarif et accueil je recommande a mes connaissances assurance l'olivier les formalites a remplir sont tres simples a effectuer</t>
  </si>
  <si>
    <t>pruvost-m-126103</t>
  </si>
  <si>
    <t>Je teste cette nouvelle assurance mais pour l'instant je ne la connais pas. 
L'adhésion a été simple et le prix est moins cher que la concurrence. J'espère ne pas être déçue.</t>
  </si>
  <si>
    <t>vignon-v-126093</t>
  </si>
  <si>
    <t xml:space="preserve">Je suis satisfait des prix , on ai bien renseignée sur l’a tarif , tee rapide pour recevoir les e-mails un peut cher la franchise du bris de glace mais sa va encore je recommande </t>
  </si>
  <si>
    <t>gely-c-126086</t>
  </si>
  <si>
    <t>je suis satisfaite des conseils donnés par téléphone et de la facilité de signature du contrat. Conseillers à l'écoute. Tarifs intéressants. je recommande cette assurance autour de moi.</t>
  </si>
  <si>
    <t>chicago--114508</t>
  </si>
  <si>
    <t xml:space="preserve">Je suis satisfait du service du prix et de l'accueil rapide et efficace je recommanderais cette assurance a toute la famille et amis merci merci beaucoup 
</t>
  </si>
  <si>
    <t>duri-o-126067</t>
  </si>
  <si>
    <t>Je suis satisfait du service pour le moment, les prix sont attractifs.
le service client aussi, neamoins le service informatique est un peu lent.
ex reception d'email ou de SMS
Osman</t>
  </si>
  <si>
    <t>charpentier-b-126024</t>
  </si>
  <si>
    <t>process d'inscription simple et clair, prix et options attractives.
A voir sur le long terme si le traitement des sinistres est aussi bien géré que la souscription</t>
  </si>
  <si>
    <t>goncalves-j-126011</t>
  </si>
  <si>
    <t>Je suis satisfait du service les prix son intéressant la prise de contacte téléphonique et bien. Je conseillerais à mon entourage vos services en attente de promotion de votre part.</t>
  </si>
  <si>
    <t>belon-f-126008</t>
  </si>
  <si>
    <t xml:space="preserve">Très bien. Très content et satisfait des prix proposer 
Conseiller à l’écoute très gentil et agréable 
Je recommande vraiment L’olivier comme assurance auto  </t>
  </si>
  <si>
    <t>delpech-v-125982</t>
  </si>
  <si>
    <t xml:space="preserve">Je suis trés satisfaite de mon entretien téléphonique avec votre attachée et du suivi du dossier par l'Olivier : documents adressés par mail, personne disponible </t>
  </si>
  <si>
    <t>laugel-q-125930</t>
  </si>
  <si>
    <t>Un excellent assureur à l’écoute des clients. De plus les prix sont vraiment bas ce qui est utile lorsque comme moi on est étudiant avec des petits revenus.</t>
  </si>
  <si>
    <t>sterner-f-125907</t>
  </si>
  <si>
    <t>prix convenable, système de formalisation excellent, en l´attente du document original à ma boite postale, vous remercie pour faire le nécessaire pour le changement d´assureur</t>
  </si>
  <si>
    <t>jeremy-p-107681</t>
  </si>
  <si>
    <t>Sinistre depuis plus d'un mois avec facture de 1300 euros. 
Aucun remboursement, 0 réponse à mes mails et relances. 
A éviter absolument. 
Tout se passe bien tant que vous n'avez pas de sinistre. Mais c'est bien a ça que sert une assurance !!</t>
  </si>
  <si>
    <t>despeisses-l-125888</t>
  </si>
  <si>
    <t>Le service est simple d’utilisation les prix sont corrects comparé aux autres assureurs, et les services proposés par l’assurance sont tout ceux que je recherchais.</t>
  </si>
  <si>
    <t>berrahil-chaib-i-125863</t>
  </si>
  <si>
    <t xml:space="preserve">Très intéressant et je suis très contente de vous avoir comme assuré. 
Je recommande fortement l'olivier assurance à mon entourage . Merci 
Déjà j'ai plusieurs véhicule chez l' Olivier assurance . </t>
  </si>
  <si>
    <t>jo-125636</t>
  </si>
  <si>
    <t>c'est quand on a des problèmes que l'on reconnait une bonne assurance , pour l'olivier c'est 0 pour l'assistance (ne dépanne pas en cas d'éclatement des pneus véhicule sans roue de secours!) demandé ou c'est noté dans les conditions générales, ils me réponde que c'est parce que se n'est pas marqué que c'est pas assuré .
Voulu partir de cet assureur, et pareil il faut un an pour pouvoir le faire.
Ne croyez pas ce qu'ils disent dans la pub , fuyez cet assureur, à garanties égales vous avez d'autres compagnies au même prix.</t>
  </si>
  <si>
    <t>31/07/2021</t>
  </si>
  <si>
    <t>quaglio-j-125791</t>
  </si>
  <si>
    <t xml:space="preserve">Très satisfait des offres proposer ainsi que des renseignements téléphonique, les prix sont correct par rapport au situation des clients. merci de votre rapidité. </t>
  </si>
  <si>
    <t>dolianki-c-125744</t>
  </si>
  <si>
    <t xml:space="preserve">Je suis satisfait c’est un super prof qui me convient parfaitement je suis très content Je conseillerais de l’Olivier assurance à tous mes proches Merci </t>
  </si>
  <si>
    <t>abdelli-k-125739</t>
  </si>
  <si>
    <t>Les prix sont chers pour quelqu un qui n'a jamais eu d'accident , ni ne boit, ni ne fume et n'a aucun casier avec 40 ans de permis. Retraité et roulant moins de 5000km le we ou pour uniquement le loisir</t>
  </si>
  <si>
    <t>liegeon-c-125736</t>
  </si>
  <si>
    <t>Je  suis satisfait du service, mon interlocutrice était aimable et m'a donné tous les droits et obligations par rapport au contrat que je viens de souscrire.
Merci Laura.</t>
  </si>
  <si>
    <t>bernoussi-a-125711</t>
  </si>
  <si>
    <t xml:space="preserve">Je suis totalement satisfait comment cela c déroulé parfait très simple et rapide vraiment très content de la procédure je conseille vivement à tout le monde </t>
  </si>
  <si>
    <t>30/07/2021</t>
  </si>
  <si>
    <t>thomas-m-125685</t>
  </si>
  <si>
    <t>Dommage que vous ne prenez pas en compte le malus de l'assurance précédente. Malgré 2 sinistres responsables mon malus était de 0,87 donc j'espérais qu'il en soit de même!!!</t>
  </si>
  <si>
    <t>labille-a-125662</t>
  </si>
  <si>
    <t xml:space="preserve">Je suis satisfait de la rapidité pour assurer mon véhicule et surtout du rapport qualiter prix et un personnelle totalement a notre écoute c'est super </t>
  </si>
  <si>
    <t>rincke-m-125600</t>
  </si>
  <si>
    <t xml:space="preserve">Satisfait de la réalisation de ce contrat, j’ai eu les bonnes réponses à mes questions et de nombreuses aides simples et rapides de la part des conseillers </t>
  </si>
  <si>
    <t>bibine--125593</t>
  </si>
  <si>
    <t xml:space="preserve">Actuellement c'est notre assurance,  mais nous avons été accidenté sur notre lieu de vacances  aucune aide de leur part.
Nous devons nous débrouiller nous-même pour une location et un rapatriement. 
A fuire </t>
  </si>
  <si>
    <t>livety-j-125487</t>
  </si>
  <si>
    <t>explication claire, je souhaite pouvoir partager cette expérience avec des amis souhaitant s'assurer rapidement. les fonctionnalités sont simple et intuitive.</t>
  </si>
  <si>
    <t>29/07/2021</t>
  </si>
  <si>
    <t>chovet-m-125478</t>
  </si>
  <si>
    <t xml:space="preserve">Prise en charge rapide, tarifs avantageux le meilleur choix qualité prix pour une assurance. Je recommande vivement et suis entièrement satisfait. Merci </t>
  </si>
  <si>
    <t>felicite-s-125472</t>
  </si>
  <si>
    <t>Delais de traitement entre la demande et le rappel 04/05
L'acceuil et la communication par l'a personne du call center 5/5
globalement satisfait par les garantis mis en place</t>
  </si>
  <si>
    <t>antus-x-125450</t>
  </si>
  <si>
    <t>Je suis satisfait du service le prix peux toujours baisser évidemment en tant que bon conducteur nous ne demandons que cela.
J'espère une bonne collaboration dans nos entretiens futurs.</t>
  </si>
  <si>
    <t>barbe-g-125330</t>
  </si>
  <si>
    <t>Peu satisfait
Pourquoi signer un mandat SEPA alors que l'on a payé en une seule fois au comptant. Pas intuitif le site pour la signature. J'espere que ns ne serons pas prelévés une nouvelle fois. 
Nous attendons toujours la vignette assurance depuis plus d'un mois</t>
  </si>
  <si>
    <t>28/07/2021</t>
  </si>
  <si>
    <t>angelini-m-125292</t>
  </si>
  <si>
    <t xml:space="preserve"> service clientèle agréable, formalités de souscriptions rapides et simples, 1ers contacts encourageants, à voir dans le temps et en cas de sinistres </t>
  </si>
  <si>
    <t>rosenberger-j-125255</t>
  </si>
  <si>
    <t>Parfait, prix vraiment très correct, service cliente très commercial et professionnel, bref je recommande totalement cette assureur par rapport a d'autre bien plus cher.</t>
  </si>
  <si>
    <t>nafaa-m-125220</t>
  </si>
  <si>
    <t xml:space="preserve">Je suis très satisfait,bonne accueille et très agréable prise en charge.Je recommande l'olivier assurance à tous ce qui veulent un très bon rapport qualité prix. </t>
  </si>
  <si>
    <t>roussalno-j-125216</t>
  </si>
  <si>
    <t xml:space="preserve">Je suis satisfait du service Merci de m’assurer mon véhicule car j’avais vraiment besoin d’une assurance rapide et efficace je recommande l’Olivier assurance </t>
  </si>
  <si>
    <t>leglaunec-j-125087</t>
  </si>
  <si>
    <t>Service efficace et rapide, pas beaucoup d'attente lors des appels téléphoniques. Gammes de prix dans l'ensemble plus basse que le reste de la concurrence</t>
  </si>
  <si>
    <t>27/07/2021</t>
  </si>
  <si>
    <t>jouvet-a-125073</t>
  </si>
  <si>
    <t>J'ai été satisfaite des tarifs proposés par l'olivier assurance. Ils sont abordables pour les étudiantes avec peu de moyens. Pour un tarif raisonnable je peux avoir accès à une assurance assez complète.</t>
  </si>
  <si>
    <t>atadegnon-n-125072</t>
  </si>
  <si>
    <t xml:space="preserve">Parfait, conseiller très pro et très à l'écoute, propositions de tarifs en fonction des vrais besoins.. je recommande fortement pour les tarifs très avantageux </t>
  </si>
  <si>
    <t>gontier-b-125063</t>
  </si>
  <si>
    <t>je suis très satisfait mais si les tarifs baissaient encore légèrement , cela serait encore mieux.Et si les frais de dossier n  étaient pas facturés pour les anciens clients ,  cela ne paraitraient normal .</t>
  </si>
  <si>
    <t>dubois-o-125058</t>
  </si>
  <si>
    <t xml:space="preserve">Les prix me conviennent 
Conseillé très attentif à les besoins ,cherchant la meilleure façon de répondre à mon attente
Explications de la tarification complet et compréhensif </t>
  </si>
  <si>
    <t>brahim-brahmi-i-124995</t>
  </si>
  <si>
    <t>Assurance très professionnelle avec des contacts efficaces, je recommande votre assurance a mon entourage amis et famille
merci encore et a bientot 
Iman</t>
  </si>
  <si>
    <t>petit-g-124984</t>
  </si>
  <si>
    <t xml:space="preserve">Très bon echange, explication claire du contrat et tarifs compétitifs et rapide mise en place du contrat, des réponses claires apportées à toutes mes questions. </t>
  </si>
  <si>
    <t>garcia-m-124927</t>
  </si>
  <si>
    <t xml:space="preserve">Je suis satisfait du service ,  de la qualité d'écoute  des conseillers  ( téléphone )  des prix proposés , et de la procédure de gestion du contrat  ( suivi en ligne ) </t>
  </si>
  <si>
    <t>de-peyrecave-m-124880</t>
  </si>
  <si>
    <t>Je suis satisfaite du service pour le devis et du prix proposé.
Nous verrons sur l'année ce que le suivi donnera. Bon premier contact.
Je vous remercie.</t>
  </si>
  <si>
    <t>26/07/2021</t>
  </si>
  <si>
    <t>lopez-gonzalez-j-124850</t>
  </si>
  <si>
    <t xml:space="preserve">Pour l'instant je suis satisfaite du service. Les prix d'olivier assurance sont accesibles pour les jeunes conducteurs, ce-là est tres positive pour le porte-monnaie. </t>
  </si>
  <si>
    <t>bento-versace-j-124846</t>
  </si>
  <si>
    <t>Satisfaite du prix ansi que de la recommandation que j’ai eu au téléphone un monsieur qui m’as tout expliqué sur le fonctionnement de l’assurance ainsi que son prix</t>
  </si>
  <si>
    <t>forleo-g-124800</t>
  </si>
  <si>
    <t>Souscription facile,
A voir sur les prestations dans l'avenir
Le prix semble correct pour les prestations fournies.
Un des moins cher du marché, c'est sûr</t>
  </si>
  <si>
    <t>fugin-j-124772</t>
  </si>
  <si>
    <t>Je suis très satisfait de l'appel et du tarif proposé par l'Olivier Assurance. Je recommanderai cette assurance volontiers auprès de mon entourage et amis</t>
  </si>
  <si>
    <t>chaabane-k-124760</t>
  </si>
  <si>
    <t>Assez facile d'accès, utile et rapide!
J'ai été dirigé tout au long de mon inscription sur le site de plus on peu avoir une carte verte provisoire en atendant la validation des documents.</t>
  </si>
  <si>
    <t>mullet-c-124722</t>
  </si>
  <si>
    <t xml:space="preserve">Bien placer pour un jeune chauffeur qui débute dans la conduite.
Pas de francise par rapport au autre assureurs
Site informatique clair et précis . signature sécurisé. </t>
  </si>
  <si>
    <t>thalamy-p-124681</t>
  </si>
  <si>
    <t xml:space="preserve">je suis très satisfait, mon frere avais aussi cette assurance jeune conducteur avec qui il n'a eu aucun probleme, j'espere que pour moi cela ira aussi tres bien </t>
  </si>
  <si>
    <t>25/07/2021</t>
  </si>
  <si>
    <t>lucidarme-a-124633</t>
  </si>
  <si>
    <t>Je suis satisfait du service.
Les prix me conviennent.
Simple et pratique.
Commercial très agréable et pédagogue au téléphone.
Pourvu que mon expérience chez l'Olivier se poursuive comme elle a commencé...</t>
  </si>
  <si>
    <t>jandrot-c-124550</t>
  </si>
  <si>
    <t>Merci pour vos tarifs et votre écoute. Vous êtes joignable facilement avec un délai d'attente raisonnable. Explication très claire. Pas de soucis avec vous.merci.</t>
  </si>
  <si>
    <t>lombardo-p-124535</t>
  </si>
  <si>
    <t xml:space="preserve">Impécable service en France prix intéressant
Conseillé très à l écoute et répond précisément à nos attentes bonne remise avec plusieurs contrats
Je suis satisfait </t>
  </si>
  <si>
    <t>jeanmichel-a-124480</t>
  </si>
  <si>
    <t xml:space="preserve">Le pris est très attractif comparé à certain concurrent. De plus, les conseillers sont joignables et disponibles en cas de question sur un devis ou en cas de simples renseignements. </t>
  </si>
  <si>
    <t>ben-khalifa-k-124471</t>
  </si>
  <si>
    <t xml:space="preserve">Bonjour Je suis content que je suis un client chez vous un ami à moi il m'a dit vous êtes un bon assurance il est client chez vous
cordialement
Karim Ben khalifa 
</t>
  </si>
  <si>
    <t>richard-p-124452</t>
  </si>
  <si>
    <t xml:space="preserve">Je devais être contacté il y à plusieurs semaines, un conseillé m’a sortie des oubliettes ! Prenez soin de lui il vient de vous faire gagner un contrat ! </t>
  </si>
  <si>
    <t>hinque-s-124416</t>
  </si>
  <si>
    <t>Accueil téléphonique très professionnel
Dommage cependant que vous ne preniez pas en compte pour les personnes ayant vécu à l’étranger les preuves de non dommage antérieur</t>
  </si>
  <si>
    <t>zenina-a-124408</t>
  </si>
  <si>
    <t>Satisfaite du service et je vous remercie pour votre accompagnement et explications lors de l'élaboration du devis pour assurer mon véhicule. Bonne continuation</t>
  </si>
  <si>
    <t>bottin-a-124405</t>
  </si>
  <si>
    <t>Satisfait du service
Rapide et tarifs compétitifs
Les garanties proposées sont nombreuses et correspondent à mes besoins du quotidien
Je suis satisfait de mon choix</t>
  </si>
  <si>
    <t>podrzycki-c-124388</t>
  </si>
  <si>
    <t xml:space="preserve">Je vous transmets mon entiere satisfaction a ce stade. Les prix permettent a un jeune conducteur de s'assurer chez vous ce qui est ue bonne nouvelle !
</t>
  </si>
  <si>
    <t>ngatseke-l-124357</t>
  </si>
  <si>
    <t xml:space="preserve">Service Efficace et rapide...  Des conseillers agréables, je viens de souscrire donc ne reste plus qu’à voir ! Pour le moment, pleinement satisfaite. </t>
  </si>
  <si>
    <t>lox-124355</t>
  </si>
  <si>
    <t>je deviens fou avec eux, pas moyen de resilier mon assurance auto alors que j'ai déjà souscris à une autre .. ils n'arrêtent pas d'inventer des prétextes 
ca va faire 1 mois et je paie deux assurances à fuir !!!!</t>
  </si>
  <si>
    <t>ramirez-p-124335</t>
  </si>
  <si>
    <t xml:space="preserve">Je suis satisfait de vos service et pour cause 3 véhicules assurer chez vous 
Merci de votre accueil téléphonique et compétence de vos collaborateurs
Cordialement 
Pierre RAMIREZ </t>
  </si>
  <si>
    <t>derraz-f-124332</t>
  </si>
  <si>
    <t>Satisfait du prix afficher, en attente de voir ce que cet assurance protège son client sinon tout a été nickel.
Les informations sont claire et précise.</t>
  </si>
  <si>
    <t>lampert-p-124330</t>
  </si>
  <si>
    <t xml:space="preserve">Simple et pratique. Commercial au tel sympa.  Prix correct. Je vais recommander quelqu'un car les prix l'accueil et la facilité de prendre un contrat est très rapide </t>
  </si>
  <si>
    <t>comte-124294</t>
  </si>
  <si>
    <t xml:space="preserve">je suis satisfait du service et de l'accueil téléphonique très courtois. devis rapide ; prix compétitifs. prise en charge auprès de mon ancien assureur. </t>
  </si>
  <si>
    <t>22/07/2021</t>
  </si>
  <si>
    <t>blasquez-j-124255</t>
  </si>
  <si>
    <t>je suis satisfait du service et de la rapidité de traitement même si un peux cher a mon gout ,j’espère que cela diminueras de manière importante la deuxième année</t>
  </si>
  <si>
    <t>mirjol-q-124238</t>
  </si>
  <si>
    <t>Bonne réactivité de votre compagnie correspond à nos attentes.
Votre application sur site est facile d'utilisation
Votre tarification est bien positionnée</t>
  </si>
  <si>
    <t>struyve-b-124232</t>
  </si>
  <si>
    <t>même si je trouve un peu chère pour une voiture de 2007 assuré au tiers cela reste moins que beaucoup d autres assurances
satisfait du service 
très à l écoute et très réactif</t>
  </si>
  <si>
    <t>houzet-m-124187</t>
  </si>
  <si>
    <t>Tres bon conseiller (tres patient, explications impeccables, tres gentils et courtois)
tarifs attractifs (500€ de moins par rapport a mon ancienne assurance)</t>
  </si>
  <si>
    <t>canaldo-a-124185</t>
  </si>
  <si>
    <t>Service client bien mais bon les prix sont élevés 
Certains sont pas compréhensifs et ne souhaite pas comprendre en un sens je suis un peu déçu de n’a pas avoir pu garder la dame qui s appelait morganne</t>
  </si>
  <si>
    <t>djedid-a-124173</t>
  </si>
  <si>
    <t xml:space="preserve">N8GDGPCQ   très bien personne au téléphone très agréable et professionnels j'ai déjà recommandations à des personnes nous verrons pouur le reste avec le temps </t>
  </si>
  <si>
    <t>navarro-d-124170</t>
  </si>
  <si>
    <t>Je suis très satisfait, les prix me conviennent, je recommande vivement cette assurance, c’est simple et précis, les interlocuteurs sont très agréables.</t>
  </si>
  <si>
    <t>rousse-a-124151</t>
  </si>
  <si>
    <t xml:space="preserve">Je suis satisfait du service ,le prix des deux premières formules sont intéressantes , au contraire, la dernière formule est trop chère pour ce qu'elle propose. </t>
  </si>
  <si>
    <t>21/07/2021</t>
  </si>
  <si>
    <t>koj-tshimwang-p-124147</t>
  </si>
  <si>
    <t>Je suis satisfait de vos services, du prix et surtout des toutes les facilités électroniques mises à ma dispositions pour finaliser le contrat et tous les autres documents.</t>
  </si>
  <si>
    <t>rahmani-y-124142</t>
  </si>
  <si>
    <t>Très satisfaite des services proposés par votre assurance très professionnelle et à l’écoute des clients je recommande vivement merci pour tout ce que vous nous apportez aux quotidiens. ??????</t>
  </si>
  <si>
    <t>hamilcaro-e-124126</t>
  </si>
  <si>
    <t>Satisfait du service très charmante voix  au téléphone  prêt à rassurer son client les propositions et les réductions sont convenables merci et bravo.</t>
  </si>
  <si>
    <t>jean-charles-c-105155</t>
  </si>
  <si>
    <t>Très bons prix et bon contact
Difficultés pour pour valider le devis en ligne, soit disant que mon mail est déjà connu ! c'est normal pour recevoir le devis</t>
  </si>
  <si>
    <t>lorenzini-v-124107</t>
  </si>
  <si>
    <t xml:space="preserve">Je suis Satisfaite du tarif qui m’a été proposé , et de l’accueil téléphonique tout m’a été clairement expliqué. Et l’inscription du contrat à été très rapide </t>
  </si>
  <si>
    <t>lucet-v-124087</t>
  </si>
  <si>
    <t xml:space="preserve">Une catastrophe au moment de la signature du contrat. Ne voulant faire aucun effort ils ont préféré me dire d’aller chez un autre assureur que de chercher à trouver une solution .  Cette assurance est  en perte de vitesse niveau service client </t>
  </si>
  <si>
    <t>amiot-l-124082</t>
  </si>
  <si>
    <t xml:space="preserve">Satisfait niveau tarif et réaction des conseillers. Simple et efficace pour effectuer un devis ! Conseiller réactif et très explicatif au niveau des garanties. </t>
  </si>
  <si>
    <t>micciche-a-124076</t>
  </si>
  <si>
    <t xml:space="preserve">Souscription rapide et simple. Je ne peux pas évaluer la qualité du service car il s'agit de ma première souscription avec cet assureur, en tout cas les prix sont très intéressants </t>
  </si>
  <si>
    <t>coulibaly-t-124073</t>
  </si>
  <si>
    <t xml:space="preserve">la souscription est simple et pratique, rapport qualité prix correct, service client très à l'écoute pour l'instant, a voir sur le long terme.                         </t>
  </si>
  <si>
    <t>demiaux-a-124072</t>
  </si>
  <si>
    <t>Ils sont rapides et supers efficaces lors des diverses demandes que j'ai pu faire depuis quelques années que je suis chez eux , les conseillers sont au top je recommande !!!</t>
  </si>
  <si>
    <t>feliciano-j-124062</t>
  </si>
  <si>
    <t>Très heureux d'être chez vous, tous les conseillers que j'ai eu sont très compétents et toujours de bonne humeur, d'autre part vos prix sont très compétitifs
Merci et bonne journée à tous</t>
  </si>
  <si>
    <t>resse-b-124043</t>
  </si>
  <si>
    <t>Service client aimable et réactif, assurance la moins chere que j'ai trouvé ! Les prises en charge en cas de sinistre sont aussi tres bien suivies, et c'est facile.</t>
  </si>
  <si>
    <t>babiard-e-124041</t>
  </si>
  <si>
    <t>Prix et services tres convenable comparé a mon ancienne assurance auto. contente d'avoir resilié pour venir souscrire chez l'olivier assurance. Merci !</t>
  </si>
  <si>
    <t>hammouchet-s-124027</t>
  </si>
  <si>
    <t>Satisfait du service et des différents échanges que j'ai pu avoir auprès des conseillers durant les différentes étapes pour finaliser les démarches...</t>
  </si>
  <si>
    <t>couderc-c-124014</t>
  </si>
  <si>
    <t xml:space="preserve">ok le processus est fluide et tout a bien fonctionné.
Les informations sont claires et la navigation dans le tunnel de vente était bien.
J'aimerais que les prix soient encore plus bas :) </t>
  </si>
  <si>
    <t>20/07/2021</t>
  </si>
  <si>
    <t>richet-g-124010</t>
  </si>
  <si>
    <t>1ere immatriculation chez eux, à voir dans le temps, mais premier contact simplicité, conseiller au téléphone efficace et à l'écoute. document en ligne lisibles.</t>
  </si>
  <si>
    <t>yvars-m-124006</t>
  </si>
  <si>
    <t>Je suis satisfait du service rapide et dû tarifs proposer pour assurer mon véhicule 
Assurance qui fait payer moins chère que les autres assurances .</t>
  </si>
  <si>
    <t>mariani-j-123991</t>
  </si>
  <si>
    <t xml:space="preserve">Je suis modérément satisfait du prix et attends de voir si tout se passe bien par la suite.
J'ai eu toutefois pas mal de problèmes pour vous contacter par téléphone.
</t>
  </si>
  <si>
    <t>machado-sampaio-m-123981</t>
  </si>
  <si>
    <t>je suis satisfait du service , a voir par la suite si je serais du même avis.
j'espère d'ici 1 an avoir la même opinion que maintenant .
merci d'avance a l'olivier assurance</t>
  </si>
  <si>
    <t>magneau-m-123969</t>
  </si>
  <si>
    <t>je suis satisfaite du service et l'accueil téléphonique 
Réponds a mes attentes et facilite les échanges pour signer le contrat ......................</t>
  </si>
  <si>
    <t>mathe-s-123963</t>
  </si>
  <si>
    <t>Je suis déçue de ne pas avoir été appelée comme j ai demandé.. avant mon annulation de mon ancien contrat. J espere ne pas etre déçue à nouveau par un tel service.</t>
  </si>
  <si>
    <t>massala-c-123958</t>
  </si>
  <si>
    <t xml:space="preserve">Je satisfait du service proposer ,
Le rapport prix ma un peu refroidit , j'espère trouver une entente dans les années avenir
Merci pour votre compréhension
</t>
  </si>
  <si>
    <t>cavalli-j-123917</t>
  </si>
  <si>
    <t xml:space="preserve">Pratique  et rapide. Les tarifs sont concurrentiels même si ca reste toujours trop cher :)
A voir l'efficacité en cas de besoin je ferai le point dans un an </t>
  </si>
  <si>
    <t>belaredj-l-123892</t>
  </si>
  <si>
    <t xml:space="preserve">Très satisfait, Très bonne réactivité, et des tarifs très intéressants. Je recommande vivement L'olivier  Assurance. Bonne journée à tous 
Lakhdar Belaredj </t>
  </si>
  <si>
    <t>marmillon-l-123881</t>
  </si>
  <si>
    <t xml:space="preserve">les prix sont compétitifs. le site est très simple d'utilisation. cela m'a pris moins d'1 heure pour faire toutes les démarches. je suis très satisfait. </t>
  </si>
  <si>
    <t>19/07/2021</t>
  </si>
  <si>
    <t>le-toullec-j-123878</t>
  </si>
  <si>
    <t xml:space="preserve">Je suis satisfait du service de souscription en ligne, simple et rapide. Le prix me semble raisonnable. J'espère que je n'aurai pas besoin de déclarer un sinistre. </t>
  </si>
  <si>
    <t>corbellari-l-123865</t>
  </si>
  <si>
    <t xml:space="preserve">Rapide, explications précises et détaillées. Interlocuteur sympathique et à l'écoute... Assurance auto vivement recommandée pour son très bon rapport prix prestations. </t>
  </si>
  <si>
    <t>houitte-g-123846</t>
  </si>
  <si>
    <t>J’ai déjà un compte chez vous , et on m’a obligé à en créer un second pour ce nouveau véhicule . Quel est en est l’intérêt ? Est ce possible de regrouper ces 2 contrat s</t>
  </si>
  <si>
    <t>navillod-j-123840</t>
  </si>
  <si>
    <t>Très bon rapport qualité prix. L'Olivier assurance est une assurance que je recommande régulièrement à mes amis et proches. Cela fait le deuxième contrat d'assurance auto que je fais chez eux.</t>
  </si>
  <si>
    <t>mella-p-123832</t>
  </si>
  <si>
    <t>Pour la prise en main du contrat c'était parfait et clair
Le prix de l'assurance me satisfait
Tout à était très clair entre la recherche par les furets.com et les informations par téléphone pour finaliser le contrat</t>
  </si>
  <si>
    <t>gibbs-o-123828</t>
  </si>
  <si>
    <t>je suis très satisfait , le conseiller m'a bien accompagné , sans pour autant me forcer la main.  Il a été très professionnel et compréhensif . je recommande</t>
  </si>
  <si>
    <t>deana-n-123814</t>
  </si>
  <si>
    <t xml:space="preserve">je souhaitais l'assurance tiers au plus bas prix, la conseillère m'a rajouté le pack sécurité que je pensais être compris dans le pack tiers essentiel... </t>
  </si>
  <si>
    <t>cadet-t-123808</t>
  </si>
  <si>
    <t xml:space="preserve">Je suis satisfait des services merci pour tous mais j’aimerais pouvoir rentrer sur le site plus facilement un peux compliqué de me connecter merci de trouver une solution </t>
  </si>
  <si>
    <t>dumas-delage-s-123797</t>
  </si>
  <si>
    <t>J'ai appelé L'OLIVIER car je m'étonnais de ne pas avoir reçu par courrier la nouvelle carte verte et son macaron pour le pare-brise.
Je suis allé sur le site internet et il y était indiqué que le contrat d'assurance était résilié depuis la date anniversaire (03/07/21).
J'ai appelé L'OLIVIER et on m'a indiqué que contrairement à ce qui est indiqué sur le site internet le contrat d'assurance n'est pas résilié et qu'il s'agit d'un "bug" informatique du côté de L'OLIVIER. Cependant on m'indique qu'il va falloir repasser par l'étape "création d'un nouveau contrat" avec date d'effet à demain (20/07/21), que j'aurai à payer des frais de dossier d'environ 35€ mais qui me seront remboursés et que commercialement on m'offre un bon carburant de 30€.
Par contre, mon prélèvement mensuel passe de 50 à 65€ sur 12 mois pour les mêmes conditions.
Je vous avoue que votre geste commercial de 30€ comparé au 180€ que je vais devoir débourser en plus a un goût amer.
Partant en vacances le 25 juillet 2021, je n'ai pas eu le choix que d'accepter vos conditions pour être à nouveau assurer alors que l'erreur vient de L'OLIVIER ; par contre, je ne compte pas en rester-là et je vous recontacterai à mon retour de congés.
Cordialement.
Sébastien DUMAS-DELAGE</t>
  </si>
  <si>
    <t>devillers-j-123698</t>
  </si>
  <si>
    <t xml:space="preserve">Très bonne communication nous avons été bien reçu la personne nous a bien détaillé le contrat et à répondu à toutes nos questions  en plus les tarifs font parties des plus attractifs du marché </t>
  </si>
  <si>
    <t>guicheney-j-123690</t>
  </si>
  <si>
    <t>ACCUEIL AGREABLE ET COMPETENT _ REACTIVITE _ EFFICACITE ET RAPIDITE _ SITE LISIBLE _ NOUS AVONS CONNU VOTRE COMPAGNIE PAR LA PUBLICITE TV _ PRIX CORRECT</t>
  </si>
  <si>
    <t>bazille-123652</t>
  </si>
  <si>
    <t xml:space="preserve">Parfois complexe sur certains domaines et augmentation de prix en fin de procédure par rapports à la proposition mais reste parmi les moins chères et rapidité et efficacité. </t>
  </si>
  <si>
    <t>16/07/2021</t>
  </si>
  <si>
    <t>marignale-w-123641</t>
  </si>
  <si>
    <t>Devis très  bien détaillé  et service très serviable prix un peu chère mais sa va comparer a d autre assurance qui fournisse moin de service et plus cher merci</t>
  </si>
  <si>
    <t>roque-mendes-c-123630</t>
  </si>
  <si>
    <t xml:space="preserve">Je suis satisfaite des prix , du contrat et de l’écoute des conseillers , ils ont su répondre à mes attentes , me conseiller, détailler le contrat  et m’orienter </t>
  </si>
  <si>
    <t>loigerot-l-123623</t>
  </si>
  <si>
    <t>Satisfaite même si le paiement annuel est mis en avant avec une trop grosse différence avec le paiement mensuel. Mais recherche facile et rapide. je recommande.</t>
  </si>
  <si>
    <t>graziani-a-123618</t>
  </si>
  <si>
    <t>Une équipe de téléconseillers très à l'écoute et prêts à vous conseiller au mieux et des tarifs très compétitifs. Je suis satisfaite. Bravo à vous !!!</t>
  </si>
  <si>
    <t>trento-a-123596</t>
  </si>
  <si>
    <t>Je découvre tout juste L'olivier assurance, les débuts sont très bon. Les tarifs sont plus intéressant que chez les concurrents, ce qui m'a poussé à changer lors de l'achat de mon nouveau véhicule. Personnel très cordial et humain au téléphone.</t>
  </si>
  <si>
    <t>nefzi-a-123590</t>
  </si>
  <si>
    <t>je suis satisfait du service rapide et efficace.
Un bon rapport qualité prix.
un service facile d'accès et des papiers reçu rapidement par mail de suite</t>
  </si>
  <si>
    <t>sifaoui-j-123585</t>
  </si>
  <si>
    <t>Tout est parfait personel sérieux et très sympathique. Explications claires et surtout à l’ecoute pour répondre aux questions ? Très cordialement Mr Sifaoui</t>
  </si>
  <si>
    <t>legros-j-123581</t>
  </si>
  <si>
    <t>Je suis tres satisfait pour l instant de tout, rapidité, efficacité et tarif ainsi que des renseignements donnés avant souscription du contrat.. Je vais sûrement assuré une autre voiture bientôt..</t>
  </si>
  <si>
    <t>barbier-m-123556</t>
  </si>
  <si>
    <t>satisfait service, accueil téléphonique très bien. Réception des documents très bonne et très rapide. Correspondante téléphonique agréable et très compétente.</t>
  </si>
  <si>
    <t>yohann-brunel-123549</t>
  </si>
  <si>
    <t>Assurance parfaite… jusqu’au jour où l’on est confronté à un sinistre . Pas de réponse par mail , quand on appelle le service client ils ne savent pas nous dire où en est notre sinistre ou même mon véhicule qu’ils ont sortie du garage qui l’a accueilli après le sinistre . Pas de rapport d’expertise. Un coup mon véhicule est réparable , un coup non . On me parle de remboursement de mon véhicule non réparable c’est enfin le soulagement (même si ce n’est pas le prix espéré) , 2 jours après on me dit qu’il est réparable et que cela va me coûter 6000 euros de réparation alors que la valeur des réparations dépasse le prix du véhicule . Vraiment du grand n’importe quoi je ne pensais pas ça d’eux . Je suis déçu.</t>
  </si>
  <si>
    <t>romeo-123544</t>
  </si>
  <si>
    <t>Attention ,  ils appliquent une politique... , ils m'ont pas tout expliqué au téléphone tt était bien j'ai souscrit et j'ai payé , après ils ont trouvé un document qui n'est pas conforme à leur demande que on me l'a pas dit au téléphone,  après ils m'ont fait une résiliation avec aggravation du risque gratuitement alors que c'était de leur faute de ne pas tout me dire avant !! Et au niveau de remboursement ils m'ont pas rendu la totalité de mon argent !! 60 e qui l'ont pris gratuitement aussi !! Après que j'ai envoyé une lettre de résiliation ils m'ont pas envoyé un message ou un mail comme quoi mon contrat était résilié , pas de respect de délai de rétractation de 14 j ils ont continué à m'assurer pendant plusieurs jours après, même si j'ai envoyé une lettre recommandée de résiliation avant les 14 jours de rétractation, juste étonné je ne trouve pas les mots pour les décrire...</t>
  </si>
  <si>
    <t>15/07/2021</t>
  </si>
  <si>
    <t>denis-s-123505</t>
  </si>
  <si>
    <t>Je ne comprends pas pourquoi vous m'avez débité 2€ (en même temps que le montants de mon assurance voiture sur ma carte bancaire sans même me le dire et je sais même pas pourquoi?</t>
  </si>
  <si>
    <t>pichon-a-123500</t>
  </si>
  <si>
    <t>Le contrat mentionne que le conducteur est "Undefined U"  ???? Comment se fait-il alors que le souscripteur est le conducteur de la voiture ? Cordialement</t>
  </si>
  <si>
    <t>meurant-m-123461</t>
  </si>
  <si>
    <t xml:space="preserve">Je suis satisfaite des services, de l'écoute et de l'accompagnement des conseillers. 
Le site est simple d'utilisation, rapide et pratique. 
Un grand merci a eux. </t>
  </si>
  <si>
    <t>diab-b-123459</t>
  </si>
  <si>
    <t xml:space="preserve">Très bonne accueil, je recommande vivement. De l'écoute, un bon relationnel. Mon avis reste personnel et de confiance. Échange positif, et pragmatique. </t>
  </si>
  <si>
    <t>ladhuie-c-123426</t>
  </si>
  <si>
    <t xml:space="preserve">J'ai appelé deux fois et j'ai eu des personnes très à l'écoute au téléphone. Je viens de souscrire mon premier contrat d'assurance avec eux et j'en suis très contente pour le moment. Je recommande !!! </t>
  </si>
  <si>
    <t>14/07/2021</t>
  </si>
  <si>
    <t>zanoni-a-123395</t>
  </si>
  <si>
    <t>Bien,bonne formule, bonne assistance. Heureux de faire parti de cette assurance. 
Les prix sont corrects et très abordables, possibilité de parrainage intéressante.</t>
  </si>
  <si>
    <t>parme-a-123381</t>
  </si>
  <si>
    <t xml:space="preserve">Parfait,
Pratique et efficace
Les prix sont attractifs, et les papiers se sont fait rapidement !
Je vous conseille vivement l'olivier assurance...... </t>
  </si>
  <si>
    <t>besse-j-123372</t>
  </si>
  <si>
    <t xml:space="preserve">Je suis très satisfait et je trouve les prix très intéressants je le recommande volontiers à mon entourage s'en hesitation merci a vous assurance l'olivier </t>
  </si>
  <si>
    <t>13/07/2021</t>
  </si>
  <si>
    <t>maurel-n-123341</t>
  </si>
  <si>
    <t>J'attends toujours des nouvelles concernant mon sinistre avec la Fiat 500....
Je souhaite la vendre pour acheter un autre véhicule et les ventes me passent sous le nez!!!!!</t>
  </si>
  <si>
    <t>daubes-a-123329</t>
  </si>
  <si>
    <t>Je suis satisfait des prix et du service. Simple, rapide et très pratique. Rien a redire de plus, envore bravo pour votre réactivité et vos conseils avisés.</t>
  </si>
  <si>
    <t>asaturyan-a-123326</t>
  </si>
  <si>
    <t>Je suis satisfait du service mais les prix reste un peu cher à mon goût, Comparé à d’autres assurances, En espérant que dans un avenir proche les prix seront revus à la baisse</t>
  </si>
  <si>
    <t>venga-mavakala-c-123246</t>
  </si>
  <si>
    <t>Assez satisfait et un peu déçu concernant le règlement de l'assurance. J'ai fait une proposition qui me semblait correcte mais elle a été refusée. Assez étonnant pour moi qui voulait avancer une belle somme pour alléger mes mensualités.</t>
  </si>
  <si>
    <t>12/07/2021</t>
  </si>
  <si>
    <t>aribi-a-123220</t>
  </si>
  <si>
    <t xml:space="preserve">je suis satisfait du service... les prix me conviennent... Simple et pratique...le service vocal est parfait ainsi que la plateforme internet merci...
</t>
  </si>
  <si>
    <t>gaime-l-123211</t>
  </si>
  <si>
    <t>Assurance auto moins cher que les autres assurances. Très bonne écoute et de bon conseils. Très réactif pour répondre aux questions. Très profesionnel.</t>
  </si>
  <si>
    <t>chevalier-l-123201</t>
  </si>
  <si>
    <t xml:space="preserve">Je m ai une réserve car sa été long pour faire toute les formalités . J etai au travail et j ai bien expliqué que j étais dans l'égalité total car je n avais pas le droit d ete au téléphone au volant </t>
  </si>
  <si>
    <t>harbaoui-r-123195</t>
  </si>
  <si>
    <t xml:space="preserve">simple et efficace  en espérant une bonne prise en charge en cas de sinistre. merci de m envoyer votre relever d information 
merci de votre attention 
coordialement </t>
  </si>
  <si>
    <t>fraboni-p-123174</t>
  </si>
  <si>
    <t xml:space="preserve">je suis satisfait du prix bien sûr et de l'accueil de la personne que j'ai de vive voix sur l'ensemble du dossier et de ses explications ainsi de la clarté du site internet   </t>
  </si>
  <si>
    <t>allaoui-l-123171</t>
  </si>
  <si>
    <t>Toujours satisfait des prix.
La prise en charge téléphonique est au top.
Les interlocuteurs toujours aimables et répondent à toutes mes questions.
Je recommande.</t>
  </si>
  <si>
    <t>bouillon-j-123154</t>
  </si>
  <si>
    <t>souscription simple, pratique, bon tarif, idéal pour mon utilisation. Je cherchais à assurer un véhicule roulant très peu, avec un tarif adapté: parfait.</t>
  </si>
  <si>
    <t>bouazdia-ammouri-123149</t>
  </si>
  <si>
    <t xml:space="preserve">Qualité du service satisfaisante et je peux la recommander a des amis.
Le prix aussi et satisfaisant pour le moment, j'espère que sa continuera cette qualité de service </t>
  </si>
  <si>
    <t>blomme-j-123140</t>
  </si>
  <si>
    <t xml:space="preserve">Rapide, souscription effectuée en 5min chrono, des tarifs magiques
à voir en cas de soucis lié à un accident, vol ou autre
Mais pour l'instant c'est juste parfait ! </t>
  </si>
  <si>
    <t>thevenard-e-123125</t>
  </si>
  <si>
    <t xml:space="preserve">Je suis satisfaite des renseignements qu'on m'a apportés par téléphone le jour de la souscription de mon contrat Le tarif me paraît correct comparé à ceux de la concurrence </t>
  </si>
  <si>
    <t>11/07/2021</t>
  </si>
  <si>
    <t>ribeiro-l-123121</t>
  </si>
  <si>
    <t>Je suis très satisfaite du service, des prix très intéressants et qui défient toute concurrence. Souscription simple et très rapide. Je recommande à tous</t>
  </si>
  <si>
    <t>lefevre-j-123106</t>
  </si>
  <si>
    <t xml:space="preserve">Je suis très satisfait simple et rapide peu cher nous recommandons cette assurance de valeur sure. Merci à l’olivier assurance de nous faire confiance </t>
  </si>
  <si>
    <t>dubillon-h-123088</t>
  </si>
  <si>
    <t xml:space="preserve">Très bien mais prix un peu élevé pour un tiers confort après 3 véhicules chez vous et parrainage..
accueil courtois et rapide, souscription immédiate, gestionnaires téléphoniques clairs/es et agréables. </t>
  </si>
  <si>
    <t>sanchez-j-123075</t>
  </si>
  <si>
    <t>Rapide et bon tarif.inscription en 5 minutes,simple et ludique.je recommande fortement cette société d'assurance en ligne.disponible en cas de questions</t>
  </si>
  <si>
    <t>ratinaud-y-123016</t>
  </si>
  <si>
    <t>Je suis satisfait, merci pour votre professionnalisme. Les renseignements du conseiller sont très clairs. Merci pour cet accompagnement. Tout est bien compris</t>
  </si>
  <si>
    <t>10/07/2021</t>
  </si>
  <si>
    <t>herg-123007</t>
  </si>
  <si>
    <t>Devis alléchant impossible à valider en ligne, qui au téléphone comme par magie s'avère être 30% plus élevé sans aucun changement de conditions ou garantie, et on admet que le lendemain ça pourrait être encore plus cher, bravo ce sont de vrais bonnes pratiques respectant le client !!!</t>
  </si>
  <si>
    <t>champeroux-t-122997</t>
  </si>
  <si>
    <t>Très rapide et sérieux je recommande vivement cette assurance les prix sont très bien , et le service très sérieux et efficace , une très bonne assurance</t>
  </si>
  <si>
    <t>douzi-a-122957</t>
  </si>
  <si>
    <t>je suis satisfait du prix qui a un bon rapport qualité prix; le service commercial a un bon relationnel et de l'écoute et efficace et professionnel sur tous les plans.</t>
  </si>
  <si>
    <t>09/07/2021</t>
  </si>
  <si>
    <t>akaro-j-122898</t>
  </si>
  <si>
    <t xml:space="preserve">Je suis satisfait du prix et de la réactivité, ils ont un très bon relationnel et un très bon accueil.
Il est facile de ce faire rappeler et l'intermédiaire robotique et simple. </t>
  </si>
  <si>
    <t>taty-k-122880</t>
  </si>
  <si>
    <t>Par rapport à la concurrence, votre offre est là meilleures en terme de garantie-prix.
Après, reste à voir comment se déroulera la relation avec le service client</t>
  </si>
  <si>
    <t>bartoux-f-122855</t>
  </si>
  <si>
    <t>satifaite a voir quand il y aura un probleme pour le moment le tariest interran j  ai eu unr  presonne agreable au telephone qui explique bien cordilement</t>
  </si>
  <si>
    <t>08/07/2021</t>
  </si>
  <si>
    <t>valero-p-122819</t>
  </si>
  <si>
    <t xml:space="preserve">Je suis satisfait du contrat et du conseiller bien et l'écoute et bien renseigner et bon conseille je recommenderaita mes amis et en parlerait autour de moi </t>
  </si>
  <si>
    <t>kluga-a-122794</t>
  </si>
  <si>
    <t>Je suis satisfait des services, le tarif et la facilité pour souscrire et pour obtenir la carte verte.
Je vous remercie pour cette souscription.
Bien cordialement</t>
  </si>
  <si>
    <t>moors-l-122783</t>
  </si>
  <si>
    <t xml:space="preserve">Rien a dire de plus que les étoiles...tarifs abordables et service client de qualité, bonne gestion en cas de sinistre. Je recommande sans soucis. 
</t>
  </si>
  <si>
    <t>tinois-m-122780</t>
  </si>
  <si>
    <t xml:space="preserve">Très satisfaite de l'accueil et du tarif pour jeune conducteur. Devis très facile à faire sur le site et paiement mensuel accepté. Tout est parfait, merci
</t>
  </si>
  <si>
    <t>alves-n-122732</t>
  </si>
  <si>
    <t xml:space="preserve">Le site bug beaucoup c'est insupportable, j'ai du m'y reprendre à 5 ou 6 fois avant d'enfin pouvoir régler. Les prix sont toutefois intéressants, après avoir vu plusieurs courtiers, j'ai trouvé ici l'offre la plus intéressante. Je prie pour que le service client L'olivier assurance soit à la hauteur de mes attentes si je rencontre un problème. </t>
  </si>
  <si>
    <t>07/07/2021</t>
  </si>
  <si>
    <t>boureau-m-122727</t>
  </si>
  <si>
    <t>satisfait de la prise en charge téléphonique à chacun de mes appels les conseiller sont très aimable et à l'écoute les choses sont faite rapidement voire dans l'immédiat ce qui n'est pas le cas pour tous</t>
  </si>
  <si>
    <t>dorsinfang-m-122698</t>
  </si>
  <si>
    <t>Je suis satisfaite de mon contrat, même si ce qu on m'a annoncé à mon premier appel n a pas été confirmé a mon deuxième appel, le prix a été augmenté de près de 9 euros par mois</t>
  </si>
  <si>
    <t>leblanc-j-122672</t>
  </si>
  <si>
    <t>Plutôt satisfaite de votre assurance, je paie moins chère mon assurance habitation et auto que chez la maif qui n'a pas voulu me faire de geste commerciale.
Service simple et efficace</t>
  </si>
  <si>
    <t>rakotomalala-h-122584</t>
  </si>
  <si>
    <t>Prix correct, bien moins élevé que dans mon contrat précédent
Je n'ai pas réussi à me connecter dès la souscription du contrat car panne apparemment mais signalé sur le site.</t>
  </si>
  <si>
    <t>06/07/2021</t>
  </si>
  <si>
    <t>eliazord-c-122571</t>
  </si>
  <si>
    <t xml:space="preserve">Je suis très satisfait du service de l'olivier super rapide prix compétitifs j'ai rien à dire à recommander à un maximum de personnes Je compte encore assuré un autre véhicule </t>
  </si>
  <si>
    <t>riviere-p-122564</t>
  </si>
  <si>
    <t xml:space="preserve">Effectivement,  je suis très satisfait de la rapidité des informations demandées, de la signature du contrat et du prix de mon assurance voiture et des prestations de services de l'assureur, L'Olivier Assurance. </t>
  </si>
  <si>
    <t>turki-s-122535</t>
  </si>
  <si>
    <t xml:space="preserve">Je suis satisfaite du service .tout c’est bien passé .les papiers le contrat.c’est très rapide et efficace.les personnes ils sont très accueillant au téléphone </t>
  </si>
  <si>
    <t>benoot-v-122507</t>
  </si>
  <si>
    <t>la souscription sur internet est très simple d'utilisation
et me convient bien, les prix sont raisonnables mais sont toujours trop chers mais ça c'est mon avis personnel</t>
  </si>
  <si>
    <t>luu-j-122495</t>
  </si>
  <si>
    <t>Satisfait des services et du prix pour le moment.
Les tarifs sont correct et les services associé également.
Service client également très aimable et a l'écoute</t>
  </si>
  <si>
    <t>sauvage-j-122458</t>
  </si>
  <si>
    <t xml:space="preserve">Je suis satisfaite des garanties proposées,du service client ,  dommage qu’il n’y a pas de tarifs étudiants , bonne assurance je recommande à des amis cette assurance </t>
  </si>
  <si>
    <t>05/07/2021</t>
  </si>
  <si>
    <t>perrier-a-122447</t>
  </si>
  <si>
    <t xml:space="preserve">Satisfait des services proposé et de la qualité de renseignement donné par la personne que j'ai eu au téléphone. Grâce à elle une cliente de plus. Bravo </t>
  </si>
  <si>
    <t>kader-a-122443</t>
  </si>
  <si>
    <t>c’est beaucoup trop cher pour ce que c’est. je suis assuré au tiers et est étudiant, donc je ne touche que la bourse et l’olivier assurance catégoriquement refuser d’être indulgent vis à vis de ça ne me trouvant aucune solution.</t>
  </si>
  <si>
    <t>bouraoui-a-122438</t>
  </si>
  <si>
    <t>Je suis satisfait du service
Le prix est un peu élevé surtout en ayant inclus un conducteur secondaire ayant 50% de bonus depuis plusieurs décennies, l'adhésion est très simple et rapide.</t>
  </si>
  <si>
    <t>granier-p-122432</t>
  </si>
  <si>
    <t xml:space="preserve"> je suis satisfait de  la tarification correcte et  le contact par téléphone est  efficace . dans l'attente de voir  le réglement  en cas de sinistre </t>
  </si>
  <si>
    <t>baussenot-j-122399</t>
  </si>
  <si>
    <t xml:space="preserve">Rien à dire tout et parfait j'ai bien été renseigné avec l'appel téléphonique et le prix me convient ainsi que l'offre d'assurance auto cordialement. </t>
  </si>
  <si>
    <t>devred-n-122385</t>
  </si>
  <si>
    <t>Bonjour,
Je suis satisfait de la rapidité de la gestion du dossier.
Je suis satisfait de la rapidité de la gestion du dossier.
Je suis satisfait de la rapidité de la gestion du dossier.</t>
  </si>
  <si>
    <t>obatake-y-122331</t>
  </si>
  <si>
    <t xml:space="preserve">je suis satisfait du service lors de la souscription pour l'instant, j'attends de voir si vous aller me trouver une solution pour être assuré tout risque malgré l'attente de la carte grise definitive   </t>
  </si>
  <si>
    <t>04/07/2021</t>
  </si>
  <si>
    <t>forestier-m-122318</t>
  </si>
  <si>
    <t>bien pour le tarif par contre vous avez oublié de m'appeler le 30 juin pour être assuré le 1 er juillet du coup j'ai du me débrouiller pour aller au boulot sa ma voiture</t>
  </si>
  <si>
    <t>dumont-j-122298</t>
  </si>
  <si>
    <t>BJR  , je suis satisfait de l assurance olivier , la signature electronique simplifi beaucoup de chose par ca rapiditée ; Je compte restée assurée chez vous et vous faire connaitre voir mettre d autre vehicule si besoin dans votre assurance .</t>
  </si>
  <si>
    <t>da-costa-ribeiro-martins-m-122292</t>
  </si>
  <si>
    <t xml:space="preserve">Simple et rapide
les prix sont super attractifs 
les franchises sont correctes
le site est très bien fait et simple d'utilisation
la personnalisation du contrat d'assurance est un vrai plus </t>
  </si>
  <si>
    <t>frankowski-m-122261</t>
  </si>
  <si>
    <t>Prix très compétitif service rapide et clair la personne a l écoute très professionnel et précise dans ses explications et ne cherchant pas à gonfler le contrat</t>
  </si>
  <si>
    <t>03/07/2021</t>
  </si>
  <si>
    <t>jose-g-121208</t>
  </si>
  <si>
    <t>Je suis satisfait du service simple et rapide. Le prix est competitif, et j’espère ou le jour il y aura un problème L’Olivier assurance tiendra sa parole.</t>
  </si>
  <si>
    <t>02/07/2021</t>
  </si>
  <si>
    <t>vanachte-l-122178</t>
  </si>
  <si>
    <t xml:space="preserve">Personne qui explique bien et super contente de la courtoisie des personnes au bout du fils,vous explique les démarches à effectué ,répond à vos questions et est très attentionnée </t>
  </si>
  <si>
    <t>gillard-c-122168</t>
  </si>
  <si>
    <t>Je suis assez satisfaite des offres et des tarifs ainsi que de vos services chez vous je recommande vivement l’Olivier assurance.
J’ai eu récemment un dégât des eaux à mon appartement et j’ai été remboursée.</t>
  </si>
  <si>
    <t>dzafic-m-122167</t>
  </si>
  <si>
    <t>Services rapide et efficace. Le site fonctionne bien, c'est pas cher, j'espère que ca sera aussi rapide et efficace si jamais j'ai des soucis avec le véhicule et que je dois faire marcher l'assurance.</t>
  </si>
  <si>
    <t>fileus-f-122159</t>
  </si>
  <si>
    <t>Plutôt satisfait pour l’instant Au niveau du prix Défiant toute concurrence On verra ce que l’avenir réserve rat mais pour l’instant ça va ravi de collaborer avec vous</t>
  </si>
  <si>
    <t>gomes-j-122116</t>
  </si>
  <si>
    <t>C’est super ! Je suie content d’être le bienvenu par les nouveaux sociétaires. Je connaissais la compagnie que par des collègues ou de mon entourage.
Merci.</t>
  </si>
  <si>
    <t>marinel-p-122095</t>
  </si>
  <si>
    <t>Je suis satisfait du prix .Intérêt pour l’équipe.Je recommande cette assurance Toutes les gens qui vont assurer première voiture .Je voudrais merci beaucoup</t>
  </si>
  <si>
    <t>toussaint-a-122085</t>
  </si>
  <si>
    <t xml:space="preserve">J’ai effectué un contrat assurance pour mon nouveau véhicule occasion..... site simple et très rapide pour assurer mon véhicule.                         </t>
  </si>
  <si>
    <t>taillefer-m-122068</t>
  </si>
  <si>
    <t>En tant que jeune conductrice L'olivier offre les meilleurs prix ! La procédure pour ouvrir un contrat est simple et rapide. Je recommande cette assurance auto !</t>
  </si>
  <si>
    <t>sanglard-l-122060</t>
  </si>
  <si>
    <t xml:space="preserve">Facile et rapide, tout est bien expliqué pour pouvoir effectuer rapidement son contrat d'assurance et échanger avec notre assureur,  merci à vous, cordialement </t>
  </si>
  <si>
    <t>bouclet-e-122044</t>
  </si>
  <si>
    <t>déçu que l on ne m ai pas signale que le contrat ne pouvais etre en tout risuqe des le départ.il faut attendre 1 semaine et l etude des photos avant de pouvoir passer en tout risque.ce n est pas signalé lors de l établissement du devis</t>
  </si>
  <si>
    <t>pires-h-122027</t>
  </si>
  <si>
    <t>Je suis très satisfait des services et de l'appel téléphonique que j'ai eu avec un conseillé
Le rapport / qualité prix est très correct quand à lui aussi.</t>
  </si>
  <si>
    <t>decosne-x-122011</t>
  </si>
  <si>
    <t>Je suis satisfait du service et du support pour la finalisation du devis avant la souscription.
La souscription est facile et rapide
Espace client simple et claire</t>
  </si>
  <si>
    <t>bultel-c-122003</t>
  </si>
  <si>
    <t>JE SUIS SATISFAITE DE LA PROCEDURE ET DU PRIX PROPOSE ET DE LA BONNE ECOUTE TELEPHONIQUE ET DES RENSEIGNEMENTS DONNES. PEUT-ÊTRE UN PEU PLUS DE FACILITE SUR LE SITE SERAIT NECESSAIRE</t>
  </si>
  <si>
    <t>pelayo-l-121994</t>
  </si>
  <si>
    <t>Très bon contact et bons échanges, rapide, et efficacité pour la constitution du dossier.
Les tarifs sont intéressants avec de multiples options pour mon véhicule.</t>
  </si>
  <si>
    <t>florek-j-121964</t>
  </si>
  <si>
    <t>Souscription facile quel que soit l'âge du souscripteur. 
Prix attractifs avec une assurance qui couvre tout ce qu'il faut (à voir dans le temps).....</t>
  </si>
  <si>
    <t>quartier-dit-maire-v-121952</t>
  </si>
  <si>
    <t xml:space="preserve">Très bon échange avec les conseillers, très professionnels. Informations complètes. Bon rapport qualité prix. Service client très bon. Je recommande. </t>
  </si>
  <si>
    <t>le-sec-h-y-121947</t>
  </si>
  <si>
    <t>Site internet bien pensé et réalisé. Formalité simples, rapides et efficaces. Assurance temporaire reçue presque immédiatement. Tarif plus que corrects. Rien à redire.</t>
  </si>
  <si>
    <t>palaniandy-p-121933</t>
  </si>
  <si>
    <t>Prix intéressant et je suis satisfait du service. Après plusieurs devis et conseil, j'ai pu choisir la formule le mieux adapté pour mon besoin. Reste à découvrir l'exécution du contrat en cas de sinistre.</t>
  </si>
  <si>
    <t>boumazlag-a-121931</t>
  </si>
  <si>
    <t>Service client et service commercial au top à l'écoute et patient prennent le temps d'accompagner leur client je recommande tout les jours cette compagnie.</t>
  </si>
  <si>
    <t>30/06/2021</t>
  </si>
  <si>
    <t>rolland-m-121920</t>
  </si>
  <si>
    <t>Echange rapide et on ne peut plus clair avec la conseillère lors de la souscription de mon contrat. Elle a su m'expliquer avec patience les différents points et surtout me conseiller en toute transparence ! Grâce à vos avantages, j'ai pu bénéficier d'un code parrainage on ne peut plus intéressant ! Je recommanderais cette assurance à mon entourage.</t>
  </si>
  <si>
    <t>michel-a-121912</t>
  </si>
  <si>
    <t xml:space="preserve">je suis satisfaite du service, très rapide à souscrire
Prix très abordable et compétitif.
Je le recommande fortement. J'espère que la suite se passe comme pour l'inscription </t>
  </si>
  <si>
    <t>luccioni-i-121909</t>
  </si>
  <si>
    <t>simple et pratique; les prix me conviennent. Tout est bien expliqué et accueil efficace au téléphone.Je suis contente des prestations proposées.je recommande vivement L'olivier assurances.</t>
  </si>
  <si>
    <t>dahbi-herrewyn-m-121892</t>
  </si>
  <si>
    <t>Je suis ravi, un rapport qualité prix intéressant et une adhésion rapide
et qui débute très vite . Cela permet un bon début. en esperant que tout iras aussi bien par la suite 
merci</t>
  </si>
  <si>
    <t>baa-f-121888</t>
  </si>
  <si>
    <t xml:space="preserve">OK JE SAIS PAS QUOI DIRE MAIS JE SUIS PAS VRAIMENT SATISFAIT VU LE TARIF QUE JAI FAIS DEPART ET CELUI QUE JE DOIT PAYER  DONC JE PENSE YA UNE GANDE DIFFERENCE </t>
  </si>
  <si>
    <t>adam-l-121861</t>
  </si>
  <si>
    <t>le tarif est attractif pour les garanties. A voir à l'usage et le temps si ma souscription me confirme le ressenti de l'adhésion. RAS avec le conseiller.</t>
  </si>
  <si>
    <t>philippon-v-121855</t>
  </si>
  <si>
    <t xml:space="preserve">Je déplore le refus de prise ne compte du parrainage étant passer par un comparateur de prix par méconnaissance de cette clause.
Je ne trouve pas cela très commerçant  </t>
  </si>
  <si>
    <t>farouk-121583</t>
  </si>
  <si>
    <t xml:space="preserve">Il vous attire avec le pris mais quand y a un problème y’a  plus personnes tu paies des avantages qui te serve à rien une assurance à éviter je déconseille fortement il te donne des mauvaises informations il te balade pour t’épuiser je ai résilier directement </t>
  </si>
  <si>
    <t>29/06/2021</t>
  </si>
  <si>
    <t>parmentier-k-121581</t>
  </si>
  <si>
    <t xml:space="preserve">Ayant eu aucun accident depuis mes 18 ans puis 1 ans chez vous j’aurai aimé un peu moin chère autrement l’olivine dans l’ensemble à l’écoute quand je l’ai appel </t>
  </si>
  <si>
    <t>moreira-de-sousa-p-121580</t>
  </si>
  <si>
    <t xml:space="preserve">Pour l'instant cela cette assurance me convient, service rapide, compréhensif, facile et efficaz. On vera avec le temps si cela nous conviendra...... </t>
  </si>
  <si>
    <t>rayer-b-121578</t>
  </si>
  <si>
    <t>Je suis très satisfait du service client  d'olivier assurance. Ils sont très professionnels, une réponse rapide par téléphone et des interlocuteurs très pro</t>
  </si>
  <si>
    <t>guillaudeux-a-121539</t>
  </si>
  <si>
    <t xml:space="preserve">Je suis satisfait , je recommence cette assurance , pas de prise de tête tous ce fait rapidement, les conseillers sont là pour nous expliquer dans les détails </t>
  </si>
  <si>
    <t>laval-a-121532</t>
  </si>
  <si>
    <t xml:space="preserve">Je suis satisfaite du service, je recommande cette assurance. 
Le prix est convenable, et le service client également ils sont à l’écoute et nous aide beaucoup.
</t>
  </si>
  <si>
    <t>durier-k-121525</t>
  </si>
  <si>
    <t xml:space="preserve">Je remercie le conseiller qui a été efficace et agréable. L'assurance propose des prix plus bas que les autres assurances. Les conseils pour assurer le véhicule sont agréable.  </t>
  </si>
  <si>
    <t>zidi-h-121522</t>
  </si>
  <si>
    <t>Service rapide pour le moment, prix compétitif et espace client simple et facile, contrat englobe les détails nécessaires, conseillère réactive et compréhensive</t>
  </si>
  <si>
    <t>agrippa-o-121506</t>
  </si>
  <si>
    <t>Je suis entièrement satisfaite du prix la qualité du service le personnel très courtois tout est parfait la rapidité du service merci beaucoup je conseillerais à tout le monde</t>
  </si>
  <si>
    <t>vieville-f-121504</t>
  </si>
  <si>
    <t>Satisfait du service en ligne 
Un appel téléphonique sera le bienvenue 
Si vous le souhaitez vous pouvez me contacter je reste disponible 
Site internet fluide et rapide</t>
  </si>
  <si>
    <t>benzid-d-121488</t>
  </si>
  <si>
    <t>Bon rapport qualité prix de prime abord, la paraphe des documents devrait pouvoir se faire directement dans les cases allouées sinon rien à dire de négatif</t>
  </si>
  <si>
    <t>perez-b-121451</t>
  </si>
  <si>
    <t>Au premier abord ,dossier facile à remplir;difficile de donner un avis concernant une assurance que l on découvre.En espérant être satisfaite des prestations proposées et pouvoir conseiller vos services.</t>
  </si>
  <si>
    <t>28/06/2021</t>
  </si>
  <si>
    <t>gainard-t-121444</t>
  </si>
  <si>
    <t xml:space="preserve">Je suis satisfait du prix du contrat que j'ai passé avec toutes les caractéristiques la conseillère m'a tres bien renseignée et m'a très bien aiguille </t>
  </si>
  <si>
    <t>mazars-s-121443</t>
  </si>
  <si>
    <t>je suis satisfaite du service, les prix sont très compétitifs, contact facile et professionnel, explication claire. Je recommande sans problème cet assureur.</t>
  </si>
  <si>
    <t>daerden-n-121441</t>
  </si>
  <si>
    <t xml:space="preserve">parfait, bon accueil on verra en cas de sinistre si cela se confirme
remise sur second vehicule assurée
garanties correctes
je conseille dans mon entourage
</t>
  </si>
  <si>
    <t>ravet-r-121438</t>
  </si>
  <si>
    <t xml:space="preserve">Je suis satisfait du prix et de la rapidité des démarches!
Équipe a l'écoute et disponible pour autre renseignement concernant les assurances ! Un grand merci a l'équipe de l'olivier </t>
  </si>
  <si>
    <t>annezo-d-121437</t>
  </si>
  <si>
    <t xml:space="preserve">RAS au moment de la souscription. Accueil téléphonique satisfaisant. Mon réseau téléphonique était moyennement correct mais on s'en est bien sorti. Merci </t>
  </si>
  <si>
    <t>saintomer-j-121431</t>
  </si>
  <si>
    <t>Accessibilité rapide, clareté des informations, bons conseils, bon accueil 
Tarifs compétitifs
Rapidité d'obtention des informations souhaitées
Rapport qualité prix intéressant</t>
  </si>
  <si>
    <t>vincent-t-121424</t>
  </si>
  <si>
    <t>Réponse et rappel d'un conseiller très rapide. Conseiller très agréable au téléphone expliquant clairement les modalités du contrat, et répondant parfaitement aux questions souhaitées.</t>
  </si>
  <si>
    <t>de-suin-e-121423</t>
  </si>
  <si>
    <t xml:space="preserve">les prix me semblent corrects non verrons à l'usage. Si la réactivité et les services sont à la hauteur de votre réputation nous serons ravis de notre choix </t>
  </si>
  <si>
    <t>delatte-m-121419</t>
  </si>
  <si>
    <t xml:space="preserve">on peu s'assurer rapidement pour le jour même ce qui est plutôt pratique cependant les tarif sont plutôt élévés , bien que pas plus que la concurrence </t>
  </si>
  <si>
    <t>agret-n-121407</t>
  </si>
  <si>
    <t xml:space="preserve">Je suis assez satisfait mais c’est un peu cher pour une petite voiture que j’ai mais sinon le service proposé est pas mal. L’assurance n’est pas mauvaise </t>
  </si>
  <si>
    <t>nmarshal-121405</t>
  </si>
  <si>
    <t xml:space="preserve">Mon fils a acheté une police TOUS RISQUES chez Lolivier. Quand ses jantes/ pneus ont été volés, il a découvert qu'il y a beaucoup d'exclusions dans la police et qu'il n'était pas couvert.
A EVITER
</t>
  </si>
  <si>
    <t>pierson-m-121403</t>
  </si>
  <si>
    <t xml:space="preserve">Problème lors de l'inscription, j'ai directement été rappelé par un conseiller qui fut très agréable. Procédure très rapide, le prix me semble compétitif </t>
  </si>
  <si>
    <t>vanelslande-r-121341</t>
  </si>
  <si>
    <t>Satisfait des prestations proposées ainsi que du prix attractif, large choix de couvertures permettant de répondre au mieux aux besoins des conducteurs</t>
  </si>
  <si>
    <t>27/06/2021</t>
  </si>
  <si>
    <t>lherminier-c-121293</t>
  </si>
  <si>
    <t xml:space="preserve">Je cherchais une première assurance, aucun assureur ne voulait me prendre, ou bien à des prix très onéreux. Avec l'olivier, la souscription a été simple et rapide, sans compter le prix attractif. </t>
  </si>
  <si>
    <t>26/06/2021</t>
  </si>
  <si>
    <t>levy-s-121243</t>
  </si>
  <si>
    <t>je suis satisfais de la réponse rapide qui m'a été apporté et des prix plus que satisfaisant comparé aux autres assurances, je recommande cette assurance .</t>
  </si>
  <si>
    <t>25/06/2021</t>
  </si>
  <si>
    <t>guidez-m-121216</t>
  </si>
  <si>
    <t xml:space="preserve">Venant de souscrire à l'instant, je ne peux me prononcer sur votre enseigne mais je me ferai un plaisir de revenir vers vous ultérieurement.             </t>
  </si>
  <si>
    <t>ringeval-a-121200</t>
  </si>
  <si>
    <t xml:space="preserve">Satisfaite du prix et du service qu’il apporte, le personnel est très agréable et à l’écoute , je recommande l’olivier assurance à d’Autre client .   </t>
  </si>
  <si>
    <t>trillest-j-121186</t>
  </si>
  <si>
    <t>PARFAIT RAPIDE ET SIMPLE
LES RENSEIGNEMENTS  SONT LIMPIDES
TARIF CORRECT RIEN 0 DIRE 
LES FORMULES AVEC TOUTES LES OPTIONS C' EST BIEN on a le choixdechoisir</t>
  </si>
  <si>
    <t>sassine-b-121179</t>
  </si>
  <si>
    <t>Satisfait du service, j'espère que l'ajout d'option supplémentaire comme assistance 0km pourra se faire sans frais additionnel comme ca peut être le cas pour un simple changement de statut ou d'adresse postale.</t>
  </si>
  <si>
    <t>wincenciak-l-121151</t>
  </si>
  <si>
    <t>Service rapide et efficace.
Répondent vite, aimables et compréhensifs.
Prix défiant toute concurrence.
Deux ans sous L'Olivier Assurance Auto et je compte y rester.</t>
  </si>
  <si>
    <t>daoud-121131</t>
  </si>
  <si>
    <t xml:space="preserve">Je déconseille !! J'ai passé une journée de paperasse pour au final perdre de l'argent !
Service client à fuire !
Après avoir fait un devis sur leur site internet je les contacte pour finaliser le contrat qui se fait en deux fois, après avoir payer un acompte de 150 on me demande 250e de plus que le prix indiqué sur le devis.
Le service client ne veux rien savoir et refuse de me passer un responsable. Résultat je suis obligé de résilier et je paye des frais de dossier pour rien ..
On a beau leurs dire qu'on a déjà 4 contrats chez eux ils veulent rien savoir ..
Très déçu </t>
  </si>
  <si>
    <t>carillo-l-120118</t>
  </si>
  <si>
    <t xml:space="preserve">très satisfaite étant jeune conductrice prix abordable pour une première assurance et facile a souscrire par internet carte verte reçu très rapidement  </t>
  </si>
  <si>
    <t>24/06/2021</t>
  </si>
  <si>
    <t>guillermin-m-119115</t>
  </si>
  <si>
    <t>Les opérateurs téléphoniques sont patients et sympathique, je suis pour l'instant satisfaite du service client, mon contrat commence le 30 juin 2021, on verra</t>
  </si>
  <si>
    <t>herrour-f-119112</t>
  </si>
  <si>
    <t>J'ai finalisé mon devis et souscris mon contrat Auto par Téléphone avec GUILLAUME auquel je mets la note de 10/10 pour son excellent professionnalisme</t>
  </si>
  <si>
    <t>enzo-c-119104</t>
  </si>
  <si>
    <t>prix bas service client agréables et attente téléphonique courtes
prix trés bas pour les jeunes conducteur donc je fait parties trés agréable merci ...</t>
  </si>
  <si>
    <t>viguie-m-119081</t>
  </si>
  <si>
    <t>Un peu long a remplir toutes les données demandées.
Petit point noir, la listes des documents a envoyer en tout petit caractère. Mettre une police plus visible peut être ou une couleurs plus voyantes qui attire l'œil.</t>
  </si>
  <si>
    <t>basset-m-119078</t>
  </si>
  <si>
    <t>Je suis très satisfaite des devis envoyés, ils répondaient tous à mon budget.
J'ai connu L'Olivier par des amis qui en sont également très contents.
La réception des documents et la signature du contrat ont été très rapides.</t>
  </si>
  <si>
    <t>prothier-d-118082</t>
  </si>
  <si>
    <t>Très satisfait de la rapidité de votre service, très heureux d'être client parmis vous et j'ai hâte de voir la suite, merci pour votre rapidité d'action .</t>
  </si>
  <si>
    <t>rocheteau-t-118063</t>
  </si>
  <si>
    <t>Plusieurs difficultés avec le site
Accès au compte perso 
devis habitation 
règlement (boursorama) via le site impossible, opération faite avec un conseiller par téléphone avec information sur les références bancaire ce qui ne rassure vraiment pas</t>
  </si>
  <si>
    <t>srikumaran-k-118060</t>
  </si>
  <si>
    <t xml:space="preserve">Je suis très satisfait du service. Le prix de l'assurance me revient très chère mais sinon tout est parfait. Le personnel est très aimable et répond a tout nos besoins. </t>
  </si>
  <si>
    <t>cotard-m-118045</t>
  </si>
  <si>
    <t>Je viens de m'inscrire , je verrais dans le temps si les services de l'olivier me convienne. Pour l'instant rien à dire, les prix correspondent à mes attentes par rapport aux garantie proposées.</t>
  </si>
  <si>
    <t>23/06/2021</t>
  </si>
  <si>
    <t>hamed-d-118006</t>
  </si>
  <si>
    <t>Rien a contredire tout est parfait.Je recommande vivement cette compagnie d'assurance.Un effort a faire en ce qui concerne les frais de dossier,un petit geste commerciale serait le bienvenue.D HAMED</t>
  </si>
  <si>
    <t>letellier-n-117981</t>
  </si>
  <si>
    <t>Je viens de souscrire et les tarifs sont intéressants par rapport à la couverture. Maintenant, à voir lorsqu'il y aura un sinistre si j'en ai un. Espérons que le service client sera à la hauteur.</t>
  </si>
  <si>
    <t>nifloe-m-117960</t>
  </si>
  <si>
    <t xml:space="preserve">Je suis satisfait de olivier assurance, prix raisonnable, je recommanderai l'olivier assurance à mes amis pour les montants qu'il propose au jeune conducteur </t>
  </si>
  <si>
    <t>baklouti-aissa-m-117953</t>
  </si>
  <si>
    <t xml:space="preserve">Au top comme d'habitude, temps d'attente réduit, conseillers clairs et précis.
Je recommande l'Olivier tant sur le tarif que sur la prestation et la qualité de service
</t>
  </si>
  <si>
    <t>bapceres-garibal-i-117943</t>
  </si>
  <si>
    <t>Je suis satisfaite du service. Rapidité, disponibilité. Les tarifs sont très compétitifs. l'envoi de documents est simple et le retour rapide. Donc je recommande</t>
  </si>
  <si>
    <t>pagenel-o-117933</t>
  </si>
  <si>
    <t>Très bon rapport qualité prix , grande efficacité, grande réactivité, un excellent accueil téléphonique donc des débuts très satisfaisant chez l’Olivier Assurances .</t>
  </si>
  <si>
    <t>cras-m-117905</t>
  </si>
  <si>
    <t xml:space="preserve">je suis tres satisfaite part le prix et le personnel se sont des gens tres serieux et serviable et agréable contente de faire partie des nouveaux adherent </t>
  </si>
  <si>
    <t>22/06/2021</t>
  </si>
  <si>
    <t>delhez-s-117876</t>
  </si>
  <si>
    <t xml:space="preserve">prix compétitif mais quand on fait plusieurs devis avec les mêmes renseignements nous n'avons jamais le même montant                                       </t>
  </si>
  <si>
    <t>cheikhouna-c-117813</t>
  </si>
  <si>
    <t xml:space="preserve">Je suis satisfait de mon mon contrat d assurance Les prix me conviennent c est simple rapide pratique et surtout efficace et merci pour votre accueil téléphonique </t>
  </si>
  <si>
    <t>duigou-a-117780</t>
  </si>
  <si>
    <t xml:space="preserve">JE SUIS SATISFAITE DU SERVICE ET DU PRIX 
LA PROCEDURE EST TRES RAPIDE ET SIMPLE A COMPRENDRE ET A REMPLIR 
LE SITE NOUS ACCOMPAGNE JUSQU'AU BOUT DE LA PROCEDURE </t>
  </si>
  <si>
    <t>21/06/2021</t>
  </si>
  <si>
    <t>solbes-r-117743</t>
  </si>
  <si>
    <t xml:space="preserve">Merci pour le prix, je trouve que l’assurance qui m’a était sollicité par un ami qui vous a connus auprès des publicités télévisées, merci à vous et bonne journée Mr Solbes Romain. </t>
  </si>
  <si>
    <t>jourdan-c-117742</t>
  </si>
  <si>
    <t xml:space="preserve">super entretien téléphonique , tout les renseignement sur le contrat sont clair. rapport qualité /prix son excellent sans prendre d'option supplémentaire. a recommande! </t>
  </si>
  <si>
    <t>deleplace-l-117731</t>
  </si>
  <si>
    <t>Je suis satisfaite du service, les prix sont très abordable pour une assurance, très à l’écoute et au conseil de la personne. Ravie d’avoir our ce nouveau contrat.</t>
  </si>
  <si>
    <t>bertho-p-117728</t>
  </si>
  <si>
    <t xml:space="preserve">simple et pratique, je suis satisfait de vos services.
simple et pratique, je suis satisfait de vos services.
simple et pratique, je suis satisfait de vos services.
</t>
  </si>
  <si>
    <t>ingabire-j-117704</t>
  </si>
  <si>
    <t xml:space="preserve">L' acces au service trés pratique, le joignabilité, le flexibilité de prix, la plateforme me facilite beaucoup pour pouvoir y acceder où et quand je veux.
</t>
  </si>
  <si>
    <t>marchand-o-117627</t>
  </si>
  <si>
    <t>Je trouve la procedure de souscription facile et claire, la possibilité de modifier certains parametres de l'assurance du vehicule est un plus et permet de s'adapter au besoin</t>
  </si>
  <si>
    <t>19/06/2021</t>
  </si>
  <si>
    <t>said-k-117606</t>
  </si>
  <si>
    <t>JE SUIS SATISFAIT REPONSE RAPIDE ET PLUS CONVAINQUANT. CONTINUER DANS CETTE DYNAMIQUE JE SUIS PRET A VOUS FAIRE DES PARAINAGE. MERCI  A TRES BIENTOT CORDIALEMENT</t>
  </si>
  <si>
    <t>hannedouche-l-117597</t>
  </si>
  <si>
    <t xml:space="preserve">Je suis satisfait du service de l assurance l'olivier il sont à l écoute il conseil bien aucun soucis je recommande.............                      </t>
  </si>
  <si>
    <t>ferreira-d-117596</t>
  </si>
  <si>
    <t>Je suis satisfait des services proposés par L’olivier assurance,
Les prix sont intéressant,
Reste à voir dans la durée si les prestations seront aux rendez-vous en cas de souci.</t>
  </si>
  <si>
    <t>monchablon-a-117593</t>
  </si>
  <si>
    <t>Super service et super conseillère (Nassima) elle a été très efficace pour ouvrir mon nouveau contrat et très gentille. Temps d'attente rapide et super accueil</t>
  </si>
  <si>
    <t>krzeminski-i-117591</t>
  </si>
  <si>
    <t>Trés bon acceuil télephonique et explications trés claires de la part du conseillé. Je recommande, de plus la plateforme téléphonique est basé dans le nord de la France ce qui est un plus pour moi.</t>
  </si>
  <si>
    <t>kherbouchi-k-117584</t>
  </si>
  <si>
    <t>Satisfait du service rapide, personnel a l ecoute bien explicatif, prix correct des devis automobiles ou habitations, je recommande l Olivier assurance.</t>
  </si>
  <si>
    <t>leterme-o-117570</t>
  </si>
  <si>
    <t>La formule et les conditions conviennent bien au personnes de retour d'expatriation.
Je recommande L'olivier Assurance à toutes les personnes revenant en France après plus de 3 ans à l'étranger</t>
  </si>
  <si>
    <t>aksu-s-117549</t>
  </si>
  <si>
    <t>Simple et rapide, des prix qui défit toute concurrence. Un service client/ des conseillers sympatique et très réactif.
Je suis très satisfaite pour une première ouverture de contrat avec l'olivier assurance</t>
  </si>
  <si>
    <t>18/06/2021</t>
  </si>
  <si>
    <t>pollet-c-117535</t>
  </si>
  <si>
    <t xml:space="preserve">je suis satisfait du service
et également satisfait du prix , de la simplicité du site et du déroulement du contrat pour la signature , je conseillerais l'assurance l'olivier a des amis .
</t>
  </si>
  <si>
    <t>sam-madiba-a-117523</t>
  </si>
  <si>
    <t xml:space="preserve">L'attente téléphonique est moins longue et je suis ravi de l'accueil téléphonique. Les conseillers sont à l'écoute, les explications sont nets et précises. </t>
  </si>
  <si>
    <t>khalyl-a-117508</t>
  </si>
  <si>
    <t xml:space="preserve">Je suis satisfait du service 
Les prix me conviennent parfaitement assurance pas trop chère je recommande vraiment 
Service client rien à dire très poli </t>
  </si>
  <si>
    <t>galea-m-117481</t>
  </si>
  <si>
    <t xml:space="preserve">Les prix me conviennent.
L'Interlocuteur qui m'a rappelé est efficace et aimable.
Souscription en ligne pratique et rapide.
Étendue des garanties intéressante. </t>
  </si>
  <si>
    <t>karmanou-s-117427</t>
  </si>
  <si>
    <t xml:space="preserve">C est parfait  tout est nickel très bonne assurance je recommande sans aucun problème le service est rapide...vous pouvez vous assurez les yeux fermés </t>
  </si>
  <si>
    <t>mioche-l-117421</t>
  </si>
  <si>
    <t>Les prix sont très bon, cependant ils augment lorsque l'on change de véhicule pour une puissance similaire et une finition similaire sans justification ...</t>
  </si>
  <si>
    <t>griche-g-117414</t>
  </si>
  <si>
    <t>Je suis satisfait dommage que le paiement par mensualité me fasse augmenter l'assurance de 554€ à 629€ ce qui n'est pas négligeable à part ça c'est facile et rapide</t>
  </si>
  <si>
    <t>wermeille-m-117409</t>
  </si>
  <si>
    <t xml:space="preserve">Très bien reponse immediate,accueil personnalisé et de qualité, a su répondre à mes questions. A trouver  une solution  à mon problème. Conseiller agréable </t>
  </si>
  <si>
    <t>merzougui-f-117401</t>
  </si>
  <si>
    <t xml:space="preserve">Malheureusement je n'ai pas pu assurer mes 2 autres voitures  et mon habitation chez vous étant chez un autre assureur que depuis quelques mois.
Vous êtes moins cher qu'eux. J'attends. </t>
  </si>
  <si>
    <t>lair-s-117384</t>
  </si>
  <si>
    <t>Je ne peux pas encore donner mon avis je viens juste de signer le contrat 
Les prix pour jeunes conducteurs sont intéressants comparés aux autres assurances, c’est le seul avis que je peux fournir à cet instant.</t>
  </si>
  <si>
    <t>slimani-l-117368</t>
  </si>
  <si>
    <t>Je suis pour l'instant satisfait du service proposé.
Je referai un point d'ici 6 mois avec mon conseiller pour pouvoir vous redonner mon avis à postériori.</t>
  </si>
  <si>
    <t>rabbani-y-117351</t>
  </si>
  <si>
    <t xml:space="preserve">Très belle accueil et très clair dans tous les explications .
J’ai apprécié cette échange et personnalisation de mon assurance en accord avec mes besoins.
Merci </t>
  </si>
  <si>
    <t>binet-n-117347</t>
  </si>
  <si>
    <t xml:space="preserve">Je suis satisfait de notre contrat concernant le prix et les garanties que nous avons demandé. Vos services ont été très compétents. Nous recommandons LOLIVIER ASSURANCE </t>
  </si>
  <si>
    <t>chauvat-l-117336</t>
  </si>
  <si>
    <t>Satisfait de la prestation de ce jour que nous avons réalisé ensemble sur le site de l’Olivier. Vous remerciant pour la prestation de ce jour. Fait à Pernes-les-Fontaines ce jour.</t>
  </si>
  <si>
    <t>joslain-b-117313</t>
  </si>
  <si>
    <t>je suis satisfait du service excepté le 16/06 difficultés pour se connecter au standard téléphonique.
les prix sont élevés
les interlocuteurs au téléphone sont aimables</t>
  </si>
  <si>
    <t>foumpire-j-117302</t>
  </si>
  <si>
    <t>Super satisfait pour le service ! Réponse Avant même d’avoir monter le dossier en ligne ! Un peu cher mais pour une assurance en urgence c’est le top!</t>
  </si>
  <si>
    <t>maurice-w-117288</t>
  </si>
  <si>
    <t xml:space="preserve">Je recommande fortement cette assurance une simplicité et une clairvoyance suivi d'une rapidité incroyable RAS                                        </t>
  </si>
  <si>
    <t>16/06/2021</t>
  </si>
  <si>
    <t>remy-c-117284</t>
  </si>
  <si>
    <t xml:space="preserve">Très bon accueil téléphonique par les conseillers, le prix est très correct également.
Bonne première impression globalement, je recommande l'Olivier
</t>
  </si>
  <si>
    <t>symphor-e-117243</t>
  </si>
  <si>
    <t>Très réactifs pour les souscriptions et renseignements très clairs...deux véhicules assurés chez l Olivier. J'espère que vous serez aussi réactif en cas d accident...</t>
  </si>
  <si>
    <t>faure-c-117240</t>
  </si>
  <si>
    <t xml:space="preserve">Très satisfait du tarif et du service en Tant que jeune Permis.
Système en ligne performant et toujours un conseillé disponible au téléphone.
A recommander
</t>
  </si>
  <si>
    <t>lauret-p-117200</t>
  </si>
  <si>
    <t>Service facile d'accès.
Contrat simple et rapide à remplir en ligne.
Explications très claires étape par étape.
Je recommande très fortement vos services.</t>
  </si>
  <si>
    <t>aubry-s-117196</t>
  </si>
  <si>
    <t xml:space="preserve">Service rapide et satisfaisant. Contrat signé en moins de 24h.
Service client facilement joignable et aimable.
Je recommande cette assurance.          </t>
  </si>
  <si>
    <t>monroe-g-117190</t>
  </si>
  <si>
    <t>satisfait du service, personnel aimable
prix compétitif, différentes formules.
explications correctes.
plateforme internet moderne, 
donc a priori à prescrire</t>
  </si>
  <si>
    <t>godard-t-117161</t>
  </si>
  <si>
    <t xml:space="preserve">Je suis satisfait du service, et du prix lors de la finalisation du contrat, pour assurer une deuxième voiture avec le multiauto de chez l’olivier assurance </t>
  </si>
  <si>
    <t>15/06/2021</t>
  </si>
  <si>
    <t>beldjilali-a-117156</t>
  </si>
  <si>
    <t xml:space="preserve">Je suis ravis du prix le prix me convient parfaitement 
Très bonne assurance auto 
Merci de m'avoir assuré au plus vite et rapidement assurance a partager </t>
  </si>
  <si>
    <t>dumergue-c-117106</t>
  </si>
  <si>
    <t>Interlocuteur sympathique et efficace pour la souscription des contrats.
Pour la prise en charge de sinistre, je reviendrai si j'en ai malheureusement un dans le futur.</t>
  </si>
  <si>
    <t>paubet-y-117091</t>
  </si>
  <si>
    <t>tres bons conseils et assitance telephoniuqe rapide apres avoir eu des soucis de connexion internet ..les tarifs sont corrects de plus ..je recommande cette assurance</t>
  </si>
  <si>
    <t>sabri-b-117051</t>
  </si>
  <si>
    <t xml:space="preserve">Je suis satisfait du service qualité du prix  si on peut encore moin cher  et j’étais parrainé je  voudrais  savoir  comment sa se    
passe  si on na droit un cadeaux </t>
  </si>
  <si>
    <t>alvarez-i-117037</t>
  </si>
  <si>
    <t>Très satisfaite des prix. La conseillère au téléphone au top.
Service rapide et efficace ! Enfin une assurance à des bas prix... Enfin bref, très contente d’avoir entendu parlé de l’Olivier Assurance!</t>
  </si>
  <si>
    <t>14/06/2021</t>
  </si>
  <si>
    <t>jandot-r-117030</t>
  </si>
  <si>
    <t>Super assurance pas cher plus acceuil téléphonique super Assistant super accueillant et tres competents assez rapide je recommande allez y les yeux ferme mefci</t>
  </si>
  <si>
    <t>petitjean-a-117027</t>
  </si>
  <si>
    <t>Service parfait et rapide, prix très intéressant. Très bon accueil et bon conseil. Conseiller très professionnel. Pour l'instant rien à redire, tout est parfait</t>
  </si>
  <si>
    <t>bruyant-s-116983</t>
  </si>
  <si>
    <t>Je suis satisfait du service … les prix me conviennent … simple et convaincant … je recommande fortement a mon entourage … avec esperance de recevoir des remise a l’avenir :)</t>
  </si>
  <si>
    <t>lotigie-l-116973</t>
  </si>
  <si>
    <t>Souscription facile, site internet bien fait.
Les prix restent élevés pour un jeune conducteur même si c'est l'une des assurance les plus compétitives.</t>
  </si>
  <si>
    <t>lunardi-f-116964</t>
  </si>
  <si>
    <t>Assureur qui reste encore cher pour un jeune conducteur mais moins que les autres assureurs, mais la souscription est assez facile. Je vais faire des devis pour les autres véhicules.</t>
  </si>
  <si>
    <t>hadji-d-116951</t>
  </si>
  <si>
    <t xml:space="preserve">Je suis satisfaite du prix mais le devis n’est pas pas le même en ligne et avec un conseiller. La chose est qui est positive est le système du parrainage qui nous permet de faire des économies </t>
  </si>
  <si>
    <t>danniel-t-116950</t>
  </si>
  <si>
    <t xml:space="preserve">Les démarches pour la souscription se font facilement. Les tarifs sont corrects et compétitifs par rapport aux autres compagnies d assurance. Je suis satisfais du service. </t>
  </si>
  <si>
    <t>chaati-k-116914</t>
  </si>
  <si>
    <t xml:space="preserve">Au top facile dans la mise en place ainsi que la réception de la vignette il faut a l'avenir faire des offres promotionnel pour attiré la clientèle.. </t>
  </si>
  <si>
    <t>13/06/2021</t>
  </si>
  <si>
    <t>mnafack-m-116912</t>
  </si>
  <si>
    <t>Satisfait de service rapide et efficace je souhaite avoir m'a carte verte définitive rapidement ce possible de rectifier le nom de famille Mnafakh merci cordialement</t>
  </si>
  <si>
    <t>cointereau-g-116905</t>
  </si>
  <si>
    <t xml:space="preserve">Je suis satisfait de l'offre proposé
Les tarifs sont intéressants et cohérents avec le marché.
La rapidité et la facilité pour adhérer sont excellent.
</t>
  </si>
  <si>
    <t>bourdier-n-116903</t>
  </si>
  <si>
    <t>Bonjour, mon expérience utilisateur pour faire assurer mon second véhicule a été beaucoup trop longue : 30 minutes par téléphone ! Cela doit pouvoir être simplifié quand on est déjà client.</t>
  </si>
  <si>
    <t>thibault-m-116897</t>
  </si>
  <si>
    <t>Rapide et bon prix, simple à réaliser, pas eu de problème durant la lecture et signature du contrat. Je recommanderais L’olivier assurance à mes proches</t>
  </si>
  <si>
    <t>lopere-m-116851</t>
  </si>
  <si>
    <t>Simple et éfficace dommage pas assurance pour 2 roues ,personne très serviable au téléphone en espérant voir mes charges d'assurance devenir moin lourde au fil du temps coordialement</t>
  </si>
  <si>
    <t>12/06/2021</t>
  </si>
  <si>
    <t>charrier-l-116842</t>
  </si>
  <si>
    <t xml:space="preserve">je suis satisfait du service, l'accueil téléphonique est très bien.
Personnel a l'écoute et rapide dans les démarches.                                           </t>
  </si>
  <si>
    <t>monet-j-116829</t>
  </si>
  <si>
    <t>Je suis satisfait de la prestation de mon interlocuteur qui a été très claire dans la présentation pour mon projet . Le prix me convient parfaitement. je recommanderais votre assurance.</t>
  </si>
  <si>
    <t>catalifaud-j-116812</t>
  </si>
  <si>
    <t>un senior paye 245 euro par ans moi je paye 388 le risque et le même je gagne peu et dans la mesure où je suis jeune conducteur je paye plus cher qu'un senior et pour le moment c'est la meilleure assurence proposer PS... le personnel irréprochable .</t>
  </si>
  <si>
    <t>maecke-l-116805</t>
  </si>
  <si>
    <t>Les prix me conviennent. Tant qu'a la satisfaction, il ne me reste plus qu'a voir avec les services de mon contrat en cas ou j'aurais un soucis avec mon véhicule.</t>
  </si>
  <si>
    <t>11/06/2021</t>
  </si>
  <si>
    <t>martos-l-116802</t>
  </si>
  <si>
    <t>Je suis satisfaite de vos services,votre sérieux, la simplicité de vos services,et le sérieux des interlocuteurs quand aux explications permettant de bien s'assurer .merci</t>
  </si>
  <si>
    <t>thomire-l-116767</t>
  </si>
  <si>
    <t xml:space="preserve">Très bien je recommande entièrement Olivier assurance a mes amis et a ma famille rapport qualité prix 100 pour 100 je ne regrette pas plus qu'à voir dans la suite </t>
  </si>
  <si>
    <t>david-s-116764</t>
  </si>
  <si>
    <t>Je suis plutôt satisfait de part l'ouverture de mon dossier sur le site en ligne de l'Olivier, qui a été très simple et rapide. Maintenant j'espère que le reste suivra.</t>
  </si>
  <si>
    <t>aklouche-s-116757</t>
  </si>
  <si>
    <t>Beaucoup de complications inutiles.
Pas normal de devoir faire l'intermédiaire entre le service vente et le service client.
Pas normal aussi de devoir payer pour ensuite être remboursé.</t>
  </si>
  <si>
    <t>barhili-m-116693</t>
  </si>
  <si>
    <t xml:space="preserve">Les prix me conviennent , et je suis satisfait de vos services , de votre réactivité au téléphone , ainsi que que l’écoute active dont vous avez fais part avec moi lors de la réalisation de mon contrat </t>
  </si>
  <si>
    <t>10/06/2021</t>
  </si>
  <si>
    <t>boukri-m-116683</t>
  </si>
  <si>
    <t xml:space="preserve">Pour  moi  je trouve que l'olivier est la meilleure au niveau de qualité prix, et  comme je suis nouveau assuré chez l'olivier je suis vraiment content. </t>
  </si>
  <si>
    <t>hennart-a-116668</t>
  </si>
  <si>
    <t>Très satisfait, accueil des plus agréable,très bonnes explications,  prix abordables,.Tres satisfait de mon interlocutrice,je ne manquerai pas de conseiller votre assurance .</t>
  </si>
  <si>
    <t>heuga-o-116642</t>
  </si>
  <si>
    <t>Les conseillers que j'ai eu au téléphone sont très compétents, les indications données étaient toujours de qualité et précises. Je suis satisfaite de ma formule d'assurance.</t>
  </si>
  <si>
    <t>etiss-m-116640</t>
  </si>
  <si>
    <t xml:space="preserve">Je suis très content de votre travail merci beaucoup vous êtes très gentils bon courage a vous.          Tous et bonne. Après midi.                    </t>
  </si>
  <si>
    <t>sadjian-i-116602</t>
  </si>
  <si>
    <t>Satisfait par les prix et le service client.
Devis rapide et clair.
Souscription également rapide et digitalisation de tout le process que j'apprécie particulièrement.</t>
  </si>
  <si>
    <t>spinetti-m-116596</t>
  </si>
  <si>
    <t>Merci pour le devis 
La réaction et tout ce qui va avec
Merci c’est moi merci merci merci
À bientôt 
J’espère avoir un meilleur tarif la prochaine fois</t>
  </si>
  <si>
    <t>didierlaurent-a-116587</t>
  </si>
  <si>
    <t>Très bon accompagnement, personnel à l’écoute, qui apporte de bons conseils et propose les meilleurs services possibles selon l’envie du client et ses besoins. Prix accessible et attractif, des options très intéressantes. Notamment pour les jeunes permis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</si>
</sst>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1" t="s">
        <v>7</v>
      </c>
      <c r="I1" s="1" t="s">
        <v>8</v>
      </c>
      <c r="J1" s="1" t="s">
        <v>9</v>
      </c>
      <c r="K1" s="1" t="s">
        <v>10</v>
      </c>
    </row>
    <row r="2">
      <c r="A2" s="2">
        <v>1.0</v>
      </c>
      <c r="B2" s="2" t="s">
        <v>11</v>
      </c>
      <c r="C2" s="2" t="s">
        <v>12</v>
      </c>
      <c r="D2" s="2" t="s">
        <v>13</v>
      </c>
      <c r="E2" s="2" t="s">
        <v>14</v>
      </c>
      <c r="F2" s="2" t="s">
        <v>15</v>
      </c>
      <c r="G2" s="2" t="s">
        <v>16</v>
      </c>
      <c r="H2" s="2" t="s">
        <v>17</v>
      </c>
      <c r="I2" s="2" t="str">
        <f>IFERROR(__xludf.DUMMYFUNCTION("GOOGLETRANSLATE(C2,""fr"",""en"")"),"For all masters of animals
 ECA insurance and avoided it reimburses it as it is already singing you are always of your pocket if you make a stylization of female dog they tell you that it is reimbursed but you realize that after they tell you yes but the"&amp;"re Forted 100 euros. Where we are told it was not in your contract in 4 years of contract it cost me more than 1812 EUR I reimbursed me less than 731 EUR and when the veterinarian says a word for the disease you are reimbursed and when He says another wor"&amp;"d for the same illness you are not reimbursed is proof that this insurance sells you contracts without knowing the difference between two words which means the same disease
They know you call regularly to tell you you have to change the contract to send "&amp;"you a little expensive and to reimburse it is more complicated to avoid this ECA insurance for any contract with them")</f>
        <v>For all masters of animals
 ECA insurance and avoided it reimburses it as it is already singing you are always of your pocket if you make a stylization of female dog they tell you that it is reimbursed but you realize that after they tell you yes but there Forted 100 euros. Where we are told it was not in your contract in 4 years of contract it cost me more than 1812 EUR I reimbursed me less than 731 EUR and when the veterinarian says a word for the disease you are reimbursed and when He says another word for the same illness you are not reimbursed is proof that this insurance sells you contracts without knowing the difference between two words which means the same disease
They know you call regularly to tell you you have to change the contract to send you a little expensive and to reimburse it is more complicated to avoid this ECA insurance for any contract with them</v>
      </c>
    </row>
    <row r="3">
      <c r="A3" s="2">
        <v>5.0</v>
      </c>
      <c r="B3" s="2" t="s">
        <v>18</v>
      </c>
      <c r="C3" s="2" t="s">
        <v>19</v>
      </c>
      <c r="D3" s="2" t="s">
        <v>20</v>
      </c>
      <c r="E3" s="2" t="s">
        <v>21</v>
      </c>
      <c r="F3" s="2" t="s">
        <v>15</v>
      </c>
      <c r="G3" s="2" t="s">
        <v>22</v>
      </c>
      <c r="H3" s="2" t="s">
        <v>23</v>
      </c>
      <c r="I3" s="2" t="str">
        <f>IFERROR(__xludf.DUMMYFUNCTION("GOOGLETRANSLATE(C3,""fr"",""en"")"),"Loading...")</f>
        <v>Loading...</v>
      </c>
    </row>
    <row r="4">
      <c r="A4" s="2">
        <v>4.0</v>
      </c>
      <c r="B4" s="2" t="s">
        <v>24</v>
      </c>
      <c r="C4" s="2" t="s">
        <v>25</v>
      </c>
      <c r="D4" s="2" t="s">
        <v>26</v>
      </c>
      <c r="E4" s="2" t="s">
        <v>27</v>
      </c>
      <c r="F4" s="2" t="s">
        <v>15</v>
      </c>
      <c r="G4" s="2" t="s">
        <v>28</v>
      </c>
      <c r="H4" s="2" t="s">
        <v>29</v>
      </c>
      <c r="I4" s="2" t="str">
        <f>IFERROR(__xludf.DUMMYFUNCTION("GOOGLETRANSLATE(C4,""fr"",""en"")"),"Loading...")</f>
        <v>Loading...</v>
      </c>
    </row>
    <row r="5">
      <c r="A5" s="2">
        <v>3.0</v>
      </c>
      <c r="B5" s="2" t="s">
        <v>30</v>
      </c>
      <c r="C5" s="2" t="s">
        <v>31</v>
      </c>
      <c r="D5" s="2" t="s">
        <v>20</v>
      </c>
      <c r="E5" s="2" t="s">
        <v>21</v>
      </c>
      <c r="F5" s="2" t="s">
        <v>15</v>
      </c>
      <c r="G5" s="2" t="s">
        <v>32</v>
      </c>
      <c r="H5" s="2" t="s">
        <v>29</v>
      </c>
      <c r="I5" s="2" t="str">
        <f>IFERROR(__xludf.DUMMYFUNCTION("GOOGLETRANSLATE(C5,""fr"",""en"")"),"Loading...")</f>
        <v>Loading...</v>
      </c>
    </row>
    <row r="6">
      <c r="A6" s="2">
        <v>1.0</v>
      </c>
      <c r="B6" s="2" t="s">
        <v>33</v>
      </c>
      <c r="C6" s="2" t="s">
        <v>34</v>
      </c>
      <c r="D6" s="2" t="s">
        <v>35</v>
      </c>
      <c r="E6" s="2" t="s">
        <v>27</v>
      </c>
      <c r="F6" s="2" t="s">
        <v>15</v>
      </c>
      <c r="G6" s="2" t="s">
        <v>36</v>
      </c>
      <c r="H6" s="2" t="s">
        <v>37</v>
      </c>
      <c r="I6" s="2" t="str">
        <f>IFERROR(__xludf.DUMMYFUNCTION("GOOGLETRANSLATE(C6,""fr"",""en"")"),"Loading...")</f>
        <v>Loading...</v>
      </c>
    </row>
    <row r="7">
      <c r="A7" s="2">
        <v>1.0</v>
      </c>
      <c r="B7" s="2" t="s">
        <v>38</v>
      </c>
      <c r="C7" s="2" t="s">
        <v>39</v>
      </c>
      <c r="D7" s="2" t="s">
        <v>40</v>
      </c>
      <c r="E7" s="2" t="s">
        <v>27</v>
      </c>
      <c r="F7" s="2" t="s">
        <v>15</v>
      </c>
      <c r="G7" s="2" t="s">
        <v>41</v>
      </c>
      <c r="H7" s="2" t="s">
        <v>42</v>
      </c>
      <c r="I7" s="2" t="str">
        <f>IFERROR(__xludf.DUMMYFUNCTION("GOOGLETRANSLATE(C7,""fr"",""en"")"),"Loading...")</f>
        <v>Loading...</v>
      </c>
    </row>
    <row r="8">
      <c r="A8" s="2">
        <v>5.0</v>
      </c>
      <c r="B8" s="2" t="s">
        <v>43</v>
      </c>
      <c r="C8" s="2" t="s">
        <v>44</v>
      </c>
      <c r="D8" s="2" t="s">
        <v>45</v>
      </c>
      <c r="E8" s="2" t="s">
        <v>27</v>
      </c>
      <c r="F8" s="2" t="s">
        <v>15</v>
      </c>
      <c r="G8" s="2" t="s">
        <v>46</v>
      </c>
      <c r="H8" s="2" t="s">
        <v>47</v>
      </c>
      <c r="I8" s="2" t="str">
        <f>IFERROR(__xludf.DUMMYFUNCTION("GOOGLETRANSLATE(C8,""fr"",""en"")"),"Loading...")</f>
        <v>Loading...</v>
      </c>
    </row>
    <row r="9">
      <c r="A9" s="2">
        <v>3.0</v>
      </c>
      <c r="B9" s="2" t="s">
        <v>48</v>
      </c>
      <c r="C9" s="2" t="s">
        <v>49</v>
      </c>
      <c r="D9" s="2" t="s">
        <v>50</v>
      </c>
      <c r="E9" s="2" t="s">
        <v>51</v>
      </c>
      <c r="F9" s="2" t="s">
        <v>15</v>
      </c>
      <c r="G9" s="2" t="s">
        <v>52</v>
      </c>
      <c r="H9" s="2" t="s">
        <v>53</v>
      </c>
      <c r="I9" s="2" t="str">
        <f>IFERROR(__xludf.DUMMYFUNCTION("GOOGLETRANSLATE(C9,""fr"",""en"")"),"After several calls (with a lot of waiting) I was finally able to get an answer after 1 month thanks to Gwendal for taking my problem in charge and having solved it (well I hope)")</f>
        <v>After several calls (with a lot of waiting) I was finally able to get an answer after 1 month thanks to Gwendal for taking my problem in charge and having solved it (well I hope)</v>
      </c>
    </row>
    <row r="10">
      <c r="A10" s="2">
        <v>1.0</v>
      </c>
      <c r="B10" s="2" t="s">
        <v>54</v>
      </c>
      <c r="C10" s="2" t="s">
        <v>55</v>
      </c>
      <c r="D10" s="2" t="s">
        <v>56</v>
      </c>
      <c r="E10" s="2" t="s">
        <v>27</v>
      </c>
      <c r="F10" s="2" t="s">
        <v>15</v>
      </c>
      <c r="G10" s="2" t="s">
        <v>57</v>
      </c>
      <c r="H10" s="2" t="s">
        <v>58</v>
      </c>
      <c r="I10" s="2" t="str">
        <f>IFERROR(__xludf.DUMMYFUNCTION("GOOGLETRANSLATE(C10,""fr"",""en"")"),"Insured for more than 10 years at Maif, we had to declare a claim because of our neighbor who damaged our house following work he has done at home.
They therefore pass their expert and that of my neighbor's insurer on the same day.
Experts (if we ca"&amp;"n call it like that) make exactly the same report.
I declared my claim in March 2021, I find out how to do a counter Expert and of course we try to dissuade me on the phone from not making a counter expertise because I will pay fees for nothing, I will"&amp;" not be able to Prove that my neighbor is the cause of damage etc etc.
Obviously the damage does not result from my neighbor but because of us in the expert's report (obviously!)
I therefore ask for a counter expertise (by email this time) and the e"&amp;"xpert's report and the, 3 months later I still have nothing info, no report.
I have subscribed to legal protection I ask how I can implement it and ... still no answer.
The note that I can give them and well it is so low that it is nonexistent on th"&amp;"e Richter scale.
Ha yes, I can still say that price level they are not too bad ... after choosing between paying a little more or having a real guarantee ...
If, on the other hand, there is a positive point that I can quote it is them, it is when yo"&amp;"u ask for banking mobility the following week we receive a direct debit mandate it is the world champions really of a responsiveness that I have never known before!
Well all that to say that they are ... well I don't know if you find them thank you for"&amp;" informing me!
")</f>
        <v>Insured for more than 10 years at Maif, we had to declare a claim because of our neighbor who damaged our house following work he has done at home.
They therefore pass their expert and that of my neighbor's insurer on the same day.
Experts (if we can call it like that) make exactly the same report.
I declared my claim in March 2021, I find out how to do a counter Expert and of course we try to dissuade me on the phone from not making a counter expertise because I will pay fees for nothing, I will not be able to Prove that my neighbor is the cause of damage etc etc.
Obviously the damage does not result from my neighbor but because of us in the expert's report (obviously!)
I therefore ask for a counter expertise (by email this time) and the expert's report and the, 3 months later I still have nothing info, no report.
I have subscribed to legal protection I ask how I can implement it and ... still no answer.
The note that I can give them and well it is so low that it is nonexistent on the Richter scale.
Ha yes, I can still say that price level they are not too bad ... after choosing between paying a little more or having a real guarantee ...
If, on the other hand, there is a positive point that I can quote it is them, it is when you ask for banking mobility the following week we receive a direct debit mandate it is the world champions really of a responsiveness that I have never known before!
Well all that to say that they are ... well I don't know if you find them thank you for informing me!
</v>
      </c>
    </row>
    <row r="11">
      <c r="A11" s="2">
        <v>1.0</v>
      </c>
      <c r="B11" s="2" t="s">
        <v>59</v>
      </c>
      <c r="C11" s="2" t="s">
        <v>60</v>
      </c>
      <c r="D11" s="2" t="s">
        <v>40</v>
      </c>
      <c r="E11" s="2" t="s">
        <v>27</v>
      </c>
      <c r="F11" s="2" t="s">
        <v>15</v>
      </c>
      <c r="G11" s="2" t="s">
        <v>61</v>
      </c>
      <c r="H11" s="2" t="s">
        <v>62</v>
      </c>
      <c r="I11" s="2" t="str">
        <f>IFERROR(__xludf.DUMMYFUNCTION("GOOGLETRANSLATE(C11,""fr"",""en"")"),"Loading...")</f>
        <v>Loading...</v>
      </c>
    </row>
    <row r="12">
      <c r="A12" s="2">
        <v>1.0</v>
      </c>
      <c r="B12" s="2" t="s">
        <v>63</v>
      </c>
      <c r="C12" s="2" t="s">
        <v>64</v>
      </c>
      <c r="D12" s="2" t="s">
        <v>65</v>
      </c>
      <c r="E12" s="2" t="s">
        <v>27</v>
      </c>
      <c r="F12" s="2" t="s">
        <v>15</v>
      </c>
      <c r="G12" s="2" t="s">
        <v>66</v>
      </c>
      <c r="H12" s="2" t="s">
        <v>67</v>
      </c>
      <c r="I12" s="2" t="str">
        <f>IFERROR(__xludf.DUMMYFUNCTION("GOOGLETRANSLATE(C12,""fr"",""en"")"),"Loading...")</f>
        <v>Loading...</v>
      </c>
    </row>
    <row r="13">
      <c r="A13" s="2">
        <v>4.0</v>
      </c>
      <c r="B13" s="2" t="s">
        <v>68</v>
      </c>
      <c r="C13" s="2" t="s">
        <v>69</v>
      </c>
      <c r="D13" s="2" t="s">
        <v>45</v>
      </c>
      <c r="E13" s="2" t="s">
        <v>27</v>
      </c>
      <c r="F13" s="2" t="s">
        <v>15</v>
      </c>
      <c r="G13" s="2" t="s">
        <v>58</v>
      </c>
      <c r="H13" s="2" t="s">
        <v>58</v>
      </c>
      <c r="I13" s="2" t="str">
        <f>IFERROR(__xludf.DUMMYFUNCTION("GOOGLETRANSLATE(C13,""fr"",""en"")"),"Loading...")</f>
        <v>Loading...</v>
      </c>
    </row>
    <row r="14">
      <c r="A14" s="2">
        <v>1.0</v>
      </c>
      <c r="B14" s="2" t="s">
        <v>70</v>
      </c>
      <c r="C14" s="2" t="s">
        <v>71</v>
      </c>
      <c r="D14" s="2" t="s">
        <v>45</v>
      </c>
      <c r="E14" s="2" t="s">
        <v>27</v>
      </c>
      <c r="F14" s="2" t="s">
        <v>15</v>
      </c>
      <c r="G14" s="2" t="s">
        <v>72</v>
      </c>
      <c r="H14" s="2" t="s">
        <v>73</v>
      </c>
      <c r="I14" s="2" t="str">
        <f>IFERROR(__xludf.DUMMYFUNCTION("GOOGLETRANSLATE(C14,""fr"",""en"")"),"Loading...")</f>
        <v>Loading...</v>
      </c>
    </row>
    <row r="15">
      <c r="A15" s="2">
        <v>3.0</v>
      </c>
      <c r="B15" s="2" t="s">
        <v>74</v>
      </c>
      <c r="C15" s="2" t="s">
        <v>75</v>
      </c>
      <c r="D15" s="2" t="s">
        <v>76</v>
      </c>
      <c r="E15" s="2" t="s">
        <v>27</v>
      </c>
      <c r="F15" s="2" t="s">
        <v>15</v>
      </c>
      <c r="G15" s="2" t="s">
        <v>77</v>
      </c>
      <c r="H15" s="2" t="s">
        <v>77</v>
      </c>
      <c r="I15" s="2" t="str">
        <f>IFERROR(__xludf.DUMMYFUNCTION("GOOGLETRANSLATE(C15,""fr"",""en"")"),"Loading...")</f>
        <v>Loading...</v>
      </c>
    </row>
    <row r="16">
      <c r="A16" s="2">
        <v>1.0</v>
      </c>
      <c r="B16" s="2" t="s">
        <v>78</v>
      </c>
      <c r="C16" s="2" t="s">
        <v>79</v>
      </c>
      <c r="D16" s="2" t="s">
        <v>56</v>
      </c>
      <c r="E16" s="2" t="s">
        <v>27</v>
      </c>
      <c r="F16" s="2" t="s">
        <v>15</v>
      </c>
      <c r="G16" s="2" t="s">
        <v>80</v>
      </c>
      <c r="H16" s="2" t="s">
        <v>73</v>
      </c>
      <c r="I16" s="2" t="str">
        <f>IFERROR(__xludf.DUMMYFUNCTION("GOOGLETRANSLATE(C16,""fr"",""en"")"),"Loading...")</f>
        <v>Loading...</v>
      </c>
    </row>
    <row r="17">
      <c r="A17" s="2">
        <v>1.0</v>
      </c>
      <c r="B17" s="2" t="s">
        <v>81</v>
      </c>
      <c r="C17" s="2" t="s">
        <v>82</v>
      </c>
      <c r="D17" s="2" t="s">
        <v>83</v>
      </c>
      <c r="E17" s="2" t="s">
        <v>84</v>
      </c>
      <c r="F17" s="2" t="s">
        <v>15</v>
      </c>
      <c r="G17" s="2" t="s">
        <v>85</v>
      </c>
      <c r="H17" s="2" t="s">
        <v>86</v>
      </c>
      <c r="I17" s="2" t="str">
        <f>IFERROR(__xludf.DUMMYFUNCTION("GOOGLETRANSLATE(C17,""fr"",""en"")"),"poor coverage insurance borrower despite quota 100% following a sick leave in ITT it is calculated only on the loss of salary")</f>
        <v>poor coverage insurance borrower despite quota 100% following a sick leave in ITT it is calculated only on the loss of salary</v>
      </c>
    </row>
    <row r="18">
      <c r="A18" s="2">
        <v>5.0</v>
      </c>
      <c r="B18" s="2" t="s">
        <v>87</v>
      </c>
      <c r="C18" s="2" t="s">
        <v>88</v>
      </c>
      <c r="D18" s="2" t="s">
        <v>45</v>
      </c>
      <c r="E18" s="2" t="s">
        <v>27</v>
      </c>
      <c r="F18" s="2" t="s">
        <v>15</v>
      </c>
      <c r="G18" s="2" t="s">
        <v>89</v>
      </c>
      <c r="H18" s="2" t="s">
        <v>90</v>
      </c>
      <c r="I18" s="2" t="str">
        <f>IFERROR(__xludf.DUMMYFUNCTION("GOOGLETRANSLATE(C18,""fr"",""en"")"),"Loading...")</f>
        <v>Loading...</v>
      </c>
    </row>
    <row r="19">
      <c r="A19" s="2">
        <v>2.0</v>
      </c>
      <c r="B19" s="2" t="s">
        <v>91</v>
      </c>
      <c r="C19" s="2" t="s">
        <v>92</v>
      </c>
      <c r="D19" s="2" t="s">
        <v>45</v>
      </c>
      <c r="E19" s="2" t="s">
        <v>27</v>
      </c>
      <c r="F19" s="2" t="s">
        <v>15</v>
      </c>
      <c r="G19" s="2" t="s">
        <v>93</v>
      </c>
      <c r="H19" s="2" t="s">
        <v>94</v>
      </c>
      <c r="I19" s="2" t="str">
        <f>IFERROR(__xludf.DUMMYFUNCTION("GOOGLETRANSLATE(C19,""fr"",""en"")"),"additional cost far too high for a 54 -year -old child, who led to England and who has held his license for over 30 years ..............
Where is it that we are supposed to recognize ??")</f>
        <v>additional cost far too high for a 54 -year -old child, who led to England and who has held his license for over 30 years ..............
Where is it that we are supposed to recognize ??</v>
      </c>
    </row>
    <row r="20">
      <c r="A20" s="2">
        <v>1.0</v>
      </c>
      <c r="B20" s="2" t="s">
        <v>95</v>
      </c>
      <c r="C20" s="2" t="s">
        <v>96</v>
      </c>
      <c r="D20" s="2" t="s">
        <v>97</v>
      </c>
      <c r="E20" s="2" t="s">
        <v>84</v>
      </c>
      <c r="F20" s="2" t="s">
        <v>15</v>
      </c>
      <c r="G20" s="2" t="s">
        <v>98</v>
      </c>
      <c r="H20" s="2" t="s">
        <v>99</v>
      </c>
      <c r="I20" s="2" t="str">
        <f>IFERROR(__xludf.DUMMYFUNCTION("GOOGLETRANSLATE(C20,""fr"",""en"")"),"Loading...")</f>
        <v>Loading...</v>
      </c>
    </row>
    <row r="21" ht="15.75" customHeight="1">
      <c r="A21" s="2">
        <v>5.0</v>
      </c>
      <c r="B21" s="2" t="s">
        <v>100</v>
      </c>
      <c r="C21" s="2" t="s">
        <v>101</v>
      </c>
      <c r="D21" s="2" t="s">
        <v>20</v>
      </c>
      <c r="E21" s="2" t="s">
        <v>21</v>
      </c>
      <c r="F21" s="2" t="s">
        <v>15</v>
      </c>
      <c r="G21" s="2" t="s">
        <v>102</v>
      </c>
      <c r="H21" s="2" t="s">
        <v>29</v>
      </c>
      <c r="I21" s="2" t="str">
        <f>IFERROR(__xludf.DUMMYFUNCTION("GOOGLETRANSLATE(C21,""fr"",""en"")"),"Loading...")</f>
        <v>Loading...</v>
      </c>
    </row>
    <row r="22" ht="15.75" customHeight="1">
      <c r="A22" s="2">
        <v>3.0</v>
      </c>
      <c r="B22" s="2" t="s">
        <v>103</v>
      </c>
      <c r="C22" s="2" t="s">
        <v>104</v>
      </c>
      <c r="D22" s="2" t="s">
        <v>45</v>
      </c>
      <c r="E22" s="2" t="s">
        <v>27</v>
      </c>
      <c r="F22" s="2" t="s">
        <v>15</v>
      </c>
      <c r="G22" s="2" t="s">
        <v>105</v>
      </c>
      <c r="H22" s="2" t="s">
        <v>73</v>
      </c>
      <c r="I22" s="2" t="str">
        <f>IFERROR(__xludf.DUMMYFUNCTION("GOOGLETRANSLATE(C22,""fr"",""en"")"),"Loading...")</f>
        <v>Loading...</v>
      </c>
    </row>
    <row r="23" ht="15.75" customHeight="1">
      <c r="A23" s="2">
        <v>5.0</v>
      </c>
      <c r="B23" s="2" t="s">
        <v>106</v>
      </c>
      <c r="C23" s="2" t="s">
        <v>107</v>
      </c>
      <c r="D23" s="2" t="s">
        <v>45</v>
      </c>
      <c r="E23" s="2" t="s">
        <v>27</v>
      </c>
      <c r="F23" s="2" t="s">
        <v>15</v>
      </c>
      <c r="G23" s="2" t="s">
        <v>108</v>
      </c>
      <c r="H23" s="2" t="s">
        <v>58</v>
      </c>
      <c r="I23" s="2" t="str">
        <f>IFERROR(__xludf.DUMMYFUNCTION("GOOGLETRANSLATE(C23,""fr"",""en"")"),"Loading...")</f>
        <v>Loading...</v>
      </c>
    </row>
    <row r="24" ht="15.75" customHeight="1">
      <c r="A24" s="2">
        <v>2.0</v>
      </c>
      <c r="B24" s="2" t="s">
        <v>109</v>
      </c>
      <c r="C24" s="2" t="s">
        <v>110</v>
      </c>
      <c r="D24" s="2" t="s">
        <v>45</v>
      </c>
      <c r="E24" s="2" t="s">
        <v>27</v>
      </c>
      <c r="F24" s="2" t="s">
        <v>15</v>
      </c>
      <c r="G24" s="2" t="s">
        <v>111</v>
      </c>
      <c r="H24" s="2" t="s">
        <v>112</v>
      </c>
      <c r="I24" s="2" t="str">
        <f>IFERROR(__xludf.DUMMYFUNCTION("GOOGLETRANSLATE(C24,""fr"",""en"")"),"Loading...")</f>
        <v>Loading...</v>
      </c>
    </row>
    <row r="25" ht="15.75" customHeight="1">
      <c r="A25" s="2">
        <v>4.0</v>
      </c>
      <c r="B25" s="2" t="s">
        <v>113</v>
      </c>
      <c r="C25" s="2" t="s">
        <v>114</v>
      </c>
      <c r="D25" s="2" t="s">
        <v>115</v>
      </c>
      <c r="E25" s="2" t="s">
        <v>51</v>
      </c>
      <c r="F25" s="2" t="s">
        <v>15</v>
      </c>
      <c r="G25" s="2" t="s">
        <v>116</v>
      </c>
      <c r="H25" s="2" t="s">
        <v>117</v>
      </c>
      <c r="I25" s="2" t="str">
        <f>IFERROR(__xludf.DUMMYFUNCTION("GOOGLETRANSLATE(C25,""fr"",""en"")"),"Loading...")</f>
        <v>Loading...</v>
      </c>
    </row>
    <row r="26" ht="15.75" customHeight="1">
      <c r="A26" s="2">
        <v>1.0</v>
      </c>
      <c r="B26" s="2" t="s">
        <v>118</v>
      </c>
      <c r="C26" s="2" t="s">
        <v>119</v>
      </c>
      <c r="D26" s="2" t="s">
        <v>115</v>
      </c>
      <c r="E26" s="2" t="s">
        <v>51</v>
      </c>
      <c r="F26" s="2" t="s">
        <v>15</v>
      </c>
      <c r="G26" s="2" t="s">
        <v>120</v>
      </c>
      <c r="H26" s="2" t="s">
        <v>17</v>
      </c>
      <c r="I26" s="2" t="str">
        <f>IFERROR(__xludf.DUMMYFUNCTION("GOOGLETRANSLATE(C26,""fr"",""en"")"),"Your ref: generation planning hospitalization
Adherent number 4701895
Hello,
It would really be necessary to furnish your accounting service which has harass me for 1 month for an unpaid of € 5.95 which was settled by check and debited.
I contacted "&amp;"the service that confirmed to me that everything had been regulated.
But daily calls have continued, and today I am sent to me a registered letter!
I think next time I'm really going to terminate
Please do the necessary because there is something to fi"&amp;"le a complaint
Madame Foucart")</f>
        <v>Your ref: generation planning hospitalization
Adherent number 4701895
Hello,
It would really be necessary to furnish your accounting service which has harass me for 1 month for an unpaid of € 5.95 which was settled by check and debited.
I contacted the service that confirmed to me that everything had been regulated.
But daily calls have continued, and today I am sent to me a registered letter!
I think next time I'm really going to terminate
Please do the necessary because there is something to file a complaint
Madame Foucart</v>
      </c>
    </row>
    <row r="27" ht="15.75" customHeight="1">
      <c r="A27" s="2">
        <v>2.0</v>
      </c>
      <c r="B27" s="2" t="s">
        <v>121</v>
      </c>
      <c r="C27" s="2" t="s">
        <v>122</v>
      </c>
      <c r="D27" s="2" t="s">
        <v>123</v>
      </c>
      <c r="E27" s="2" t="s">
        <v>27</v>
      </c>
      <c r="F27" s="2" t="s">
        <v>15</v>
      </c>
      <c r="G27" s="2" t="s">
        <v>124</v>
      </c>
      <c r="H27" s="2" t="s">
        <v>125</v>
      </c>
      <c r="I27" s="2" t="str">
        <f>IFERROR(__xludf.DUMMYFUNCTION("GOOGLETRANSLATE(C27,""fr"",""en"")"),"Loading...")</f>
        <v>Loading...</v>
      </c>
    </row>
    <row r="28" ht="15.75" customHeight="1">
      <c r="A28" s="2">
        <v>4.0</v>
      </c>
      <c r="B28" s="2" t="s">
        <v>126</v>
      </c>
      <c r="C28" s="2" t="s">
        <v>127</v>
      </c>
      <c r="D28" s="2" t="s">
        <v>45</v>
      </c>
      <c r="E28" s="2" t="s">
        <v>27</v>
      </c>
      <c r="F28" s="2" t="s">
        <v>15</v>
      </c>
      <c r="G28" s="2" t="s">
        <v>128</v>
      </c>
      <c r="H28" s="2" t="s">
        <v>90</v>
      </c>
      <c r="I28" s="2" t="str">
        <f>IFERROR(__xludf.DUMMYFUNCTION("GOOGLETRANSLATE(C28,""fr"",""en"")"),"Loading...")</f>
        <v>Loading...</v>
      </c>
    </row>
    <row r="29" ht="15.75" customHeight="1">
      <c r="A29" s="2">
        <v>3.0</v>
      </c>
      <c r="B29" s="2" t="s">
        <v>129</v>
      </c>
      <c r="C29" s="2" t="s">
        <v>130</v>
      </c>
      <c r="D29" s="2" t="s">
        <v>45</v>
      </c>
      <c r="E29" s="2" t="s">
        <v>27</v>
      </c>
      <c r="F29" s="2" t="s">
        <v>15</v>
      </c>
      <c r="G29" s="2" t="s">
        <v>57</v>
      </c>
      <c r="H29" s="2" t="s">
        <v>58</v>
      </c>
      <c r="I29" s="2" t="str">
        <f>IFERROR(__xludf.DUMMYFUNCTION("GOOGLETRANSLATE(C29,""fr"",""en"")"),"Loading...")</f>
        <v>Loading...</v>
      </c>
    </row>
    <row r="30" ht="15.75" customHeight="1">
      <c r="A30" s="2">
        <v>4.0</v>
      </c>
      <c r="B30" s="2" t="s">
        <v>131</v>
      </c>
      <c r="C30" s="2" t="s">
        <v>132</v>
      </c>
      <c r="D30" s="2" t="s">
        <v>45</v>
      </c>
      <c r="E30" s="2" t="s">
        <v>27</v>
      </c>
      <c r="F30" s="2" t="s">
        <v>15</v>
      </c>
      <c r="G30" s="2" t="s">
        <v>133</v>
      </c>
      <c r="H30" s="2" t="s">
        <v>47</v>
      </c>
      <c r="I30" s="2" t="str">
        <f>IFERROR(__xludf.DUMMYFUNCTION("GOOGLETRANSLATE(C30,""fr"",""en"")"),"Loading...")</f>
        <v>Loading...</v>
      </c>
    </row>
    <row r="31" ht="15.75" customHeight="1">
      <c r="A31" s="2">
        <v>5.0</v>
      </c>
      <c r="B31" s="2" t="s">
        <v>134</v>
      </c>
      <c r="C31" s="2" t="s">
        <v>135</v>
      </c>
      <c r="D31" s="2" t="s">
        <v>136</v>
      </c>
      <c r="E31" s="2" t="s">
        <v>51</v>
      </c>
      <c r="F31" s="2" t="s">
        <v>15</v>
      </c>
      <c r="G31" s="2" t="s">
        <v>137</v>
      </c>
      <c r="H31" s="2" t="s">
        <v>29</v>
      </c>
      <c r="I31" s="2" t="str">
        <f>IFERROR(__xludf.DUMMYFUNCTION("GOOGLETRANSLATE(C31,""fr"",""en"")"),"Loading...")</f>
        <v>Loading...</v>
      </c>
    </row>
    <row r="32" ht="15.75" customHeight="1">
      <c r="A32" s="2">
        <v>4.0</v>
      </c>
      <c r="B32" s="2" t="s">
        <v>138</v>
      </c>
      <c r="C32" s="2" t="s">
        <v>139</v>
      </c>
      <c r="D32" s="2" t="s">
        <v>26</v>
      </c>
      <c r="E32" s="2" t="s">
        <v>27</v>
      </c>
      <c r="F32" s="2" t="s">
        <v>15</v>
      </c>
      <c r="G32" s="2" t="s">
        <v>140</v>
      </c>
      <c r="H32" s="2" t="s">
        <v>141</v>
      </c>
      <c r="I32" s="2" t="str">
        <f>IFERROR(__xludf.DUMMYFUNCTION("GOOGLETRANSLATE(C32,""fr"",""en"")"),"Loading...")</f>
        <v>Loading...</v>
      </c>
    </row>
    <row r="33" ht="15.75" customHeight="1">
      <c r="A33" s="2">
        <v>5.0</v>
      </c>
      <c r="B33" s="2" t="s">
        <v>142</v>
      </c>
      <c r="C33" s="2" t="s">
        <v>143</v>
      </c>
      <c r="D33" s="2" t="s">
        <v>26</v>
      </c>
      <c r="E33" s="2" t="s">
        <v>27</v>
      </c>
      <c r="F33" s="2" t="s">
        <v>15</v>
      </c>
      <c r="G33" s="2" t="s">
        <v>144</v>
      </c>
      <c r="H33" s="2" t="s">
        <v>17</v>
      </c>
      <c r="I33" s="2" t="str">
        <f>IFERROR(__xludf.DUMMYFUNCTION("GOOGLETRANSLATE(C33,""fr"",""en"")"),"Satisfied with customer service and the availability of teams. I recommend without hesitation.
Facilitate joining the advisor and having answers.")</f>
        <v>Satisfied with customer service and the availability of teams. I recommend without hesitation.
Facilitate joining the advisor and having answers.</v>
      </c>
    </row>
    <row r="34" ht="15.75" customHeight="1">
      <c r="A34" s="2">
        <v>1.0</v>
      </c>
      <c r="B34" s="2" t="s">
        <v>145</v>
      </c>
      <c r="C34" s="2" t="s">
        <v>146</v>
      </c>
      <c r="D34" s="2" t="s">
        <v>147</v>
      </c>
      <c r="E34" s="2" t="s">
        <v>21</v>
      </c>
      <c r="F34" s="2" t="s">
        <v>15</v>
      </c>
      <c r="G34" s="2" t="s">
        <v>148</v>
      </c>
      <c r="H34" s="2" t="s">
        <v>149</v>
      </c>
      <c r="I34" s="2" t="str">
        <f>IFERROR(__xludf.DUMMYFUNCTION("GOOGLETRANSLATE(C34,""fr"",""en"")"),"Loading...")</f>
        <v>Loading...</v>
      </c>
    </row>
    <row r="35" ht="15.75" customHeight="1">
      <c r="A35" s="2">
        <v>1.0</v>
      </c>
      <c r="B35" s="2" t="s">
        <v>150</v>
      </c>
      <c r="C35" s="2" t="s">
        <v>151</v>
      </c>
      <c r="D35" s="2" t="s">
        <v>152</v>
      </c>
      <c r="E35" s="2" t="s">
        <v>153</v>
      </c>
      <c r="F35" s="2" t="s">
        <v>15</v>
      </c>
      <c r="G35" s="2" t="s">
        <v>154</v>
      </c>
      <c r="H35" s="2" t="s">
        <v>155</v>
      </c>
      <c r="I35" s="2" t="str">
        <f>IFERROR(__xludf.DUMMYFUNCTION("GOOGLETRANSLATE(C35,""fr"",""en"")"),"Loading...")</f>
        <v>Loading...</v>
      </c>
    </row>
    <row r="36" ht="15.75" customHeight="1">
      <c r="A36" s="2">
        <v>1.0</v>
      </c>
      <c r="B36" s="2" t="s">
        <v>156</v>
      </c>
      <c r="C36" s="2" t="s">
        <v>157</v>
      </c>
      <c r="D36" s="2" t="s">
        <v>65</v>
      </c>
      <c r="E36" s="2" t="s">
        <v>27</v>
      </c>
      <c r="F36" s="2" t="s">
        <v>15</v>
      </c>
      <c r="G36" s="2" t="s">
        <v>158</v>
      </c>
      <c r="H36" s="2" t="s">
        <v>155</v>
      </c>
      <c r="I36" s="2" t="str">
        <f>IFERROR(__xludf.DUMMYFUNCTION("GOOGLETRANSLATE(C36,""fr"",""en"")"),"Loading...")</f>
        <v>Loading...</v>
      </c>
    </row>
    <row r="37" ht="15.75" customHeight="1">
      <c r="A37" s="2">
        <v>3.0</v>
      </c>
      <c r="B37" s="2" t="s">
        <v>159</v>
      </c>
      <c r="C37" s="2" t="s">
        <v>160</v>
      </c>
      <c r="D37" s="2" t="s">
        <v>50</v>
      </c>
      <c r="E37" s="2" t="s">
        <v>51</v>
      </c>
      <c r="F37" s="2" t="s">
        <v>15</v>
      </c>
      <c r="G37" s="2" t="s">
        <v>161</v>
      </c>
      <c r="H37" s="2" t="s">
        <v>162</v>
      </c>
      <c r="I37" s="2" t="str">
        <f>IFERROR(__xludf.DUMMYFUNCTION("GOOGLETRANSLATE(C37,""fr"",""en"")"),"Loading...")</f>
        <v>Loading...</v>
      </c>
    </row>
    <row r="38" ht="15.75" customHeight="1">
      <c r="A38" s="2">
        <v>5.0</v>
      </c>
      <c r="B38" s="2" t="s">
        <v>163</v>
      </c>
      <c r="C38" s="2" t="s">
        <v>164</v>
      </c>
      <c r="D38" s="2" t="s">
        <v>136</v>
      </c>
      <c r="E38" s="2" t="s">
        <v>51</v>
      </c>
      <c r="F38" s="2" t="s">
        <v>15</v>
      </c>
      <c r="G38" s="2" t="s">
        <v>165</v>
      </c>
      <c r="H38" s="2" t="s">
        <v>166</v>
      </c>
      <c r="I38" s="2" t="str">
        <f>IFERROR(__xludf.DUMMYFUNCTION("GOOGLETRANSLATE(C38,""fr"",""en"")"),"Availability of Customer Advisors Good contact very patient and kind")</f>
        <v>Availability of Customer Advisors Good contact very patient and kind</v>
      </c>
    </row>
    <row r="39" ht="15.75" customHeight="1">
      <c r="A39" s="2">
        <v>4.0</v>
      </c>
      <c r="B39" s="2" t="s">
        <v>167</v>
      </c>
      <c r="C39" s="2" t="s">
        <v>168</v>
      </c>
      <c r="D39" s="2" t="s">
        <v>45</v>
      </c>
      <c r="E39" s="2" t="s">
        <v>27</v>
      </c>
      <c r="F39" s="2" t="s">
        <v>15</v>
      </c>
      <c r="G39" s="2" t="s">
        <v>169</v>
      </c>
      <c r="H39" s="2" t="s">
        <v>29</v>
      </c>
      <c r="I39" s="2" t="str">
        <f>IFERROR(__xludf.DUMMYFUNCTION("GOOGLETRANSLATE(C39,""fr"",""en"")"),"The price suits me in comparison with the competition! I was already a customer, I like the customer service offered! And the ease of registration thank you")</f>
        <v>The price suits me in comparison with the competition! I was already a customer, I like the customer service offered! And the ease of registration thank you</v>
      </c>
    </row>
    <row r="40" ht="15.75" customHeight="1">
      <c r="A40" s="2">
        <v>1.0</v>
      </c>
      <c r="B40" s="2" t="s">
        <v>170</v>
      </c>
      <c r="C40" s="2" t="s">
        <v>171</v>
      </c>
      <c r="D40" s="2" t="s">
        <v>45</v>
      </c>
      <c r="E40" s="2" t="s">
        <v>27</v>
      </c>
      <c r="F40" s="2" t="s">
        <v>15</v>
      </c>
      <c r="G40" s="2" t="s">
        <v>172</v>
      </c>
      <c r="H40" s="2" t="s">
        <v>23</v>
      </c>
      <c r="I40" s="2" t="str">
        <f>IFERROR(__xludf.DUMMYFUNCTION("GOOGLETRANSLATE(C40,""fr"",""en"")"),"I do not advise you this insurance, as long as you have no claims it only increases.
When you have a claim they are difficult to take care of it, or if not their conditions and not that you have subscribed when you have taken your contract. Franchises th"&amp;"at changes to their guises by marking it in a very small one on your way of maturity without you giving your agreement.
I very dissatisfied.")</f>
        <v>I do not advise you this insurance, as long as you have no claims it only increases.
When you have a claim they are difficult to take care of it, or if not their conditions and not that you have subscribed when you have taken your contract. Franchises that changes to their guises by marking it in a very small one on your way of maturity without you giving your agreement.
I very dissatisfied.</v>
      </c>
    </row>
    <row r="41" ht="15.75" customHeight="1">
      <c r="A41" s="2">
        <v>4.0</v>
      </c>
      <c r="B41" s="2" t="s">
        <v>173</v>
      </c>
      <c r="C41" s="2" t="s">
        <v>174</v>
      </c>
      <c r="D41" s="2" t="s">
        <v>26</v>
      </c>
      <c r="E41" s="2" t="s">
        <v>27</v>
      </c>
      <c r="F41" s="2" t="s">
        <v>15</v>
      </c>
      <c r="G41" s="2" t="s">
        <v>175</v>
      </c>
      <c r="H41" s="2" t="s">
        <v>58</v>
      </c>
      <c r="I41" s="2" t="str">
        <f>IFERROR(__xludf.DUMMYFUNCTION("GOOGLETRANSLATE(C41,""fr"",""en"")"),"Interesting insurance price I expect to see the rest at the communication and benevolence level on your part. Speed ​​of execution and sympathy is there.")</f>
        <v>Interesting insurance price I expect to see the rest at the communication and benevolence level on your part. Speed ​​of execution and sympathy is there.</v>
      </c>
    </row>
    <row r="42" ht="15.75" customHeight="1">
      <c r="A42" s="2">
        <v>1.0</v>
      </c>
      <c r="B42" s="2" t="s">
        <v>176</v>
      </c>
      <c r="C42" s="2" t="s">
        <v>177</v>
      </c>
      <c r="D42" s="2" t="s">
        <v>35</v>
      </c>
      <c r="E42" s="2" t="s">
        <v>27</v>
      </c>
      <c r="F42" s="2" t="s">
        <v>15</v>
      </c>
      <c r="G42" s="2" t="s">
        <v>178</v>
      </c>
      <c r="H42" s="2" t="s">
        <v>179</v>
      </c>
      <c r="I42" s="2" t="str">
        <f>IFERROR(__xludf.DUMMYFUNCTION("GOOGLETRANSLATE(C42,""fr"",""en"")"),"Loading...")</f>
        <v>Loading...</v>
      </c>
    </row>
    <row r="43" ht="15.75" customHeight="1">
      <c r="A43" s="2">
        <v>2.0</v>
      </c>
      <c r="B43" s="2" t="s">
        <v>180</v>
      </c>
      <c r="C43" s="2" t="s">
        <v>181</v>
      </c>
      <c r="D43" s="2" t="s">
        <v>152</v>
      </c>
      <c r="E43" s="2" t="s">
        <v>27</v>
      </c>
      <c r="F43" s="2" t="s">
        <v>15</v>
      </c>
      <c r="G43" s="2" t="s">
        <v>182</v>
      </c>
      <c r="H43" s="2" t="s">
        <v>183</v>
      </c>
      <c r="I43" s="2" t="str">
        <f>IFERROR(__xludf.DUMMYFUNCTION("GOOGLETRANSLATE(C43,""fr"",""en"")"),"Loading...")</f>
        <v>Loading...</v>
      </c>
    </row>
    <row r="44" ht="15.75" customHeight="1">
      <c r="A44" s="2">
        <v>2.0</v>
      </c>
      <c r="B44" s="2" t="s">
        <v>184</v>
      </c>
      <c r="C44" s="2" t="s">
        <v>185</v>
      </c>
      <c r="D44" s="2" t="s">
        <v>186</v>
      </c>
      <c r="E44" s="2" t="s">
        <v>187</v>
      </c>
      <c r="F44" s="2" t="s">
        <v>15</v>
      </c>
      <c r="G44" s="2" t="s">
        <v>188</v>
      </c>
      <c r="H44" s="2" t="s">
        <v>189</v>
      </c>
      <c r="I44" s="2" t="str">
        <f>IFERROR(__xludf.DUMMYFUNCTION("GOOGLETRANSLATE(C44,""fr"",""en"")"),"Loading...")</f>
        <v>Loading...</v>
      </c>
    </row>
    <row r="45" ht="15.75" customHeight="1">
      <c r="A45" s="2">
        <v>4.0</v>
      </c>
      <c r="B45" s="2" t="s">
        <v>190</v>
      </c>
      <c r="C45" s="2" t="s">
        <v>191</v>
      </c>
      <c r="D45" s="2" t="s">
        <v>192</v>
      </c>
      <c r="E45" s="2" t="s">
        <v>27</v>
      </c>
      <c r="F45" s="2" t="s">
        <v>15</v>
      </c>
      <c r="G45" s="2" t="s">
        <v>193</v>
      </c>
      <c r="H45" s="2" t="s">
        <v>194</v>
      </c>
      <c r="I45" s="2" t="str">
        <f>IFERROR(__xludf.DUMMYFUNCTION("GOOGLETRANSLATE(C45,""fr"",""en"")"),"For 7 months at Pacifica at all risk, I have had a claim on my golf7. A boar that has damaged the whole front, including wings, tires, radiator, and so on.
The care was fast (40min), the rental car was provided on the field, for 8 days, renewed 4 days in"&amp;" a simple call. The vehicle was helpless in a garage, which took care of the repairs as soon as the expert's visit. Vehicle rendered within 17 days in total. It took 7 days for the expert's visit. I expect more perspective to reformulate an opinion, becau"&amp;"se there is a problem of repair (ACC in default) and I am waiting to see if impact on the subscription.")</f>
        <v>For 7 months at Pacifica at all risk, I have had a claim on my golf7. A boar that has damaged the whole front, including wings, tires, radiator, and so on.
The care was fast (40min), the rental car was provided on the field, for 8 days, renewed 4 days in a simple call. The vehicle was helpless in a garage, which took care of the repairs as soon as the expert's visit. Vehicle rendered within 17 days in total. It took 7 days for the expert's visit. I expect more perspective to reformulate an opinion, because there is a problem of repair (ACC in default) and I am waiting to see if impact on the subscription.</v>
      </c>
    </row>
    <row r="46" ht="15.75" customHeight="1">
      <c r="A46" s="2">
        <v>1.0</v>
      </c>
      <c r="B46" s="2" t="s">
        <v>195</v>
      </c>
      <c r="C46" s="2" t="s">
        <v>196</v>
      </c>
      <c r="D46" s="2" t="s">
        <v>40</v>
      </c>
      <c r="E46" s="2" t="s">
        <v>27</v>
      </c>
      <c r="F46" s="2" t="s">
        <v>15</v>
      </c>
      <c r="G46" s="2" t="s">
        <v>197</v>
      </c>
      <c r="H46" s="2" t="s">
        <v>198</v>
      </c>
      <c r="I46" s="2" t="str">
        <f>IFERROR(__xludf.DUMMYFUNCTION("GOOGLETRANSLATE(C46,""fr"",""en"")"),"Loading...")</f>
        <v>Loading...</v>
      </c>
    </row>
    <row r="47" ht="15.75" customHeight="1">
      <c r="A47" s="2">
        <v>2.0</v>
      </c>
      <c r="B47" s="2" t="s">
        <v>199</v>
      </c>
      <c r="C47" s="2" t="s">
        <v>200</v>
      </c>
      <c r="D47" s="2" t="s">
        <v>26</v>
      </c>
      <c r="E47" s="2" t="s">
        <v>27</v>
      </c>
      <c r="F47" s="2" t="s">
        <v>15</v>
      </c>
      <c r="G47" s="2" t="s">
        <v>93</v>
      </c>
      <c r="H47" s="2" t="s">
        <v>94</v>
      </c>
      <c r="I47" s="2" t="str">
        <f>IFERROR(__xludf.DUMMYFUNCTION("GOOGLETRANSLATE(C47,""fr"",""en"")"),"Loading...")</f>
        <v>Loading...</v>
      </c>
    </row>
    <row r="48" ht="15.75" customHeight="1">
      <c r="A48" s="2">
        <v>4.0</v>
      </c>
      <c r="B48" s="2" t="s">
        <v>201</v>
      </c>
      <c r="C48" s="2" t="s">
        <v>202</v>
      </c>
      <c r="D48" s="2" t="s">
        <v>26</v>
      </c>
      <c r="E48" s="2" t="s">
        <v>27</v>
      </c>
      <c r="F48" s="2" t="s">
        <v>15</v>
      </c>
      <c r="G48" s="2" t="s">
        <v>203</v>
      </c>
      <c r="H48" s="2" t="s">
        <v>204</v>
      </c>
      <c r="I48" s="2" t="str">
        <f>IFERROR(__xludf.DUMMYFUNCTION("GOOGLETRANSLATE(C48,""fr"",""en"")"),"Loading...")</f>
        <v>Loading...</v>
      </c>
    </row>
    <row r="49" ht="15.75" customHeight="1">
      <c r="A49" s="2">
        <v>3.0</v>
      </c>
      <c r="B49" s="2" t="s">
        <v>205</v>
      </c>
      <c r="C49" s="2" t="s">
        <v>206</v>
      </c>
      <c r="D49" s="2" t="s">
        <v>192</v>
      </c>
      <c r="E49" s="2" t="s">
        <v>27</v>
      </c>
      <c r="F49" s="2" t="s">
        <v>15</v>
      </c>
      <c r="G49" s="2" t="s">
        <v>207</v>
      </c>
      <c r="H49" s="2" t="s">
        <v>208</v>
      </c>
      <c r="I49" s="2" t="str">
        <f>IFERROR(__xludf.DUMMYFUNCTION("GOOGLETRANSLATE(C49,""fr"",""en"")"),"Loading...")</f>
        <v>Loading...</v>
      </c>
    </row>
    <row r="50" ht="15.75" customHeight="1">
      <c r="A50" s="2">
        <v>1.0</v>
      </c>
      <c r="B50" s="2" t="s">
        <v>209</v>
      </c>
      <c r="C50" s="2" t="s">
        <v>210</v>
      </c>
      <c r="D50" s="2" t="s">
        <v>45</v>
      </c>
      <c r="E50" s="2" t="s">
        <v>27</v>
      </c>
      <c r="F50" s="2" t="s">
        <v>15</v>
      </c>
      <c r="G50" s="2" t="s">
        <v>211</v>
      </c>
      <c r="H50" s="2" t="s">
        <v>73</v>
      </c>
      <c r="I50" s="2" t="str">
        <f>IFERROR(__xludf.DUMMYFUNCTION("GOOGLETRANSLATE(C50,""fr"",""en"")"),"Loading...")</f>
        <v>Loading...</v>
      </c>
    </row>
    <row r="51" ht="15.75" customHeight="1">
      <c r="A51" s="2">
        <v>5.0</v>
      </c>
      <c r="B51" s="2" t="s">
        <v>212</v>
      </c>
      <c r="C51" s="2" t="s">
        <v>213</v>
      </c>
      <c r="D51" s="2" t="s">
        <v>214</v>
      </c>
      <c r="E51" s="2" t="s">
        <v>153</v>
      </c>
      <c r="F51" s="2" t="s">
        <v>15</v>
      </c>
      <c r="G51" s="2" t="s">
        <v>215</v>
      </c>
      <c r="H51" s="2" t="s">
        <v>183</v>
      </c>
      <c r="I51" s="2" t="str">
        <f>IFERROR(__xludf.DUMMYFUNCTION("GOOGLETRANSLATE(C51,""fr"",""en"")"),"Very satisfied with both the amount of the insurance and the quality of the processing of my file
Following a big disaster cause to my home by Enedis my insurance intervened effectively and even made a 50% discount on my franchise
Eternal worried I was "&amp;"reassured and very well accompanied
For your comfort and your quiet I highly recommend the Credit Mutuel")</f>
        <v>Very satisfied with both the amount of the insurance and the quality of the processing of my file
Following a big disaster cause to my home by Enedis my insurance intervened effectively and even made a 50% discount on my franchise
Eternal worried I was reassured and very well accompanied
For your comfort and your quiet I highly recommend the Credit Mutuel</v>
      </c>
    </row>
    <row r="52" ht="15.75" customHeight="1">
      <c r="A52" s="2">
        <v>1.0</v>
      </c>
      <c r="B52" s="2" t="s">
        <v>216</v>
      </c>
      <c r="C52" s="2" t="s">
        <v>217</v>
      </c>
      <c r="D52" s="2" t="s">
        <v>218</v>
      </c>
      <c r="E52" s="2" t="s">
        <v>219</v>
      </c>
      <c r="F52" s="2" t="s">
        <v>15</v>
      </c>
      <c r="G52" s="2" t="s">
        <v>220</v>
      </c>
      <c r="H52" s="2" t="s">
        <v>221</v>
      </c>
      <c r="I52" s="2" t="str">
        <f>IFERROR(__xludf.DUMMYFUNCTION("GOOGLETRANSLATE(C52,""fr"",""en"")"),"Loading...")</f>
        <v>Loading...</v>
      </c>
    </row>
    <row r="53" ht="15.75" customHeight="1">
      <c r="A53" s="2">
        <v>5.0</v>
      </c>
      <c r="B53" s="2" t="s">
        <v>222</v>
      </c>
      <c r="C53" s="2" t="s">
        <v>223</v>
      </c>
      <c r="D53" s="2" t="s">
        <v>45</v>
      </c>
      <c r="E53" s="2" t="s">
        <v>27</v>
      </c>
      <c r="F53" s="2" t="s">
        <v>15</v>
      </c>
      <c r="G53" s="2" t="s">
        <v>224</v>
      </c>
      <c r="H53" s="2" t="s">
        <v>73</v>
      </c>
      <c r="I53" s="2" t="str">
        <f>IFERROR(__xludf.DUMMYFUNCTION("GOOGLETRANSLATE(C53,""fr"",""en"")"),"Loading...")</f>
        <v>Loading...</v>
      </c>
    </row>
    <row r="54" ht="15.75" customHeight="1">
      <c r="A54" s="2">
        <v>4.0</v>
      </c>
      <c r="B54" s="2" t="s">
        <v>225</v>
      </c>
      <c r="C54" s="2" t="s">
        <v>226</v>
      </c>
      <c r="D54" s="2" t="s">
        <v>227</v>
      </c>
      <c r="E54" s="2" t="s">
        <v>14</v>
      </c>
      <c r="F54" s="2" t="s">
        <v>15</v>
      </c>
      <c r="G54" s="2" t="s">
        <v>228</v>
      </c>
      <c r="H54" s="2" t="s">
        <v>229</v>
      </c>
      <c r="I54" s="2" t="str">
        <f>IFERROR(__xludf.DUMMYFUNCTION("GOOGLETRANSLATE(C54,""fr"",""en"")"),"Loading...")</f>
        <v>Loading...</v>
      </c>
    </row>
    <row r="55" ht="15.75" customHeight="1">
      <c r="A55" s="2">
        <v>1.0</v>
      </c>
      <c r="B55" s="2" t="s">
        <v>230</v>
      </c>
      <c r="C55" s="2" t="s">
        <v>231</v>
      </c>
      <c r="D55" s="2" t="s">
        <v>45</v>
      </c>
      <c r="E55" s="2" t="s">
        <v>27</v>
      </c>
      <c r="F55" s="2" t="s">
        <v>15</v>
      </c>
      <c r="G55" s="2" t="s">
        <v>232</v>
      </c>
      <c r="H55" s="2" t="s">
        <v>208</v>
      </c>
      <c r="I55" s="2" t="str">
        <f>IFERROR(__xludf.DUMMYFUNCTION("GOOGLETRANSLATE(C55,""fr"",""en"")"),"Loading...")</f>
        <v>Loading...</v>
      </c>
    </row>
    <row r="56" ht="15.75" customHeight="1">
      <c r="A56" s="2">
        <v>4.0</v>
      </c>
      <c r="B56" s="2" t="s">
        <v>233</v>
      </c>
      <c r="C56" s="2" t="s">
        <v>234</v>
      </c>
      <c r="D56" s="2" t="s">
        <v>192</v>
      </c>
      <c r="E56" s="2" t="s">
        <v>27</v>
      </c>
      <c r="F56" s="2" t="s">
        <v>15</v>
      </c>
      <c r="G56" s="2" t="s">
        <v>235</v>
      </c>
      <c r="H56" s="2" t="s">
        <v>117</v>
      </c>
      <c r="I56" s="2" t="str">
        <f>IFERROR(__xludf.DUMMYFUNCTION("GOOGLETRANSLATE(C56,""fr"",""en"")"),"Loading...")</f>
        <v>Loading...</v>
      </c>
    </row>
    <row r="57" ht="15.75" customHeight="1">
      <c r="A57" s="2">
        <v>5.0</v>
      </c>
      <c r="B57" s="2" t="s">
        <v>236</v>
      </c>
      <c r="C57" s="2" t="s">
        <v>237</v>
      </c>
      <c r="D57" s="2" t="s">
        <v>238</v>
      </c>
      <c r="E57" s="2" t="s">
        <v>219</v>
      </c>
      <c r="F57" s="2" t="s">
        <v>15</v>
      </c>
      <c r="G57" s="2" t="s">
        <v>239</v>
      </c>
      <c r="H57" s="2" t="s">
        <v>17</v>
      </c>
      <c r="I57" s="2" t="str">
        <f>IFERROR(__xludf.DUMMYFUNCTION("GOOGLETRANSLATE(C57,""fr"",""en"")"),"Simple and practical
Impeccable phone service (a little hard to have them anyway)
Very interesting attractive rates.
Website + Support by Tel (if several quotes) Very well.")</f>
        <v>Simple and practical
Impeccable phone service (a little hard to have them anyway)
Very interesting attractive rates.
Website + Support by Tel (if several quotes) Very well.</v>
      </c>
    </row>
    <row r="58" ht="15.75" customHeight="1">
      <c r="A58" s="2">
        <v>2.0</v>
      </c>
      <c r="B58" s="2" t="s">
        <v>240</v>
      </c>
      <c r="C58" s="2" t="s">
        <v>241</v>
      </c>
      <c r="D58" s="2" t="s">
        <v>20</v>
      </c>
      <c r="E58" s="2" t="s">
        <v>21</v>
      </c>
      <c r="F58" s="2" t="s">
        <v>15</v>
      </c>
      <c r="G58" s="2" t="s">
        <v>242</v>
      </c>
      <c r="H58" s="2" t="s">
        <v>243</v>
      </c>
      <c r="I58" s="2" t="str">
        <f>IFERROR(__xludf.DUMMYFUNCTION("GOOGLETRANSLATE(C58,""fr"",""en"")"),"For those looking for serious insurance, go elsewhere, even if it means paying more! 6 times I have called them to send me a document that I needed urgent, in vain.
Today the 7th time and this time if I asked for the name of the person I had to do on the"&amp;" phone and there, immediately they take the case seriously. I'm going to go see another assurance that makes me really scare it ...")</f>
        <v>For those looking for serious insurance, go elsewhere, even if it means paying more! 6 times I have called them to send me a document that I needed urgent, in vain.
Today the 7th time and this time if I asked for the name of the person I had to do on the phone and there, immediately they take the case seriously. I'm going to go see another assurance that makes me really scare it ...</v>
      </c>
    </row>
    <row r="59" ht="15.75" customHeight="1">
      <c r="A59" s="2">
        <v>4.0</v>
      </c>
      <c r="B59" s="2" t="s">
        <v>244</v>
      </c>
      <c r="C59" s="2" t="s">
        <v>245</v>
      </c>
      <c r="D59" s="2" t="s">
        <v>26</v>
      </c>
      <c r="E59" s="2" t="s">
        <v>27</v>
      </c>
      <c r="F59" s="2" t="s">
        <v>15</v>
      </c>
      <c r="G59" s="2" t="s">
        <v>246</v>
      </c>
      <c r="H59" s="2" t="s">
        <v>37</v>
      </c>
      <c r="I59" s="2" t="str">
        <f>IFERROR(__xludf.DUMMYFUNCTION("GOOGLETRANSLATE(C59,""fr"",""en"")"),"Simple management and efficient, the transfer of my contract is supported by the Insurance Olivier. The price is also up to the company's services.")</f>
        <v>Simple management and efficient, the transfer of my contract is supported by the Insurance Olivier. The price is also up to the company's services.</v>
      </c>
    </row>
    <row r="60" ht="15.75" customHeight="1">
      <c r="A60" s="2">
        <v>5.0</v>
      </c>
      <c r="B60" s="2" t="s">
        <v>247</v>
      </c>
      <c r="C60" s="2" t="s">
        <v>248</v>
      </c>
      <c r="D60" s="2" t="s">
        <v>26</v>
      </c>
      <c r="E60" s="2" t="s">
        <v>27</v>
      </c>
      <c r="F60" s="2" t="s">
        <v>15</v>
      </c>
      <c r="G60" s="2" t="s">
        <v>249</v>
      </c>
      <c r="H60" s="2" t="s">
        <v>29</v>
      </c>
      <c r="I60" s="2" t="str">
        <f>IFERROR(__xludf.DUMMYFUNCTION("GOOGLETRANSLATE(C60,""fr"",""en"")"),"Loading...")</f>
        <v>Loading...</v>
      </c>
    </row>
    <row r="61" ht="15.75" customHeight="1">
      <c r="A61" s="2">
        <v>5.0</v>
      </c>
      <c r="B61" s="2" t="s">
        <v>250</v>
      </c>
      <c r="C61" s="2" t="s">
        <v>251</v>
      </c>
      <c r="D61" s="2" t="s">
        <v>238</v>
      </c>
      <c r="E61" s="2" t="s">
        <v>219</v>
      </c>
      <c r="F61" s="2" t="s">
        <v>15</v>
      </c>
      <c r="G61" s="2" t="s">
        <v>252</v>
      </c>
      <c r="H61" s="2" t="s">
        <v>179</v>
      </c>
      <c r="I61" s="2" t="str">
        <f>IFERROR(__xludf.DUMMYFUNCTION("GOOGLETRANSLATE(C61,""fr"",""en"")"),"Loading...")</f>
        <v>Loading...</v>
      </c>
    </row>
    <row r="62" ht="15.75" customHeight="1">
      <c r="A62" s="2">
        <v>1.0</v>
      </c>
      <c r="B62" s="2" t="s">
        <v>253</v>
      </c>
      <c r="C62" s="2" t="s">
        <v>254</v>
      </c>
      <c r="D62" s="2" t="s">
        <v>26</v>
      </c>
      <c r="E62" s="2" t="s">
        <v>27</v>
      </c>
      <c r="F62" s="2" t="s">
        <v>15</v>
      </c>
      <c r="G62" s="2" t="s">
        <v>255</v>
      </c>
      <c r="H62" s="2" t="s">
        <v>256</v>
      </c>
      <c r="I62" s="2" t="str">
        <f>IFERROR(__xludf.DUMMYFUNCTION("GOOGLETRANSLATE(C62,""fr"",""en"")"),"Loading...")</f>
        <v>Loading...</v>
      </c>
    </row>
    <row r="63" ht="15.75" customHeight="1">
      <c r="A63" s="2">
        <v>4.0</v>
      </c>
      <c r="B63" s="2" t="s">
        <v>257</v>
      </c>
      <c r="C63" s="2" t="s">
        <v>258</v>
      </c>
      <c r="D63" s="2" t="s">
        <v>115</v>
      </c>
      <c r="E63" s="2" t="s">
        <v>51</v>
      </c>
      <c r="F63" s="2" t="s">
        <v>15</v>
      </c>
      <c r="G63" s="2" t="s">
        <v>259</v>
      </c>
      <c r="H63" s="2" t="s">
        <v>58</v>
      </c>
      <c r="I63" s="2" t="str">
        <f>IFERROR(__xludf.DUMMYFUNCTION("GOOGLETRANSLATE(C63,""fr"",""en"")"),"The mutual is good in terms of price but despite having subscribed an option, I have a lot of dependent. It's a shame, because I make the choice to pay more expensive but for ultimately, pay anyway among health professionals.")</f>
        <v>The mutual is good in terms of price but despite having subscribed an option, I have a lot of dependent. It's a shame, because I make the choice to pay more expensive but for ultimately, pay anyway among health professionals.</v>
      </c>
    </row>
    <row r="64" ht="15.75" customHeight="1">
      <c r="A64" s="2">
        <v>2.0</v>
      </c>
      <c r="B64" s="2" t="s">
        <v>260</v>
      </c>
      <c r="C64" s="2" t="s">
        <v>261</v>
      </c>
      <c r="D64" s="2" t="s">
        <v>56</v>
      </c>
      <c r="E64" s="2" t="s">
        <v>27</v>
      </c>
      <c r="F64" s="2" t="s">
        <v>15</v>
      </c>
      <c r="G64" s="2" t="s">
        <v>262</v>
      </c>
      <c r="H64" s="2" t="s">
        <v>23</v>
      </c>
      <c r="I64" s="2" t="str">
        <f>IFERROR(__xludf.DUMMYFUNCTION("GOOGLETRANSLATE(C64,""fr"",""en"")"),"Loading...")</f>
        <v>Loading...</v>
      </c>
    </row>
    <row r="65" ht="15.75" customHeight="1">
      <c r="A65" s="2">
        <v>1.0</v>
      </c>
      <c r="B65" s="2" t="s">
        <v>263</v>
      </c>
      <c r="C65" s="2" t="s">
        <v>264</v>
      </c>
      <c r="D65" s="2" t="s">
        <v>265</v>
      </c>
      <c r="E65" s="2" t="s">
        <v>27</v>
      </c>
      <c r="F65" s="2" t="s">
        <v>15</v>
      </c>
      <c r="G65" s="2" t="s">
        <v>266</v>
      </c>
      <c r="H65" s="2" t="s">
        <v>267</v>
      </c>
      <c r="I65" s="2" t="str">
        <f>IFERROR(__xludf.DUMMYFUNCTION("GOOGLETRANSLATE(C65,""fr"",""en"")"),"I will not advise anyone this insurance which only concerns to collect their agent. I had an accident in a parking lot where my responsibility was not at all engaged. Unfortunately neither me nor the other driver knew how to fill out the observation.
I c"&amp;"ontacted Axa who made me walk from service to service for more than an hour. Finally after 10 call transfers, we decided to fill it as we could.
Too bad for my self, because of a box that I had to hug, I was partially responsible.
AXA asked me to make a"&amp;"nother observation with the other driver. But I couldn't reach him anymore.
Without helping me find this gentleman, as he was promised, they gave me a penalty.
I must tell you that this is my first responsible accident. My vehicle was not repaired and n"&amp;"o one left to help me.
I had full concerns with this insurance.
Is to flee.")</f>
        <v>I will not advise anyone this insurance which only concerns to collect their agent. I had an accident in a parking lot where my responsibility was not at all engaged. Unfortunately neither me nor the other driver knew how to fill out the observation.
I contacted Axa who made me walk from service to service for more than an hour. Finally after 10 call transfers, we decided to fill it as we could.
Too bad for my self, because of a box that I had to hug, I was partially responsible.
AXA asked me to make another observation with the other driver. But I couldn't reach him anymore.
Without helping me find this gentleman, as he was promised, they gave me a penalty.
I must tell you that this is my first responsible accident. My vehicle was not repaired and no one left to help me.
I had full concerns with this insurance.
Is to flee.</v>
      </c>
    </row>
    <row r="66" ht="15.75" customHeight="1">
      <c r="A66" s="2">
        <v>4.0</v>
      </c>
      <c r="B66" s="2" t="s">
        <v>268</v>
      </c>
      <c r="C66" s="2" t="s">
        <v>269</v>
      </c>
      <c r="D66" s="2" t="s">
        <v>147</v>
      </c>
      <c r="E66" s="2" t="s">
        <v>21</v>
      </c>
      <c r="F66" s="2" t="s">
        <v>15</v>
      </c>
      <c r="G66" s="2" t="s">
        <v>270</v>
      </c>
      <c r="H66" s="2" t="s">
        <v>17</v>
      </c>
      <c r="I66" s="2" t="str">
        <f>IFERROR(__xludf.DUMMYFUNCTION("GOOGLETRANSLATE(C66,""fr"",""en"")"),"Loading...")</f>
        <v>Loading...</v>
      </c>
    </row>
    <row r="67" ht="15.75" customHeight="1">
      <c r="A67" s="2">
        <v>4.0</v>
      </c>
      <c r="B67" s="2" t="s">
        <v>271</v>
      </c>
      <c r="C67" s="2" t="s">
        <v>272</v>
      </c>
      <c r="D67" s="2" t="s">
        <v>26</v>
      </c>
      <c r="E67" s="2" t="s">
        <v>27</v>
      </c>
      <c r="F67" s="2" t="s">
        <v>15</v>
      </c>
      <c r="G67" s="2" t="s">
        <v>273</v>
      </c>
      <c r="H67" s="2" t="s">
        <v>37</v>
      </c>
      <c r="I67" s="2" t="str">
        <f>IFERROR(__xludf.DUMMYFUNCTION("GOOGLETRANSLATE(C67,""fr"",""en"")"),"Loading...")</f>
        <v>Loading...</v>
      </c>
    </row>
    <row r="68" ht="15.75" customHeight="1">
      <c r="A68" s="2">
        <v>2.0</v>
      </c>
      <c r="B68" s="2" t="s">
        <v>274</v>
      </c>
      <c r="C68" s="2" t="s">
        <v>275</v>
      </c>
      <c r="D68" s="2" t="s">
        <v>192</v>
      </c>
      <c r="E68" s="2" t="s">
        <v>153</v>
      </c>
      <c r="F68" s="2" t="s">
        <v>15</v>
      </c>
      <c r="G68" s="2" t="s">
        <v>276</v>
      </c>
      <c r="H68" s="2" t="s">
        <v>277</v>
      </c>
      <c r="I68" s="2" t="str">
        <f>IFERROR(__xludf.DUMMYFUNCTION("GOOGLETRANSLATE(C68,""fr"",""en"")"),"Loading...")</f>
        <v>Loading...</v>
      </c>
    </row>
    <row r="69" ht="15.75" customHeight="1">
      <c r="A69" s="2">
        <v>4.0</v>
      </c>
      <c r="B69" s="2" t="s">
        <v>278</v>
      </c>
      <c r="C69" s="2" t="s">
        <v>279</v>
      </c>
      <c r="D69" s="2" t="s">
        <v>45</v>
      </c>
      <c r="E69" s="2" t="s">
        <v>27</v>
      </c>
      <c r="F69" s="2" t="s">
        <v>15</v>
      </c>
      <c r="G69" s="2" t="s">
        <v>280</v>
      </c>
      <c r="H69" s="2" t="s">
        <v>94</v>
      </c>
      <c r="I69" s="2" t="str">
        <f>IFERROR(__xludf.DUMMYFUNCTION("GOOGLETRANSLATE(C69,""fr"",""en"")"),"Loading...")</f>
        <v>Loading...</v>
      </c>
    </row>
    <row r="70" ht="15.75" customHeight="1">
      <c r="A70" s="2">
        <v>1.0</v>
      </c>
      <c r="B70" s="2" t="s">
        <v>281</v>
      </c>
      <c r="C70" s="2" t="s">
        <v>282</v>
      </c>
      <c r="D70" s="2" t="s">
        <v>35</v>
      </c>
      <c r="E70" s="2" t="s">
        <v>27</v>
      </c>
      <c r="F70" s="2" t="s">
        <v>15</v>
      </c>
      <c r="G70" s="2" t="s">
        <v>283</v>
      </c>
      <c r="H70" s="2" t="s">
        <v>284</v>
      </c>
      <c r="I70" s="2" t="str">
        <f>IFERROR(__xludf.DUMMYFUNCTION("GOOGLETRANSLATE(C70,""fr"",""en"")"),"Loading...")</f>
        <v>Loading...</v>
      </c>
    </row>
    <row r="71" ht="15.75" customHeight="1">
      <c r="A71" s="2">
        <v>2.0</v>
      </c>
      <c r="B71" s="2" t="s">
        <v>285</v>
      </c>
      <c r="C71" s="2" t="s">
        <v>286</v>
      </c>
      <c r="D71" s="2" t="s">
        <v>287</v>
      </c>
      <c r="E71" s="2" t="s">
        <v>21</v>
      </c>
      <c r="F71" s="2" t="s">
        <v>15</v>
      </c>
      <c r="G71" s="2" t="s">
        <v>288</v>
      </c>
      <c r="H71" s="2" t="s">
        <v>183</v>
      </c>
      <c r="I71" s="2" t="str">
        <f>IFERROR(__xludf.DUMMYFUNCTION("GOOGLETRANSLATE(C71,""fr"",""en"")"),"
hello
How the mutual of bikers teaches us to become a crook!
Victim of a flight of parts on my scooter + overthrow on the ground therefore well damaged the mutual of bikers refuses to take charge of repairs by what the born was not forced
So dear ins"&amp;"ured has the mutual of bikers does not hesitate to break your nemame yourself before sending it to the garage for expertise")</f>
        <v>
hello
How the mutual of bikers teaches us to become a crook!
Victim of a flight of parts on my scooter + overthrow on the ground therefore well damaged the mutual of bikers refuses to take charge of repairs by what the born was not forced
So dear insured has the mutual of bikers does not hesitate to break your nemame yourself before sending it to the garage for expertise</v>
      </c>
    </row>
    <row r="72" ht="15.75" customHeight="1">
      <c r="A72" s="2">
        <v>1.0</v>
      </c>
      <c r="B72" s="2" t="s">
        <v>289</v>
      </c>
      <c r="C72" s="2" t="s">
        <v>290</v>
      </c>
      <c r="D72" s="2" t="s">
        <v>97</v>
      </c>
      <c r="E72" s="2" t="s">
        <v>84</v>
      </c>
      <c r="F72" s="2" t="s">
        <v>15</v>
      </c>
      <c r="G72" s="2" t="s">
        <v>291</v>
      </c>
      <c r="H72" s="2" t="s">
        <v>112</v>
      </c>
      <c r="I72" s="2" t="str">
        <f>IFERROR(__xludf.DUMMYFUNCTION("GOOGLETRANSLATE(C72,""fr"",""en"")"),"Very very dissatisfied since the beginning of January they have my disability file request for a document to my former employer Gently sent never received refer 3 times by email and recommended no return recommend lost he asks me to return the documents")</f>
        <v>Very very dissatisfied since the beginning of January they have my disability file request for a document to my former employer Gently sent never received refer 3 times by email and recommended no return recommend lost he asks me to return the documents</v>
      </c>
    </row>
    <row r="73" ht="15.75" customHeight="1">
      <c r="A73" s="2">
        <v>1.0</v>
      </c>
      <c r="B73" s="2" t="s">
        <v>292</v>
      </c>
      <c r="C73" s="2" t="s">
        <v>293</v>
      </c>
      <c r="D73" s="2" t="s">
        <v>152</v>
      </c>
      <c r="E73" s="2" t="s">
        <v>27</v>
      </c>
      <c r="F73" s="2" t="s">
        <v>15</v>
      </c>
      <c r="G73" s="2" t="s">
        <v>294</v>
      </c>
      <c r="H73" s="2" t="s">
        <v>295</v>
      </c>
      <c r="I73" s="2" t="str">
        <f>IFERROR(__xludf.DUMMYFUNCTION("GOOGLETRANSLATE(C73,""fr"",""en"")"),"A shame, a company which is outside the legal framework, which does not respect its written commitments and which seeks at all price of what to do to not reimburse its customers. Following a vehicle flight, I have already been waiting for 5 months only ha"&amp;"d what a tender proposal.")</f>
        <v>A shame, a company which is outside the legal framework, which does not respect its written commitments and which seeks at all price of what to do to not reimburse its customers. Following a vehicle flight, I have already been waiting for 5 months only had what a tender proposal.</v>
      </c>
    </row>
    <row r="74" ht="15.75" customHeight="1">
      <c r="A74" s="2">
        <v>1.0</v>
      </c>
      <c r="B74" s="2" t="s">
        <v>296</v>
      </c>
      <c r="C74" s="2" t="s">
        <v>297</v>
      </c>
      <c r="D74" s="2" t="s">
        <v>83</v>
      </c>
      <c r="E74" s="2" t="s">
        <v>84</v>
      </c>
      <c r="F74" s="2" t="s">
        <v>15</v>
      </c>
      <c r="G74" s="2" t="s">
        <v>298</v>
      </c>
      <c r="H74" s="2" t="s">
        <v>299</v>
      </c>
      <c r="I74" s="2" t="str">
        <f>IFERROR(__xludf.DUMMYFUNCTION("GOOGLETRANSLATE(C74,""fr"",""en"")"),"Loading...")</f>
        <v>Loading...</v>
      </c>
    </row>
    <row r="75" ht="15.75" customHeight="1">
      <c r="A75" s="2">
        <v>4.0</v>
      </c>
      <c r="B75" s="2" t="s">
        <v>300</v>
      </c>
      <c r="C75" s="2" t="s">
        <v>301</v>
      </c>
      <c r="D75" s="2" t="s">
        <v>26</v>
      </c>
      <c r="E75" s="2" t="s">
        <v>27</v>
      </c>
      <c r="F75" s="2" t="s">
        <v>15</v>
      </c>
      <c r="G75" s="2" t="s">
        <v>302</v>
      </c>
      <c r="H75" s="2" t="s">
        <v>37</v>
      </c>
      <c r="I75" s="2" t="str">
        <f>IFERROR(__xludf.DUMMYFUNCTION("GOOGLETRANSLATE(C75,""fr"",""en"")"),"Loading...")</f>
        <v>Loading...</v>
      </c>
    </row>
    <row r="76" ht="15.75" customHeight="1">
      <c r="A76" s="2">
        <v>3.0</v>
      </c>
      <c r="B76" s="2" t="s">
        <v>303</v>
      </c>
      <c r="C76" s="2" t="s">
        <v>304</v>
      </c>
      <c r="D76" s="2" t="s">
        <v>45</v>
      </c>
      <c r="E76" s="2" t="s">
        <v>27</v>
      </c>
      <c r="F76" s="2" t="s">
        <v>15</v>
      </c>
      <c r="G76" s="2" t="s">
        <v>305</v>
      </c>
      <c r="H76" s="2" t="s">
        <v>58</v>
      </c>
      <c r="I76" s="2" t="str">
        <f>IFERROR(__xludf.DUMMYFUNCTION("GOOGLETRANSLATE(C76,""fr"",""en"")"),"Loading...")</f>
        <v>Loading...</v>
      </c>
    </row>
    <row r="77" ht="15.75" customHeight="1">
      <c r="A77" s="2">
        <v>4.0</v>
      </c>
      <c r="B77" s="2" t="s">
        <v>306</v>
      </c>
      <c r="C77" s="2" t="s">
        <v>307</v>
      </c>
      <c r="D77" s="2" t="s">
        <v>26</v>
      </c>
      <c r="E77" s="2" t="s">
        <v>27</v>
      </c>
      <c r="F77" s="2" t="s">
        <v>15</v>
      </c>
      <c r="G77" s="2" t="s">
        <v>308</v>
      </c>
      <c r="H77" s="2" t="s">
        <v>37</v>
      </c>
      <c r="I77" s="2" t="str">
        <f>IFERROR(__xludf.DUMMYFUNCTION("GOOGLETRANSLATE(C77,""fr"",""en"")"),"Very happy with the price compared to my previous insurance. The staff on the phone was very friendly and clear.
I hope to be happy all year round!
")</f>
        <v>Very happy with the price compared to my previous insurance. The staff on the phone was very friendly and clear.
I hope to be happy all year round!
</v>
      </c>
    </row>
    <row r="78" ht="15.75" customHeight="1">
      <c r="A78" s="2">
        <v>3.0</v>
      </c>
      <c r="B78" s="2" t="s">
        <v>309</v>
      </c>
      <c r="C78" s="2" t="s">
        <v>310</v>
      </c>
      <c r="D78" s="2" t="s">
        <v>45</v>
      </c>
      <c r="E78" s="2" t="s">
        <v>27</v>
      </c>
      <c r="F78" s="2" t="s">
        <v>15</v>
      </c>
      <c r="G78" s="2" t="s">
        <v>93</v>
      </c>
      <c r="H78" s="2" t="s">
        <v>94</v>
      </c>
      <c r="I78" s="2" t="str">
        <f>IFERROR(__xludf.DUMMYFUNCTION("GOOGLETRANSLATE(C78,""fr"",""en"")"),"Loading...")</f>
        <v>Loading...</v>
      </c>
    </row>
    <row r="79" ht="15.75" customHeight="1">
      <c r="A79" s="2">
        <v>5.0</v>
      </c>
      <c r="B79" s="2" t="s">
        <v>311</v>
      </c>
      <c r="C79" s="2" t="s">
        <v>312</v>
      </c>
      <c r="D79" s="2" t="s">
        <v>76</v>
      </c>
      <c r="E79" s="2" t="s">
        <v>27</v>
      </c>
      <c r="F79" s="2" t="s">
        <v>15</v>
      </c>
      <c r="G79" s="2" t="s">
        <v>313</v>
      </c>
      <c r="H79" s="2" t="s">
        <v>90</v>
      </c>
      <c r="I79" s="2" t="str">
        <f>IFERROR(__xludf.DUMMYFUNCTION("GOOGLETRANSLATE(C79,""fr"",""en"")"),"Loading...")</f>
        <v>Loading...</v>
      </c>
    </row>
    <row r="80" ht="15.75" customHeight="1">
      <c r="A80" s="2">
        <v>1.0</v>
      </c>
      <c r="B80" s="2" t="s">
        <v>314</v>
      </c>
      <c r="C80" s="2" t="s">
        <v>315</v>
      </c>
      <c r="D80" s="2" t="s">
        <v>26</v>
      </c>
      <c r="E80" s="2" t="s">
        <v>27</v>
      </c>
      <c r="F80" s="2" t="s">
        <v>15</v>
      </c>
      <c r="G80" s="2" t="s">
        <v>316</v>
      </c>
      <c r="H80" s="2" t="s">
        <v>198</v>
      </c>
      <c r="I80" s="2" t="str">
        <f>IFERROR(__xludf.DUMMYFUNCTION("GOOGLETRANSLATE(C80,""fr"",""en"")"),"I contracted on January 2, 2019 I paid 147 euros in count. January 3, 2019 I exercised my Faculty of Retraction. I did not return the signed contract or even electronic signature. I therefore sent by recommended my termination letter. On the phone I was t"&amp;"old that I would be reimbursed in full 147 euros. Today I am reimbursed for 97 euros. I find it unacceptable but above all incomprehensible")</f>
        <v>I contracted on January 2, 2019 I paid 147 euros in count. January 3, 2019 I exercised my Faculty of Retraction. I did not return the signed contract or even electronic signature. I therefore sent by recommended my termination letter. On the phone I was told that I would be reimbursed in full 147 euros. Today I am reimbursed for 97 euros. I find it unacceptable but above all incomprehensible</v>
      </c>
    </row>
    <row r="81" ht="15.75" customHeight="1">
      <c r="A81" s="2">
        <v>5.0</v>
      </c>
      <c r="B81" s="2" t="s">
        <v>317</v>
      </c>
      <c r="C81" s="2" t="s">
        <v>318</v>
      </c>
      <c r="D81" s="2" t="s">
        <v>40</v>
      </c>
      <c r="E81" s="2" t="s">
        <v>27</v>
      </c>
      <c r="F81" s="2" t="s">
        <v>15</v>
      </c>
      <c r="G81" s="2" t="s">
        <v>319</v>
      </c>
      <c r="H81" s="2" t="s">
        <v>73</v>
      </c>
      <c r="I81" s="2" t="str">
        <f>IFERROR(__xludf.DUMMYFUNCTION("GOOGLETRANSLATE(C81,""fr"",""en"")"),"Loading...")</f>
        <v>Loading...</v>
      </c>
    </row>
    <row r="82" ht="15.75" customHeight="1">
      <c r="A82" s="2">
        <v>1.0</v>
      </c>
      <c r="B82" s="2" t="s">
        <v>320</v>
      </c>
      <c r="C82" s="2" t="s">
        <v>321</v>
      </c>
      <c r="D82" s="2" t="s">
        <v>35</v>
      </c>
      <c r="E82" s="2" t="s">
        <v>27</v>
      </c>
      <c r="F82" s="2" t="s">
        <v>15</v>
      </c>
      <c r="G82" s="2" t="s">
        <v>322</v>
      </c>
      <c r="H82" s="2" t="s">
        <v>179</v>
      </c>
      <c r="I82" s="2" t="str">
        <f>IFERROR(__xludf.DUMMYFUNCTION("GOOGLETRANSLATE(C82,""fr"",""en"")"),"They make mistakes that they try to put us on the back, the hotline is ineffective, no response and those responsible never recall. Assume at Allianz.")</f>
        <v>They make mistakes that they try to put us on the back, the hotline is ineffective, no response and those responsible never recall. Assume at Allianz.</v>
      </c>
    </row>
    <row r="83" ht="15.75" customHeight="1">
      <c r="A83" s="2">
        <v>4.0</v>
      </c>
      <c r="B83" s="2" t="s">
        <v>323</v>
      </c>
      <c r="C83" s="2" t="s">
        <v>324</v>
      </c>
      <c r="D83" s="2" t="s">
        <v>26</v>
      </c>
      <c r="E83" s="2" t="s">
        <v>27</v>
      </c>
      <c r="F83" s="2" t="s">
        <v>15</v>
      </c>
      <c r="G83" s="2" t="s">
        <v>325</v>
      </c>
      <c r="H83" s="2" t="s">
        <v>37</v>
      </c>
      <c r="I83" s="2" t="str">
        <f>IFERROR(__xludf.DUMMYFUNCTION("GOOGLETRANSLATE(C83,""fr"",""en"")"),"Loading...")</f>
        <v>Loading...</v>
      </c>
    </row>
    <row r="84" ht="15.75" customHeight="1">
      <c r="A84" s="2">
        <v>1.0</v>
      </c>
      <c r="B84" s="2" t="s">
        <v>326</v>
      </c>
      <c r="C84" s="2" t="s">
        <v>327</v>
      </c>
      <c r="D84" s="2" t="s">
        <v>328</v>
      </c>
      <c r="E84" s="2" t="s">
        <v>51</v>
      </c>
      <c r="F84" s="2" t="s">
        <v>15</v>
      </c>
      <c r="G84" s="2" t="s">
        <v>329</v>
      </c>
      <c r="H84" s="2" t="s">
        <v>204</v>
      </c>
      <c r="I84" s="2" t="str">
        <f>IFERROR(__xludf.DUMMYFUNCTION("GOOGLETRANSLATE(C84,""fr"",""en"")"),"Loading...")</f>
        <v>Loading...</v>
      </c>
    </row>
    <row r="85" ht="15.75" customHeight="1">
      <c r="A85" s="2">
        <v>4.0</v>
      </c>
      <c r="B85" s="2" t="s">
        <v>330</v>
      </c>
      <c r="C85" s="2" t="s">
        <v>331</v>
      </c>
      <c r="D85" s="2" t="s">
        <v>26</v>
      </c>
      <c r="E85" s="2" t="s">
        <v>27</v>
      </c>
      <c r="F85" s="2" t="s">
        <v>15</v>
      </c>
      <c r="G85" s="2" t="s">
        <v>332</v>
      </c>
      <c r="H85" s="2" t="s">
        <v>29</v>
      </c>
      <c r="I85" s="2" t="str">
        <f>IFERROR(__xludf.DUMMYFUNCTION("GOOGLETRANSLATE(C85,""fr"",""en"")"),"The olive tree is an insurer which includes the concerns of young drivers in difficulty.
Bravo for your service, your prices and the satisfaction of the service")</f>
        <v>The olive tree is an insurer which includes the concerns of young drivers in difficulty.
Bravo for your service, your prices and the satisfaction of the service</v>
      </c>
    </row>
    <row r="86" ht="15.75" customHeight="1">
      <c r="A86" s="2">
        <v>5.0</v>
      </c>
      <c r="B86" s="2" t="s">
        <v>333</v>
      </c>
      <c r="C86" s="2" t="s">
        <v>334</v>
      </c>
      <c r="D86" s="2" t="s">
        <v>45</v>
      </c>
      <c r="E86" s="2" t="s">
        <v>27</v>
      </c>
      <c r="F86" s="2" t="s">
        <v>15</v>
      </c>
      <c r="G86" s="2" t="s">
        <v>93</v>
      </c>
      <c r="H86" s="2" t="s">
        <v>94</v>
      </c>
      <c r="I86" s="2" t="str">
        <f>IFERROR(__xludf.DUMMYFUNCTION("GOOGLETRANSLATE(C86,""fr"",""en"")"),"perfect !
Very welcome and listening quality.
The price meets my expectations.
The guarantees are amendment.
I recommend this insurance!")</f>
        <v>perfect !
Very welcome and listening quality.
The price meets my expectations.
The guarantees are amendment.
I recommend this insurance!</v>
      </c>
    </row>
    <row r="87" ht="15.75" customHeight="1">
      <c r="A87" s="2">
        <v>3.0</v>
      </c>
      <c r="B87" s="2" t="s">
        <v>335</v>
      </c>
      <c r="C87" s="2" t="s">
        <v>336</v>
      </c>
      <c r="D87" s="2" t="s">
        <v>136</v>
      </c>
      <c r="E87" s="2" t="s">
        <v>51</v>
      </c>
      <c r="F87" s="2" t="s">
        <v>15</v>
      </c>
      <c r="G87" s="2" t="s">
        <v>53</v>
      </c>
      <c r="H87" s="2" t="s">
        <v>53</v>
      </c>
      <c r="I87" s="2" t="str">
        <f>IFERROR(__xludf.DUMMYFUNCTION("GOOGLETRANSLATE(C87,""fr"",""en"")"),"Loading...")</f>
        <v>Loading...</v>
      </c>
    </row>
    <row r="88" ht="15.75" customHeight="1">
      <c r="A88" s="2">
        <v>4.0</v>
      </c>
      <c r="B88" s="2" t="s">
        <v>337</v>
      </c>
      <c r="C88" s="2" t="s">
        <v>338</v>
      </c>
      <c r="D88" s="2" t="s">
        <v>26</v>
      </c>
      <c r="E88" s="2" t="s">
        <v>27</v>
      </c>
      <c r="F88" s="2" t="s">
        <v>15</v>
      </c>
      <c r="G88" s="2" t="s">
        <v>339</v>
      </c>
      <c r="H88" s="2" t="s">
        <v>73</v>
      </c>
      <c r="I88" s="2" t="str">
        <f>IFERROR(__xludf.DUMMYFUNCTION("GOOGLETRANSLATE(C88,""fr"",""en"")"),"I am satisfied with the Attractive Price Service Customer Charge to listen I advise my loved ones. I think to put all my insurance xhez the olive tree.")</f>
        <v>I am satisfied with the Attractive Price Service Customer Charge to listen I advise my loved ones. I think to put all my insurance xhez the olive tree.</v>
      </c>
    </row>
    <row r="89" ht="15.75" customHeight="1">
      <c r="A89" s="2">
        <v>3.0</v>
      </c>
      <c r="B89" s="2" t="s">
        <v>340</v>
      </c>
      <c r="C89" s="2" t="s">
        <v>341</v>
      </c>
      <c r="D89" s="2" t="s">
        <v>26</v>
      </c>
      <c r="E89" s="2" t="s">
        <v>27</v>
      </c>
      <c r="F89" s="2" t="s">
        <v>15</v>
      </c>
      <c r="G89" s="2" t="s">
        <v>342</v>
      </c>
      <c r="H89" s="2" t="s">
        <v>90</v>
      </c>
      <c r="I89" s="2" t="str">
        <f>IFERROR(__xludf.DUMMYFUNCTION("GOOGLETRANSLATE(C89,""fr"",""en"")"),"Loading...")</f>
        <v>Loading...</v>
      </c>
    </row>
    <row r="90" ht="15.75" customHeight="1">
      <c r="A90" s="2">
        <v>3.0</v>
      </c>
      <c r="B90" s="2" t="s">
        <v>343</v>
      </c>
      <c r="C90" s="2" t="s">
        <v>344</v>
      </c>
      <c r="D90" s="2" t="s">
        <v>97</v>
      </c>
      <c r="E90" s="2" t="s">
        <v>51</v>
      </c>
      <c r="F90" s="2" t="s">
        <v>15</v>
      </c>
      <c r="G90" s="2" t="s">
        <v>345</v>
      </c>
      <c r="H90" s="2" t="s">
        <v>62</v>
      </c>
      <c r="I90" s="2" t="str">
        <f>IFERROR(__xludf.DUMMYFUNCTION("GOOGLETRANSLATE(C90,""fr"",""en"")"),"Good insurance but with fairly high costs. Good optician level coverage. Quite fast reimbursements. Too bad a few agencies in smaller cities. And like many insurers so many variants in offers that it is not easy to navigate to compare with other companies"&amp;".")</f>
        <v>Good insurance but with fairly high costs. Good optician level coverage. Quite fast reimbursements. Too bad a few agencies in smaller cities. And like many insurers so many variants in offers that it is not easy to navigate to compare with other companies.</v>
      </c>
    </row>
    <row r="91" ht="15.75" customHeight="1">
      <c r="A91" s="2">
        <v>1.0</v>
      </c>
      <c r="B91" s="2" t="s">
        <v>346</v>
      </c>
      <c r="C91" s="2" t="s">
        <v>347</v>
      </c>
      <c r="D91" s="2" t="s">
        <v>218</v>
      </c>
      <c r="E91" s="2" t="s">
        <v>219</v>
      </c>
      <c r="F91" s="2" t="s">
        <v>15</v>
      </c>
      <c r="G91" s="2" t="s">
        <v>348</v>
      </c>
      <c r="H91" s="2" t="s">
        <v>267</v>
      </c>
      <c r="I91" s="2" t="str">
        <f>IFERROR(__xludf.DUMMYFUNCTION("GOOGLETRANSLATE(C91,""fr"",""en"")"),"Loading...")</f>
        <v>Loading...</v>
      </c>
    </row>
    <row r="92" ht="15.75" customHeight="1">
      <c r="A92" s="2">
        <v>1.0</v>
      </c>
      <c r="B92" s="2" t="s">
        <v>349</v>
      </c>
      <c r="C92" s="2" t="s">
        <v>350</v>
      </c>
      <c r="D92" s="2" t="s">
        <v>97</v>
      </c>
      <c r="E92" s="2" t="s">
        <v>51</v>
      </c>
      <c r="F92" s="2" t="s">
        <v>15</v>
      </c>
      <c r="G92" s="2" t="s">
        <v>267</v>
      </c>
      <c r="H92" s="2" t="s">
        <v>267</v>
      </c>
      <c r="I92" s="2" t="str">
        <f>IFERROR(__xludf.DUMMYFUNCTION("GOOGLETRANSLATE(C92,""fr"",""en"")"),"More than 3 months and my son is still not affiliated, 2 files sent lots of phone boost but everyone without crazy. They are lucky that the State is created the mandatory mutuals !!!")</f>
        <v>More than 3 months and my son is still not affiliated, 2 files sent lots of phone boost but everyone without crazy. They are lucky that the State is created the mandatory mutuals !!!</v>
      </c>
    </row>
    <row r="93" ht="15.75" customHeight="1">
      <c r="A93" s="2">
        <v>1.0</v>
      </c>
      <c r="B93" s="2" t="s">
        <v>351</v>
      </c>
      <c r="C93" s="2" t="s">
        <v>352</v>
      </c>
      <c r="D93" s="2" t="s">
        <v>353</v>
      </c>
      <c r="E93" s="2" t="s">
        <v>84</v>
      </c>
      <c r="F93" s="2" t="s">
        <v>15</v>
      </c>
      <c r="G93" s="2" t="s">
        <v>354</v>
      </c>
      <c r="H93" s="2" t="s">
        <v>277</v>
      </c>
      <c r="I93" s="2" t="str">
        <f>IFERROR(__xludf.DUMMYFUNCTION("GOOGLETRANSLATE(C93,""fr"",""en"")"),"Loading...")</f>
        <v>Loading...</v>
      </c>
    </row>
    <row r="94" ht="15.75" customHeight="1">
      <c r="A94" s="2">
        <v>1.0</v>
      </c>
      <c r="B94" s="2" t="s">
        <v>355</v>
      </c>
      <c r="C94" s="2" t="s">
        <v>356</v>
      </c>
      <c r="D94" s="2" t="s">
        <v>328</v>
      </c>
      <c r="E94" s="2" t="s">
        <v>51</v>
      </c>
      <c r="F94" s="2" t="s">
        <v>15</v>
      </c>
      <c r="G94" s="2" t="s">
        <v>357</v>
      </c>
      <c r="H94" s="2" t="s">
        <v>42</v>
      </c>
      <c r="I94" s="2" t="str">
        <f>IFERROR(__xludf.DUMMYFUNCTION("GOOGLETRANSLATE(C94,""fr"",""en"")"),"Hello,
After years of contributions (~ 50 years) plus a “autonomy” contract. Today, at 71: type 2 diabetes / rhyzazthrosis with both hands / MGEN does not support a TV assistance, no more than hours of cleaning !!
Dear colleagues choose another mutual"&amp;" you will not be more badly served!")</f>
        <v>Hello,
After years of contributions (~ 50 years) plus a “autonomy” contract. Today, at 71: type 2 diabetes / rhyzazthrosis with both hands / MGEN does not support a TV assistance, no more than hours of cleaning !!
Dear colleagues choose another mutual you will not be more badly served!</v>
      </c>
    </row>
    <row r="95" ht="15.75" customHeight="1">
      <c r="A95" s="2">
        <v>4.0</v>
      </c>
      <c r="B95" s="2" t="s">
        <v>358</v>
      </c>
      <c r="C95" s="2" t="s">
        <v>359</v>
      </c>
      <c r="D95" s="2" t="s">
        <v>26</v>
      </c>
      <c r="E95" s="2" t="s">
        <v>27</v>
      </c>
      <c r="F95" s="2" t="s">
        <v>15</v>
      </c>
      <c r="G95" s="2" t="s">
        <v>360</v>
      </c>
      <c r="H95" s="2" t="s">
        <v>73</v>
      </c>
      <c r="I95" s="2" t="str">
        <f>IFERROR(__xludf.DUMMYFUNCTION("GOOGLETRANSLATE(C95,""fr"",""en"")"),"Loading...")</f>
        <v>Loading...</v>
      </c>
    </row>
    <row r="96" ht="15.75" customHeight="1">
      <c r="A96" s="2">
        <v>4.0</v>
      </c>
      <c r="B96" s="2" t="s">
        <v>361</v>
      </c>
      <c r="C96" s="2" t="s">
        <v>362</v>
      </c>
      <c r="D96" s="2" t="s">
        <v>147</v>
      </c>
      <c r="E96" s="2" t="s">
        <v>21</v>
      </c>
      <c r="F96" s="2" t="s">
        <v>15</v>
      </c>
      <c r="G96" s="2" t="s">
        <v>363</v>
      </c>
      <c r="H96" s="2" t="s">
        <v>94</v>
      </c>
      <c r="I96" s="2" t="str">
        <f>IFERROR(__xludf.DUMMYFUNCTION("GOOGLETRANSLATE(C96,""fr"",""en"")"),"Loading...")</f>
        <v>Loading...</v>
      </c>
    </row>
    <row r="97" ht="15.75" customHeight="1">
      <c r="A97" s="2">
        <v>4.0</v>
      </c>
      <c r="B97" s="2" t="s">
        <v>364</v>
      </c>
      <c r="C97" s="2" t="s">
        <v>365</v>
      </c>
      <c r="D97" s="2" t="s">
        <v>45</v>
      </c>
      <c r="E97" s="2" t="s">
        <v>27</v>
      </c>
      <c r="F97" s="2" t="s">
        <v>15</v>
      </c>
      <c r="G97" s="2" t="s">
        <v>224</v>
      </c>
      <c r="H97" s="2" t="s">
        <v>73</v>
      </c>
      <c r="I97" s="2" t="str">
        <f>IFERROR(__xludf.DUMMYFUNCTION("GOOGLETRANSLATE(C97,""fr"",""en"")"),"I am satisfied with the service
simple and fast
I recommend direct insurance around me
relatively not high prices and very satisfactory commercial relationship
")</f>
        <v>I am satisfied with the service
simple and fast
I recommend direct insurance around me
relatively not high prices and very satisfactory commercial relationship
</v>
      </c>
    </row>
    <row r="98" ht="15.75" customHeight="1">
      <c r="A98" s="2">
        <v>1.0</v>
      </c>
      <c r="B98" s="2" t="s">
        <v>366</v>
      </c>
      <c r="C98" s="2" t="s">
        <v>367</v>
      </c>
      <c r="D98" s="2" t="s">
        <v>45</v>
      </c>
      <c r="E98" s="2" t="s">
        <v>27</v>
      </c>
      <c r="F98" s="2" t="s">
        <v>15</v>
      </c>
      <c r="G98" s="2" t="s">
        <v>368</v>
      </c>
      <c r="H98" s="2" t="s">
        <v>141</v>
      </c>
      <c r="I98" s="2" t="str">
        <f>IFERROR(__xludf.DUMMYFUNCTION("GOOGLETRANSLATE(C98,""fr"",""en"")"),"Loading...")</f>
        <v>Loading...</v>
      </c>
    </row>
    <row r="99" ht="15.75" customHeight="1">
      <c r="A99" s="2">
        <v>1.0</v>
      </c>
      <c r="B99" s="2" t="s">
        <v>369</v>
      </c>
      <c r="C99" s="2" t="s">
        <v>370</v>
      </c>
      <c r="D99" s="2" t="s">
        <v>371</v>
      </c>
      <c r="E99" s="2" t="s">
        <v>27</v>
      </c>
      <c r="F99" s="2" t="s">
        <v>15</v>
      </c>
      <c r="G99" s="2" t="s">
        <v>372</v>
      </c>
      <c r="H99" s="2" t="s">
        <v>373</v>
      </c>
      <c r="I99" s="2" t="str">
        <f>IFERROR(__xludf.DUMMYFUNCTION("GOOGLETRANSLATE(C99,""fr"",""en"")"),"Odious and disrespectful. Competitive prices at first but which increases very quickly.")</f>
        <v>Odious and disrespectful. Competitive prices at first but which increases very quickly.</v>
      </c>
    </row>
    <row r="100" ht="15.75" customHeight="1">
      <c r="A100" s="2">
        <v>1.0</v>
      </c>
      <c r="B100" s="2" t="s">
        <v>374</v>
      </c>
      <c r="C100" s="2" t="s">
        <v>375</v>
      </c>
      <c r="D100" s="2" t="s">
        <v>328</v>
      </c>
      <c r="E100" s="2" t="s">
        <v>51</v>
      </c>
      <c r="F100" s="2" t="s">
        <v>15</v>
      </c>
      <c r="G100" s="2" t="s">
        <v>376</v>
      </c>
      <c r="H100" s="2" t="s">
        <v>377</v>
      </c>
      <c r="I100" s="2" t="str">
        <f>IFERROR(__xludf.DUMMYFUNCTION("GOOGLETRANSLATE(C100,""fr"",""en"")"),"Loading...")</f>
        <v>Loading...</v>
      </c>
    </row>
    <row r="101" ht="15.75" customHeight="1">
      <c r="A101" s="2">
        <v>1.0</v>
      </c>
      <c r="B101" s="2" t="s">
        <v>378</v>
      </c>
      <c r="C101" s="2" t="s">
        <v>379</v>
      </c>
      <c r="D101" s="2" t="s">
        <v>287</v>
      </c>
      <c r="E101" s="2" t="s">
        <v>21</v>
      </c>
      <c r="F101" s="2" t="s">
        <v>15</v>
      </c>
      <c r="G101" s="2" t="s">
        <v>380</v>
      </c>
      <c r="H101" s="2" t="s">
        <v>73</v>
      </c>
      <c r="I101" s="2" t="str">
        <f>IFERROR(__xludf.DUMMYFUNCTION("GOOGLETRANSLATE(C101,""fr"",""en"")"),"Motorcycle insurance at the biker mutual in sharp increase of approximately 14% ... Without real proof, just an increase in accidents dixit on the phone without any possibility of checking where the money of the mutual is going? Yet in 2020, bikers rolled"&amp;" up and paid their subscriptions with already + 6%!
50% bonus (fortunately ...) allowed since 1979, not even a commercial gesture!
I'm looking elsewhere!")</f>
        <v>Motorcycle insurance at the biker mutual in sharp increase of approximately 14% ... Without real proof, just an increase in accidents dixit on the phone without any possibility of checking where the money of the mutual is going? Yet in 2020, bikers rolled up and paid their subscriptions with already + 6%!
50% bonus (fortunately ...) allowed since 1979, not even a commercial gesture!
I'm looking elsewhere!</v>
      </c>
    </row>
    <row r="102" ht="15.75" customHeight="1">
      <c r="A102" s="2">
        <v>1.0</v>
      </c>
      <c r="B102" s="2" t="s">
        <v>381</v>
      </c>
      <c r="C102" s="2" t="s">
        <v>382</v>
      </c>
      <c r="D102" s="2" t="s">
        <v>35</v>
      </c>
      <c r="E102" s="2" t="s">
        <v>153</v>
      </c>
      <c r="F102" s="2" t="s">
        <v>15</v>
      </c>
      <c r="G102" s="2" t="s">
        <v>383</v>
      </c>
      <c r="H102" s="2" t="s">
        <v>384</v>
      </c>
      <c r="I102" s="2" t="str">
        <f>IFERROR(__xludf.DUMMYFUNCTION("GOOGLETRANSLATE(C102,""fr"",""en"")"),"Even the simplest requests do not succeed. Impossible to obtain a certificate of RC attached to home insurance, and this for 10 days of attempts. What would it be in the event of a claim?")</f>
        <v>Even the simplest requests do not succeed. Impossible to obtain a certificate of RC attached to home insurance, and this for 10 days of attempts. What would it be in the event of a claim?</v>
      </c>
    </row>
    <row r="103" ht="15.75" customHeight="1">
      <c r="A103" s="2">
        <v>1.0</v>
      </c>
      <c r="B103" s="2" t="s">
        <v>385</v>
      </c>
      <c r="C103" s="2" t="s">
        <v>386</v>
      </c>
      <c r="D103" s="2" t="s">
        <v>387</v>
      </c>
      <c r="E103" s="2" t="s">
        <v>51</v>
      </c>
      <c r="F103" s="2" t="s">
        <v>15</v>
      </c>
      <c r="G103" s="2" t="s">
        <v>388</v>
      </c>
      <c r="H103" s="2" t="s">
        <v>90</v>
      </c>
      <c r="I103" s="2" t="str">
        <f>IFERROR(__xludf.DUMMYFUNCTION("GOOGLETRANSLATE(C103,""fr"",""en"")"),"Loading...")</f>
        <v>Loading...</v>
      </c>
    </row>
    <row r="104" ht="15.75" customHeight="1">
      <c r="A104" s="2">
        <v>3.0</v>
      </c>
      <c r="B104" s="2" t="s">
        <v>389</v>
      </c>
      <c r="C104" s="2" t="s">
        <v>390</v>
      </c>
      <c r="D104" s="2" t="s">
        <v>76</v>
      </c>
      <c r="E104" s="2" t="s">
        <v>27</v>
      </c>
      <c r="F104" s="2" t="s">
        <v>15</v>
      </c>
      <c r="G104" s="2" t="s">
        <v>391</v>
      </c>
      <c r="H104" s="2" t="s">
        <v>392</v>
      </c>
      <c r="I104" s="2" t="str">
        <f>IFERROR(__xludf.DUMMYFUNCTION("GOOGLETRANSLATE(C104,""fr"",""en"")"),"Loading...")</f>
        <v>Loading...</v>
      </c>
    </row>
    <row r="105" ht="15.75" customHeight="1">
      <c r="A105" s="2">
        <v>1.0</v>
      </c>
      <c r="B105" s="2" t="s">
        <v>393</v>
      </c>
      <c r="C105" s="2" t="s">
        <v>394</v>
      </c>
      <c r="D105" s="2" t="s">
        <v>20</v>
      </c>
      <c r="E105" s="2" t="s">
        <v>21</v>
      </c>
      <c r="F105" s="2" t="s">
        <v>15</v>
      </c>
      <c r="G105" s="2" t="s">
        <v>395</v>
      </c>
      <c r="H105" s="2" t="s">
        <v>277</v>
      </c>
      <c r="I105" s="2" t="str">
        <f>IFERROR(__xludf.DUMMYFUNCTION("GOOGLETRANSLATE(C105,""fr"",""en"")"),"Loading...")</f>
        <v>Loading...</v>
      </c>
    </row>
    <row r="106" ht="15.75" customHeight="1">
      <c r="B106" s="2" t="s">
        <v>396</v>
      </c>
      <c r="C106" s="2" t="s">
        <v>397</v>
      </c>
      <c r="D106" s="2" t="s">
        <v>26</v>
      </c>
      <c r="E106" s="2" t="s">
        <v>27</v>
      </c>
      <c r="F106" s="2" t="s">
        <v>398</v>
      </c>
      <c r="G106" s="2" t="s">
        <v>399</v>
      </c>
      <c r="H106" s="2" t="s">
        <v>256</v>
      </c>
      <c r="I106" s="2" t="str">
        <f>IFERROR(__xludf.DUMMYFUNCTION("GOOGLETRANSLATE(C106,""fr"",""en"")"),"Satisfied with the price and fast I expect to see with the temp what I will be offered for other housing or other car contracts. Much better than other insurance at the moment")</f>
        <v>Satisfied with the price and fast I expect to see with the temp what I will be offered for other housing or other car contracts. Much better than other insurance at the moment</v>
      </c>
    </row>
    <row r="107" ht="15.75" customHeight="1">
      <c r="B107" s="2" t="s">
        <v>400</v>
      </c>
      <c r="C107" s="2" t="s">
        <v>401</v>
      </c>
      <c r="D107" s="2" t="s">
        <v>26</v>
      </c>
      <c r="E107" s="2" t="s">
        <v>27</v>
      </c>
      <c r="F107" s="2" t="s">
        <v>398</v>
      </c>
      <c r="G107" s="2" t="s">
        <v>399</v>
      </c>
      <c r="H107" s="2" t="s">
        <v>256</v>
      </c>
      <c r="I107" s="2" t="str">
        <f>IFERROR(__xludf.DUMMYFUNCTION("GOOGLETRANSLATE(C107,""fr"",""en"")"),"Loading...")</f>
        <v>Loading...</v>
      </c>
    </row>
    <row r="108" ht="15.75" customHeight="1">
      <c r="B108" s="2" t="s">
        <v>402</v>
      </c>
      <c r="C108" s="2" t="s">
        <v>403</v>
      </c>
      <c r="D108" s="2" t="s">
        <v>26</v>
      </c>
      <c r="E108" s="2" t="s">
        <v>27</v>
      </c>
      <c r="F108" s="2" t="s">
        <v>398</v>
      </c>
      <c r="G108" s="2" t="s">
        <v>399</v>
      </c>
      <c r="H108" s="2" t="s">
        <v>256</v>
      </c>
      <c r="I108" s="2" t="str">
        <f>IFERROR(__xludf.DUMMYFUNCTION("GOOGLETRANSLATE(C108,""fr"",""en"")"),"Olivier insurance is a very good insurance I am satisfied with it, quality question and price it suits me very well.
I recommend everyone")</f>
        <v>Olivier insurance is a very good insurance I am satisfied with it, quality question and price it suits me very well.
I recommend everyone</v>
      </c>
    </row>
    <row r="109" ht="15.75" customHeight="1">
      <c r="B109" s="2" t="s">
        <v>404</v>
      </c>
      <c r="C109" s="2" t="s">
        <v>405</v>
      </c>
      <c r="D109" s="2" t="s">
        <v>26</v>
      </c>
      <c r="E109" s="2" t="s">
        <v>27</v>
      </c>
      <c r="F109" s="2" t="s">
        <v>398</v>
      </c>
      <c r="G109" s="2" t="s">
        <v>399</v>
      </c>
      <c r="H109" s="2" t="s">
        <v>256</v>
      </c>
      <c r="I109" s="2" t="str">
        <f>IFERROR(__xludf.DUMMYFUNCTION("GOOGLETRANSLATE(C109,""fr"",""en"")"),"Loading...")</f>
        <v>Loading...</v>
      </c>
    </row>
    <row r="110" ht="15.75" customHeight="1">
      <c r="B110" s="2" t="s">
        <v>406</v>
      </c>
      <c r="C110" s="2" t="s">
        <v>407</v>
      </c>
      <c r="D110" s="2" t="s">
        <v>26</v>
      </c>
      <c r="E110" s="2" t="s">
        <v>27</v>
      </c>
      <c r="F110" s="2" t="s">
        <v>398</v>
      </c>
      <c r="G110" s="2" t="s">
        <v>408</v>
      </c>
      <c r="H110" s="2" t="s">
        <v>256</v>
      </c>
      <c r="I110" s="2" t="str">
        <f>IFERROR(__xludf.DUMMYFUNCTION("GOOGLETRANSLATE(C110,""fr"",""en"")"),"The price is attractive compared to my situation, formulas twice and a half times cheaper for an identical formula compared to my preceding insurer,")</f>
        <v>The price is attractive compared to my situation, formulas twice and a half times cheaper for an identical formula compared to my preceding insurer,</v>
      </c>
    </row>
    <row r="111" ht="15.75" customHeight="1">
      <c r="B111" s="2" t="s">
        <v>409</v>
      </c>
      <c r="C111" s="2" t="s">
        <v>410</v>
      </c>
      <c r="D111" s="2" t="s">
        <v>26</v>
      </c>
      <c r="E111" s="2" t="s">
        <v>27</v>
      </c>
      <c r="F111" s="2" t="s">
        <v>398</v>
      </c>
      <c r="G111" s="2" t="s">
        <v>408</v>
      </c>
      <c r="H111" s="2" t="s">
        <v>256</v>
      </c>
      <c r="I111" s="2" t="str">
        <f>IFERROR(__xludf.DUMMYFUNCTION("GOOGLETRANSLATE(C111,""fr"",""en"")"),"Loading...")</f>
        <v>Loading...</v>
      </c>
    </row>
    <row r="112" ht="15.75" customHeight="1">
      <c r="B112" s="2" t="s">
        <v>411</v>
      </c>
      <c r="C112" s="2" t="s">
        <v>412</v>
      </c>
      <c r="D112" s="2" t="s">
        <v>26</v>
      </c>
      <c r="E112" s="2" t="s">
        <v>27</v>
      </c>
      <c r="F112" s="2" t="s">
        <v>398</v>
      </c>
      <c r="G112" s="2" t="s">
        <v>408</v>
      </c>
      <c r="H112" s="2" t="s">
        <v>256</v>
      </c>
      <c r="I112" s="2" t="str">
        <f>IFERROR(__xludf.DUMMYFUNCTION("GOOGLETRANSLATE(C112,""fr"",""en"")"),"Loading...")</f>
        <v>Loading...</v>
      </c>
    </row>
    <row r="113" ht="15.75" customHeight="1">
      <c r="B113" s="2" t="s">
        <v>413</v>
      </c>
      <c r="C113" s="2" t="s">
        <v>414</v>
      </c>
      <c r="D113" s="2" t="s">
        <v>26</v>
      </c>
      <c r="E113" s="2" t="s">
        <v>27</v>
      </c>
      <c r="F113" s="2" t="s">
        <v>398</v>
      </c>
      <c r="G113" s="2" t="s">
        <v>408</v>
      </c>
      <c r="H113" s="2" t="s">
        <v>256</v>
      </c>
      <c r="I113" s="2" t="str">
        <f>IFERROR(__xludf.DUMMYFUNCTION("GOOGLETRANSLATE(C113,""fr"",""en"")"),"I am satisfied with your services, easy to use, very affordable price. Quick and easy response to understanding, signature of the online contract very satisfactory.")</f>
        <v>I am satisfied with your services, easy to use, very affordable price. Quick and easy response to understanding, signature of the online contract very satisfactory.</v>
      </c>
    </row>
    <row r="114" ht="15.75" customHeight="1">
      <c r="B114" s="2" t="s">
        <v>415</v>
      </c>
      <c r="C114" s="2" t="s">
        <v>416</v>
      </c>
      <c r="D114" s="2" t="s">
        <v>26</v>
      </c>
      <c r="E114" s="2" t="s">
        <v>27</v>
      </c>
      <c r="F114" s="2" t="s">
        <v>398</v>
      </c>
      <c r="G114" s="2" t="s">
        <v>408</v>
      </c>
      <c r="H114" s="2" t="s">
        <v>256</v>
      </c>
      <c r="I114" s="2" t="str">
        <f>IFERROR(__xludf.DUMMYFUNCTION("GOOGLETRANSLATE(C114,""fr"",""en"")"),"I am satisfied with the service and the commercial proposal The request was taken into account quickly I recommend this insurance because they are fast")</f>
        <v>I am satisfied with the service and the commercial proposal The request was taken into account quickly I recommend this insurance because they are fast</v>
      </c>
    </row>
    <row r="115" ht="15.75" customHeight="1">
      <c r="B115" s="2" t="s">
        <v>417</v>
      </c>
      <c r="C115" s="2" t="s">
        <v>418</v>
      </c>
      <c r="D115" s="2" t="s">
        <v>26</v>
      </c>
      <c r="E115" s="2" t="s">
        <v>27</v>
      </c>
      <c r="F115" s="2" t="s">
        <v>398</v>
      </c>
      <c r="G115" s="2" t="s">
        <v>408</v>
      </c>
      <c r="H115" s="2" t="s">
        <v>256</v>
      </c>
      <c r="I115" s="2" t="str">
        <f>IFERROR(__xludf.DUMMYFUNCTION("GOOGLETRANSLATE(C115,""fr"",""en"")"),"Correct and fast price nothing to say we will see later if in the event of a claim this insurer this quickly and reliable shows the continuation to the next episodes.
Thanks")</f>
        <v>Correct and fast price nothing to say we will see later if in the event of a claim this insurer this quickly and reliable shows the continuation to the next episodes.
Thanks</v>
      </c>
    </row>
    <row r="116" ht="15.75" customHeight="1">
      <c r="B116" s="2" t="s">
        <v>419</v>
      </c>
      <c r="C116" s="2" t="s">
        <v>420</v>
      </c>
      <c r="D116" s="2" t="s">
        <v>26</v>
      </c>
      <c r="E116" s="2" t="s">
        <v>27</v>
      </c>
      <c r="F116" s="2" t="s">
        <v>398</v>
      </c>
      <c r="G116" s="2" t="s">
        <v>408</v>
      </c>
      <c r="H116" s="2" t="s">
        <v>256</v>
      </c>
      <c r="I116" s="2" t="str">
        <f>IFERROR(__xludf.DUMMYFUNCTION("GOOGLETRANSLATE(C116,""fr"",""en"")"),"Loading...")</f>
        <v>Loading...</v>
      </c>
    </row>
    <row r="117" ht="15.75" customHeight="1">
      <c r="B117" s="2" t="s">
        <v>421</v>
      </c>
      <c r="C117" s="2" t="s">
        <v>422</v>
      </c>
      <c r="D117" s="2" t="s">
        <v>26</v>
      </c>
      <c r="E117" s="2" t="s">
        <v>27</v>
      </c>
      <c r="F117" s="2" t="s">
        <v>398</v>
      </c>
      <c r="G117" s="2" t="s">
        <v>408</v>
      </c>
      <c r="H117" s="2" t="s">
        <v>256</v>
      </c>
      <c r="I117" s="2" t="str">
        <f>IFERROR(__xludf.DUMMYFUNCTION("GOOGLETRANSLATE(C117,""fr"",""en"")"),"The prices suit me, for a new car. I am satisfied with the services offered by the agency. The personnel is available very quickly")</f>
        <v>The prices suit me, for a new car. I am satisfied with the services offered by the agency. The personnel is available very quickly</v>
      </c>
    </row>
    <row r="118" ht="15.75" customHeight="1">
      <c r="B118" s="2" t="s">
        <v>423</v>
      </c>
      <c r="C118" s="2" t="s">
        <v>424</v>
      </c>
      <c r="D118" s="2" t="s">
        <v>26</v>
      </c>
      <c r="E118" s="2" t="s">
        <v>27</v>
      </c>
      <c r="F118" s="2" t="s">
        <v>398</v>
      </c>
      <c r="G118" s="2" t="s">
        <v>425</v>
      </c>
      <c r="H118" s="2" t="s">
        <v>256</v>
      </c>
      <c r="I118" s="2" t="str">
        <f>IFERROR(__xludf.DUMMYFUNCTION("GOOGLETRANSLATE(C118,""fr"",""en"")"),"For the moment, I have not needed to use their services. So I am only satisfied with their website which allows you to join quickly and easily.")</f>
        <v>For the moment, I have not needed to use their services. So I am only satisfied with their website which allows you to join quickly and easily.</v>
      </c>
    </row>
    <row r="119" ht="15.75" customHeight="1">
      <c r="B119" s="2" t="s">
        <v>426</v>
      </c>
      <c r="C119" s="2" t="s">
        <v>427</v>
      </c>
      <c r="D119" s="2" t="s">
        <v>26</v>
      </c>
      <c r="E119" s="2" t="s">
        <v>27</v>
      </c>
      <c r="F119" s="2" t="s">
        <v>398</v>
      </c>
      <c r="G119" s="2" t="s">
        <v>428</v>
      </c>
      <c r="H119" s="2" t="s">
        <v>256</v>
      </c>
      <c r="I119" s="2" t="str">
        <f>IFERROR(__xludf.DUMMYFUNCTION("GOOGLETRANSLATE(C119,""fr"",""en"")"),"Hello satisfied with customer service I would recommend you to my loved ones. My interlocutors were very precise and clear. All the best")</f>
        <v>Hello satisfied with customer service I would recommend you to my loved ones. My interlocutors were very precise and clear. All the best</v>
      </c>
    </row>
    <row r="120" ht="15.75" customHeight="1">
      <c r="B120" s="2" t="s">
        <v>429</v>
      </c>
      <c r="C120" s="2" t="s">
        <v>430</v>
      </c>
      <c r="D120" s="2" t="s">
        <v>26</v>
      </c>
      <c r="E120" s="2" t="s">
        <v>27</v>
      </c>
      <c r="F120" s="2" t="s">
        <v>398</v>
      </c>
      <c r="G120" s="2" t="s">
        <v>428</v>
      </c>
      <c r="H120" s="2" t="s">
        <v>256</v>
      </c>
      <c r="I120" s="2" t="str">
        <f>IFERROR(__xludf.DUMMYFUNCTION("GOOGLETRANSLATE(C120,""fr"",""en"")"),"I am satisfied with the information that was given thank you for the time spent carrying out my car insurance contract.
Thank you for your dedication.")</f>
        <v>I am satisfied with the information that was given thank you for the time spent carrying out my car insurance contract.
Thank you for your dedication.</v>
      </c>
    </row>
    <row r="121" ht="15.75" customHeight="1">
      <c r="B121" s="2" t="s">
        <v>431</v>
      </c>
      <c r="C121" s="2" t="s">
        <v>432</v>
      </c>
      <c r="D121" s="2" t="s">
        <v>26</v>
      </c>
      <c r="E121" s="2" t="s">
        <v>27</v>
      </c>
      <c r="F121" s="2" t="s">
        <v>398</v>
      </c>
      <c r="G121" s="2" t="s">
        <v>428</v>
      </c>
      <c r="H121" s="2" t="s">
        <v>256</v>
      </c>
      <c r="I121" s="2" t="str">
        <f>IFERROR(__xludf.DUMMYFUNCTION("GOOGLETRANSLATE(C121,""fr"",""en"")"),"Loading...")</f>
        <v>Loading...</v>
      </c>
    </row>
    <row r="122" ht="15.75" customHeight="1">
      <c r="B122" s="2" t="s">
        <v>433</v>
      </c>
      <c r="C122" s="2" t="s">
        <v>434</v>
      </c>
      <c r="D122" s="2" t="s">
        <v>26</v>
      </c>
      <c r="E122" s="2" t="s">
        <v>27</v>
      </c>
      <c r="F122" s="2" t="s">
        <v>398</v>
      </c>
      <c r="G122" s="2" t="s">
        <v>428</v>
      </c>
      <c r="H122" s="2" t="s">
        <v>256</v>
      </c>
      <c r="I122" s="2" t="str">
        <f>IFERROR(__xludf.DUMMYFUNCTION("GOOGLETRANSLATE(C122,""fr"",""en"")"),"Loading...")</f>
        <v>Loading...</v>
      </c>
    </row>
    <row r="123" ht="15.75" customHeight="1">
      <c r="B123" s="2" t="s">
        <v>435</v>
      </c>
      <c r="C123" s="2" t="s">
        <v>436</v>
      </c>
      <c r="D123" s="2" t="s">
        <v>26</v>
      </c>
      <c r="E123" s="2" t="s">
        <v>27</v>
      </c>
      <c r="F123" s="2" t="s">
        <v>398</v>
      </c>
      <c r="G123" s="2" t="s">
        <v>437</v>
      </c>
      <c r="H123" s="2" t="s">
        <v>256</v>
      </c>
      <c r="I123" s="2" t="str">
        <f>IFERROR(__xludf.DUMMYFUNCTION("GOOGLETRANSLATE(C123,""fr"",""en"")"),"I am satisfied with the phone listening rate I recommend the Olivier Insurance. Simple and quick to register even the automatic signature")</f>
        <v>I am satisfied with the phone listening rate I recommend the Olivier Insurance. Simple and quick to register even the automatic signature</v>
      </c>
    </row>
    <row r="124" ht="15.75" customHeight="1">
      <c r="B124" s="2" t="s">
        <v>438</v>
      </c>
      <c r="C124" s="2" t="s">
        <v>439</v>
      </c>
      <c r="D124" s="2" t="s">
        <v>26</v>
      </c>
      <c r="E124" s="2" t="s">
        <v>27</v>
      </c>
      <c r="F124" s="2" t="s">
        <v>398</v>
      </c>
      <c r="G124" s="2" t="s">
        <v>440</v>
      </c>
      <c r="H124" s="2" t="s">
        <v>256</v>
      </c>
      <c r="I124" s="2" t="str">
        <f>IFERROR(__xludf.DUMMYFUNCTION("GOOGLETRANSLATE(C124,""fr"",""en"")"),"Perfect !!! I recommend 1000%
Continue like this I would be a loyal customer and would bring you a lot of customers ... Very good insurance really")</f>
        <v>Perfect !!! I recommend 1000%
Continue like this I would be a loyal customer and would bring you a lot of customers ... Very good insurance really</v>
      </c>
    </row>
    <row r="125" ht="15.75" customHeight="1">
      <c r="B125" s="2" t="s">
        <v>441</v>
      </c>
      <c r="C125" s="2" t="s">
        <v>442</v>
      </c>
      <c r="D125" s="2" t="s">
        <v>26</v>
      </c>
      <c r="E125" s="2" t="s">
        <v>27</v>
      </c>
      <c r="F125" s="2" t="s">
        <v>398</v>
      </c>
      <c r="G125" s="2" t="s">
        <v>440</v>
      </c>
      <c r="H125" s="2" t="s">
        <v>256</v>
      </c>
      <c r="I125" s="2" t="str">
        <f>IFERROR(__xludf.DUMMYFUNCTION("GOOGLETRANSLATE(C125,""fr"",""en"")"),"Very good welcome. Professional. Don't look at the time spent with you .... we appreciate it. Accessibility to services is easy can be a bit long.")</f>
        <v>Very good welcome. Professional. Don't look at the time spent with you .... we appreciate it. Accessibility to services is easy can be a bit long.</v>
      </c>
    </row>
    <row r="126" ht="15.75" customHeight="1">
      <c r="B126" s="2" t="s">
        <v>443</v>
      </c>
      <c r="C126" s="2" t="s">
        <v>444</v>
      </c>
      <c r="D126" s="2" t="s">
        <v>26</v>
      </c>
      <c r="E126" s="2" t="s">
        <v>27</v>
      </c>
      <c r="F126" s="2" t="s">
        <v>398</v>
      </c>
      <c r="G126" s="2" t="s">
        <v>445</v>
      </c>
      <c r="H126" s="2" t="s">
        <v>256</v>
      </c>
      <c r="I126" s="2" t="str">
        <f>IFERROR(__xludf.DUMMYFUNCTION("GOOGLETRANSLATE(C126,""fr"",""en"")"),"Loading...")</f>
        <v>Loading...</v>
      </c>
    </row>
    <row r="127" ht="15.75" customHeight="1">
      <c r="B127" s="2" t="s">
        <v>446</v>
      </c>
      <c r="C127" s="2" t="s">
        <v>447</v>
      </c>
      <c r="D127" s="2" t="s">
        <v>26</v>
      </c>
      <c r="E127" s="2" t="s">
        <v>27</v>
      </c>
      <c r="F127" s="2" t="s">
        <v>398</v>
      </c>
      <c r="G127" s="2" t="s">
        <v>445</v>
      </c>
      <c r="H127" s="2" t="s">
        <v>256</v>
      </c>
      <c r="I127" s="2" t="str">
        <f>IFERROR(__xludf.DUMMYFUNCTION("GOOGLETRANSLATE(C127,""fr"",""en"")"),"Loading...")</f>
        <v>Loading...</v>
      </c>
    </row>
    <row r="128" ht="15.75" customHeight="1">
      <c r="B128" s="2" t="s">
        <v>448</v>
      </c>
      <c r="C128" s="2" t="s">
        <v>449</v>
      </c>
      <c r="D128" s="2" t="s">
        <v>26</v>
      </c>
      <c r="E128" s="2" t="s">
        <v>27</v>
      </c>
      <c r="F128" s="2" t="s">
        <v>398</v>
      </c>
      <c r="G128" s="2" t="s">
        <v>445</v>
      </c>
      <c r="H128" s="2" t="s">
        <v>256</v>
      </c>
      <c r="I128" s="2" t="str">
        <f>IFERROR(__xludf.DUMMYFUNCTION("GOOGLETRANSLATE(C128,""fr"",""en"")"),"Good customer service, good responsiveness, site well done, too bad that no discount linked to the driving experience of good driver, the penalty comes from the fact that I was a few years without vehicle and I went up automatically 0.5 at 1.")</f>
        <v>Good customer service, good responsiveness, site well done, too bad that no discount linked to the driving experience of good driver, the penalty comes from the fact that I was a few years without vehicle and I went up automatically 0.5 at 1.</v>
      </c>
    </row>
    <row r="129" ht="15.75" customHeight="1">
      <c r="B129" s="2" t="s">
        <v>450</v>
      </c>
      <c r="C129" s="2" t="s">
        <v>451</v>
      </c>
      <c r="D129" s="2" t="s">
        <v>26</v>
      </c>
      <c r="E129" s="2" t="s">
        <v>27</v>
      </c>
      <c r="F129" s="2" t="s">
        <v>398</v>
      </c>
      <c r="G129" s="2" t="s">
        <v>445</v>
      </c>
      <c r="H129" s="2" t="s">
        <v>256</v>
      </c>
      <c r="I129" s="2" t="str">
        <f>IFERROR(__xludf.DUMMYFUNCTION("GOOGLETRANSLATE(C129,""fr"",""en"")"),"Loading...")</f>
        <v>Loading...</v>
      </c>
    </row>
    <row r="130" ht="15.75" customHeight="1">
      <c r="B130" s="2" t="s">
        <v>452</v>
      </c>
      <c r="C130" s="2" t="s">
        <v>453</v>
      </c>
      <c r="D130" s="2" t="s">
        <v>26</v>
      </c>
      <c r="E130" s="2" t="s">
        <v>27</v>
      </c>
      <c r="F130" s="2" t="s">
        <v>398</v>
      </c>
      <c r="G130" s="2" t="s">
        <v>445</v>
      </c>
      <c r="H130" s="2" t="s">
        <v>256</v>
      </c>
      <c r="I130" s="2" t="str">
        <f>IFERROR(__xludf.DUMMYFUNCTION("GOOGLETRANSLATE(C130,""fr"",""en"")"),"I am satisfied with the online, fast and understandable service
Good value for money, fast registration, now attempt to follow if it is reliable insurance
")</f>
        <v>I am satisfied with the online, fast and understandable service
Good value for money, fast registration, now attempt to follow if it is reliable insurance
</v>
      </c>
    </row>
    <row r="131" ht="15.75" customHeight="1">
      <c r="B131" s="2" t="s">
        <v>454</v>
      </c>
      <c r="C131" s="2" t="s">
        <v>455</v>
      </c>
      <c r="D131" s="2" t="s">
        <v>26</v>
      </c>
      <c r="E131" s="2" t="s">
        <v>27</v>
      </c>
      <c r="F131" s="2" t="s">
        <v>398</v>
      </c>
      <c r="G131" s="2" t="s">
        <v>445</v>
      </c>
      <c r="H131" s="2" t="s">
        <v>256</v>
      </c>
      <c r="I131" s="2" t="str">
        <f>IFERROR(__xludf.DUMMYFUNCTION("GOOGLETRANSLATE(C131,""fr"",""en"")"),"I am satisfied with the prices offer, but also the telephone service near the operators! At the top thank you to the olive assurance and their teams")</f>
        <v>I am satisfied with the prices offer, but also the telephone service near the operators! At the top thank you to the olive assurance and their teams</v>
      </c>
    </row>
    <row r="132" ht="15.75" customHeight="1">
      <c r="B132" s="2" t="s">
        <v>456</v>
      </c>
      <c r="C132" s="2" t="s">
        <v>457</v>
      </c>
      <c r="D132" s="2" t="s">
        <v>26</v>
      </c>
      <c r="E132" s="2" t="s">
        <v>27</v>
      </c>
      <c r="F132" s="2" t="s">
        <v>398</v>
      </c>
      <c r="G132" s="2" t="s">
        <v>445</v>
      </c>
      <c r="H132" s="2" t="s">
        <v>256</v>
      </c>
      <c r="I132" s="2" t="str">
        <f>IFERROR(__xludf.DUMMYFUNCTION("GOOGLETRANSLATE(C132,""fr"",""en"")"),"Loading...")</f>
        <v>Loading...</v>
      </c>
    </row>
    <row r="133" ht="15.75" customHeight="1">
      <c r="B133" s="2" t="s">
        <v>458</v>
      </c>
      <c r="C133" s="2" t="s">
        <v>459</v>
      </c>
      <c r="D133" s="2" t="s">
        <v>26</v>
      </c>
      <c r="E133" s="2" t="s">
        <v>27</v>
      </c>
      <c r="F133" s="2" t="s">
        <v>398</v>
      </c>
      <c r="G133" s="2" t="s">
        <v>445</v>
      </c>
      <c r="H133" s="2" t="s">
        <v>256</v>
      </c>
      <c r="I133" s="2" t="str">
        <f>IFERROR(__xludf.DUMMYFUNCTION("GOOGLETRANSLATE(C133,""fr"",""en"")"),"I am satisfied with the service and listening to advisers. The prices offered are competitive and interesting. I highly recommend the Insurance Olivier to ensure your vehicle.")</f>
        <v>I am satisfied with the service and listening to advisers. The prices offered are competitive and interesting. I highly recommend the Insurance Olivier to ensure your vehicle.</v>
      </c>
    </row>
    <row r="134" ht="15.75" customHeight="1">
      <c r="B134" s="2" t="s">
        <v>460</v>
      </c>
      <c r="C134" s="2" t="s">
        <v>461</v>
      </c>
      <c r="D134" s="2" t="s">
        <v>26</v>
      </c>
      <c r="E134" s="2" t="s">
        <v>27</v>
      </c>
      <c r="F134" s="2" t="s">
        <v>398</v>
      </c>
      <c r="G134" s="2" t="s">
        <v>445</v>
      </c>
      <c r="H134" s="2" t="s">
        <v>256</v>
      </c>
      <c r="I134" s="2" t="str">
        <f>IFERROR(__xludf.DUMMYFUNCTION("GOOGLETRANSLATE(C134,""fr"",""en"")"),"Good price damage that I cannot pay every month rather than a full year an advisor will certainly be reminded to clarify all this")</f>
        <v>Good price damage that I cannot pay every month rather than a full year an advisor will certainly be reminded to clarify all this</v>
      </c>
    </row>
    <row r="135" ht="15.75" customHeight="1">
      <c r="B135" s="2" t="s">
        <v>462</v>
      </c>
      <c r="C135" s="2" t="s">
        <v>463</v>
      </c>
      <c r="D135" s="2" t="s">
        <v>26</v>
      </c>
      <c r="E135" s="2" t="s">
        <v>27</v>
      </c>
      <c r="F135" s="2" t="s">
        <v>398</v>
      </c>
      <c r="G135" s="2" t="s">
        <v>464</v>
      </c>
      <c r="H135" s="2" t="s">
        <v>256</v>
      </c>
      <c r="I135" s="2" t="str">
        <f>IFERROR(__xludf.DUMMYFUNCTION("GOOGLETRANSLATE(C135,""fr"",""en"")"),"Loading...")</f>
        <v>Loading...</v>
      </c>
    </row>
    <row r="136" ht="15.75" customHeight="1">
      <c r="B136" s="2" t="s">
        <v>465</v>
      </c>
      <c r="C136" s="2" t="s">
        <v>466</v>
      </c>
      <c r="D136" s="2" t="s">
        <v>26</v>
      </c>
      <c r="E136" s="2" t="s">
        <v>27</v>
      </c>
      <c r="F136" s="2" t="s">
        <v>398</v>
      </c>
      <c r="G136" s="2" t="s">
        <v>464</v>
      </c>
      <c r="H136" s="2" t="s">
        <v>256</v>
      </c>
      <c r="I136" s="2" t="str">
        <f>IFERROR(__xludf.DUMMYFUNCTION("GOOGLETRANSLATE(C136,""fr"",""en"")"),"
Simple and practic .. !!!
An optimal price, a colleague recommended it to me and now I am convinced, the best price and corresponds to my needs.")</f>
        <v>
Simple and practic .. !!!
An optimal price, a colleague recommended it to me and now I am convinced, the best price and corresponds to my needs.</v>
      </c>
    </row>
    <row r="137" ht="15.75" customHeight="1">
      <c r="B137" s="2" t="s">
        <v>467</v>
      </c>
      <c r="C137" s="2" t="s">
        <v>468</v>
      </c>
      <c r="D137" s="2" t="s">
        <v>26</v>
      </c>
      <c r="E137" s="2" t="s">
        <v>27</v>
      </c>
      <c r="F137" s="2" t="s">
        <v>398</v>
      </c>
      <c r="G137" s="2" t="s">
        <v>464</v>
      </c>
      <c r="H137" s="2" t="s">
        <v>256</v>
      </c>
      <c r="I137" s="2" t="str">
        <f>IFERROR(__xludf.DUMMYFUNCTION("GOOGLETRANSLATE(C137,""fr"",""en"")"),"Loading...")</f>
        <v>Loading...</v>
      </c>
    </row>
    <row r="138" ht="15.75" customHeight="1">
      <c r="B138" s="2" t="s">
        <v>469</v>
      </c>
      <c r="C138" s="2" t="s">
        <v>470</v>
      </c>
      <c r="D138" s="2" t="s">
        <v>26</v>
      </c>
      <c r="E138" s="2" t="s">
        <v>27</v>
      </c>
      <c r="F138" s="2" t="s">
        <v>398</v>
      </c>
      <c r="G138" s="2" t="s">
        <v>464</v>
      </c>
      <c r="H138" s="2" t="s">
        <v>256</v>
      </c>
      <c r="I138" s="2" t="str">
        <f>IFERROR(__xludf.DUMMYFUNCTION("GOOGLETRANSLATE(C138,""fr"",""en"")"),"Loading...")</f>
        <v>Loading...</v>
      </c>
    </row>
    <row r="139" ht="15.75" customHeight="1">
      <c r="B139" s="2" t="s">
        <v>471</v>
      </c>
      <c r="C139" s="2" t="s">
        <v>472</v>
      </c>
      <c r="D139" s="2" t="s">
        <v>26</v>
      </c>
      <c r="E139" s="2" t="s">
        <v>27</v>
      </c>
      <c r="F139" s="2" t="s">
        <v>398</v>
      </c>
      <c r="G139" s="2" t="s">
        <v>464</v>
      </c>
      <c r="H139" s="2" t="s">
        <v>256</v>
      </c>
      <c r="I139" s="2" t="str">
        <f>IFERROR(__xludf.DUMMYFUNCTION("GOOGLETRANSLATE(C139,""fr"",""en"")"),"Loading...")</f>
        <v>Loading...</v>
      </c>
    </row>
    <row r="140" ht="15.75" customHeight="1">
      <c r="B140" s="2" t="s">
        <v>473</v>
      </c>
      <c r="C140" s="2" t="s">
        <v>474</v>
      </c>
      <c r="D140" s="2" t="s">
        <v>26</v>
      </c>
      <c r="E140" s="2" t="s">
        <v>27</v>
      </c>
      <c r="F140" s="2" t="s">
        <v>398</v>
      </c>
      <c r="G140" s="2" t="s">
        <v>475</v>
      </c>
      <c r="H140" s="2" t="s">
        <v>256</v>
      </c>
      <c r="I140" s="2" t="str">
        <f>IFERROR(__xludf.DUMMYFUNCTION("GOOGLETRANSLATE(C140,""fr"",""en"")"),"Loading...")</f>
        <v>Loading...</v>
      </c>
    </row>
    <row r="141" ht="15.75" customHeight="1">
      <c r="B141" s="2" t="s">
        <v>476</v>
      </c>
      <c r="C141" s="2" t="s">
        <v>477</v>
      </c>
      <c r="D141" s="2" t="s">
        <v>26</v>
      </c>
      <c r="E141" s="2" t="s">
        <v>27</v>
      </c>
      <c r="F141" s="2" t="s">
        <v>398</v>
      </c>
      <c r="G141" s="2" t="s">
        <v>475</v>
      </c>
      <c r="H141" s="2" t="s">
        <v>256</v>
      </c>
      <c r="I141" s="2" t="str">
        <f>IFERROR(__xludf.DUMMYFUNCTION("GOOGLETRANSLATE(C141,""fr"",""en"")"),"Loading...")</f>
        <v>Loading...</v>
      </c>
    </row>
    <row r="142" ht="15.75" customHeight="1">
      <c r="B142" s="2" t="s">
        <v>478</v>
      </c>
      <c r="C142" s="2" t="s">
        <v>479</v>
      </c>
      <c r="D142" s="2" t="s">
        <v>26</v>
      </c>
      <c r="E142" s="2" t="s">
        <v>27</v>
      </c>
      <c r="F142" s="2" t="s">
        <v>398</v>
      </c>
      <c r="G142" s="2" t="s">
        <v>475</v>
      </c>
      <c r="H142" s="2" t="s">
        <v>17</v>
      </c>
      <c r="I142" s="2" t="str">
        <f>IFERROR(__xludf.DUMMYFUNCTION("GOOGLETRANSLATE(C142,""fr"",""en"")"),"Extremely traumatic experience that marked us for life. We have been victims of a high -speed rear shock by a fast channel truck with two children at the bottom. Despite the on -site care of firefighters, the presence of the gendarmes, and initial certifi"&amp;"cates of emergency and medical pieces that followed, the Olivier Assurance did not want to recognize one of my sons (2 years) as a victim of the accident. ..
Although the third party was identified and that all the other vehicle in this chain accident we"&amp;"re concordant, the olive tree took more than 3 months to reimburse my car ...
And relaunch 8 times to be reimbursed for car seats.
On the day of the accident, the assistance dropped us. We had to rapped us in the emergency room on our own with two child"&amp;"ren 250km from our home.")</f>
        <v>Extremely traumatic experience that marked us for life. We have been victims of a high -speed rear shock by a fast channel truck with two children at the bottom. Despite the on -site care of firefighters, the presence of the gendarmes, and initial certificates of emergency and medical pieces that followed, the Olivier Assurance did not want to recognize one of my sons (2 years) as a victim of the accident. ..
Although the third party was identified and that all the other vehicle in this chain accident were concordant, the olive tree took more than 3 months to reimburse my car ...
And relaunch 8 times to be reimbursed for car seats.
On the day of the accident, the assistance dropped us. We had to rapped us in the emergency room on our own with two children 250km from our home.</v>
      </c>
    </row>
    <row r="143" ht="15.75" customHeight="1">
      <c r="B143" s="2" t="s">
        <v>480</v>
      </c>
      <c r="C143" s="2" t="s">
        <v>481</v>
      </c>
      <c r="D143" s="2" t="s">
        <v>26</v>
      </c>
      <c r="E143" s="2" t="s">
        <v>27</v>
      </c>
      <c r="F143" s="2" t="s">
        <v>398</v>
      </c>
      <c r="G143" s="2" t="s">
        <v>475</v>
      </c>
      <c r="H143" s="2" t="s">
        <v>256</v>
      </c>
      <c r="I143" s="2" t="str">
        <f>IFERROR(__xludf.DUMMYFUNCTION("GOOGLETRANSLATE(C143,""fr"",""en"")"),"Super nice customer service and very attentive. They have the ability to answer all questions.
Everything was perfect !! And the top price compared to other insurers. I recommend without hesitation. : D")</f>
        <v>Super nice customer service and very attentive. They have the ability to answer all questions.
Everything was perfect !! And the top price compared to other insurers. I recommend without hesitation. : D</v>
      </c>
    </row>
    <row r="144" ht="15.75" customHeight="1">
      <c r="B144" s="2" t="s">
        <v>482</v>
      </c>
      <c r="C144" s="2" t="s">
        <v>483</v>
      </c>
      <c r="D144" s="2" t="s">
        <v>26</v>
      </c>
      <c r="E144" s="2" t="s">
        <v>27</v>
      </c>
      <c r="F144" s="2" t="s">
        <v>398</v>
      </c>
      <c r="G144" s="2" t="s">
        <v>475</v>
      </c>
      <c r="H144" s="2" t="s">
        <v>256</v>
      </c>
      <c r="I144" s="2" t="str">
        <f>IFERROR(__xludf.DUMMYFUNCTION("GOOGLETRANSLATE(C144,""fr"",""en"")"),"Loading...")</f>
        <v>Loading...</v>
      </c>
    </row>
    <row r="145" ht="15.75" customHeight="1">
      <c r="B145" s="2" t="s">
        <v>484</v>
      </c>
      <c r="C145" s="2" t="s">
        <v>485</v>
      </c>
      <c r="D145" s="2" t="s">
        <v>26</v>
      </c>
      <c r="E145" s="2" t="s">
        <v>27</v>
      </c>
      <c r="F145" s="2" t="s">
        <v>398</v>
      </c>
      <c r="G145" s="2" t="s">
        <v>475</v>
      </c>
      <c r="H145" s="2" t="s">
        <v>256</v>
      </c>
      <c r="I145" s="2" t="str">
        <f>IFERROR(__xludf.DUMMYFUNCTION("GOOGLETRANSLATE(C145,""fr"",""en"")"),"Loading...")</f>
        <v>Loading...</v>
      </c>
    </row>
    <row r="146" ht="15.75" customHeight="1">
      <c r="B146" s="2" t="s">
        <v>486</v>
      </c>
      <c r="C146" s="2" t="s">
        <v>487</v>
      </c>
      <c r="D146" s="2" t="s">
        <v>26</v>
      </c>
      <c r="E146" s="2" t="s">
        <v>27</v>
      </c>
      <c r="F146" s="2" t="s">
        <v>398</v>
      </c>
      <c r="G146" s="2" t="s">
        <v>475</v>
      </c>
      <c r="H146" s="2" t="s">
        <v>256</v>
      </c>
      <c r="I146" s="2" t="str">
        <f>IFERROR(__xludf.DUMMYFUNCTION("GOOGLETRANSLATE(C146,""fr"",""en"")"),"The prices are just unbeatable! Reactive customer service, I am not ready to change insurer it is already my 3rd car that I assure at the Olivier.")</f>
        <v>The prices are just unbeatable! Reactive customer service, I am not ready to change insurer it is already my 3rd car that I assure at the Olivier.</v>
      </c>
    </row>
    <row r="147" ht="15.75" customHeight="1">
      <c r="B147" s="2" t="s">
        <v>488</v>
      </c>
      <c r="C147" s="2" t="s">
        <v>489</v>
      </c>
      <c r="D147" s="2" t="s">
        <v>26</v>
      </c>
      <c r="E147" s="2" t="s">
        <v>27</v>
      </c>
      <c r="F147" s="2" t="s">
        <v>398</v>
      </c>
      <c r="G147" s="2" t="s">
        <v>475</v>
      </c>
      <c r="H147" s="2" t="s">
        <v>256</v>
      </c>
      <c r="I147" s="2" t="str">
        <f>IFERROR(__xludf.DUMMYFUNCTION("GOOGLETRANSLATE(C147,""fr"",""en"")"),"Loading...")</f>
        <v>Loading...</v>
      </c>
    </row>
    <row r="148" ht="15.75" customHeight="1">
      <c r="B148" s="2" t="s">
        <v>490</v>
      </c>
      <c r="C148" s="2" t="s">
        <v>491</v>
      </c>
      <c r="D148" s="2" t="s">
        <v>26</v>
      </c>
      <c r="E148" s="2" t="s">
        <v>27</v>
      </c>
      <c r="F148" s="2" t="s">
        <v>398</v>
      </c>
      <c r="G148" s="2" t="s">
        <v>475</v>
      </c>
      <c r="H148" s="2" t="s">
        <v>256</v>
      </c>
      <c r="I148" s="2" t="str">
        <f>IFERROR(__xludf.DUMMYFUNCTION("GOOGLETRANSLATE(C148,""fr"",""en"")"),"I am satisfied with the service, speed and quality of service, everything is clear and well explained, easy to use. And with very good blankets")</f>
        <v>I am satisfied with the service, speed and quality of service, everything is clear and well explained, easy to use. And with very good blankets</v>
      </c>
    </row>
    <row r="149" ht="15.75" customHeight="1">
      <c r="B149" s="2" t="s">
        <v>492</v>
      </c>
      <c r="C149" s="2" t="s">
        <v>493</v>
      </c>
      <c r="D149" s="2" t="s">
        <v>26</v>
      </c>
      <c r="E149" s="2" t="s">
        <v>27</v>
      </c>
      <c r="F149" s="2" t="s">
        <v>398</v>
      </c>
      <c r="G149" s="2" t="s">
        <v>475</v>
      </c>
      <c r="H149" s="2" t="s">
        <v>256</v>
      </c>
      <c r="I149" s="2" t="str">
        <f>IFERROR(__xludf.DUMMYFUNCTION("GOOGLETRANSLATE(C149,""fr"",""en"")"),"insurance just not too expensive we can drive in the hour that is
I will recommend to friends to submit insurance at home
Sincerely, Mr. Lepreux")</f>
        <v>insurance just not too expensive we can drive in the hour that is
I will recommend to friends to submit insurance at home
Sincerely, Mr. Lepreux</v>
      </c>
    </row>
    <row r="150" ht="15.75" customHeight="1">
      <c r="B150" s="2" t="s">
        <v>494</v>
      </c>
      <c r="C150" s="2" t="s">
        <v>495</v>
      </c>
      <c r="D150" s="2" t="s">
        <v>26</v>
      </c>
      <c r="E150" s="2" t="s">
        <v>27</v>
      </c>
      <c r="F150" s="2" t="s">
        <v>398</v>
      </c>
      <c r="G150" s="2" t="s">
        <v>475</v>
      </c>
      <c r="H150" s="2" t="s">
        <v>256</v>
      </c>
      <c r="I150" s="2" t="str">
        <f>IFERROR(__xludf.DUMMYFUNCTION("GOOGLETRANSLATE(C150,""fr"",""en"")"),"Loading...")</f>
        <v>Loading...</v>
      </c>
    </row>
    <row r="151" ht="15.75" customHeight="1">
      <c r="B151" s="2" t="s">
        <v>496</v>
      </c>
      <c r="C151" s="2" t="s">
        <v>497</v>
      </c>
      <c r="D151" s="2" t="s">
        <v>26</v>
      </c>
      <c r="E151" s="2" t="s">
        <v>27</v>
      </c>
      <c r="F151" s="2" t="s">
        <v>398</v>
      </c>
      <c r="G151" s="2" t="s">
        <v>255</v>
      </c>
      <c r="H151" s="2" t="s">
        <v>256</v>
      </c>
      <c r="I151" s="2" t="str">
        <f>IFERROR(__xludf.DUMMYFUNCTION("GOOGLETRANSLATE(C151,""fr"",""en"")"),"Loading...")</f>
        <v>Loading...</v>
      </c>
    </row>
    <row r="152" ht="15.75" customHeight="1">
      <c r="B152" s="2" t="s">
        <v>498</v>
      </c>
      <c r="C152" s="2" t="s">
        <v>499</v>
      </c>
      <c r="D152" s="2" t="s">
        <v>26</v>
      </c>
      <c r="E152" s="2" t="s">
        <v>27</v>
      </c>
      <c r="F152" s="2" t="s">
        <v>398</v>
      </c>
      <c r="G152" s="2" t="s">
        <v>500</v>
      </c>
      <c r="H152" s="2" t="s">
        <v>256</v>
      </c>
      <c r="I152" s="2" t="str">
        <f>IFERROR(__xludf.DUMMYFUNCTION("GOOGLETRANSLATE(C152,""fr"",""en"")"),"Loading...")</f>
        <v>Loading...</v>
      </c>
    </row>
    <row r="153" ht="15.75" customHeight="1">
      <c r="B153" s="2" t="s">
        <v>501</v>
      </c>
      <c r="C153" s="2" t="s">
        <v>502</v>
      </c>
      <c r="D153" s="2" t="s">
        <v>26</v>
      </c>
      <c r="E153" s="2" t="s">
        <v>27</v>
      </c>
      <c r="F153" s="2" t="s">
        <v>398</v>
      </c>
      <c r="G153" s="2" t="s">
        <v>500</v>
      </c>
      <c r="H153" s="2" t="s">
        <v>256</v>
      </c>
      <c r="I153" s="2" t="str">
        <f>IFERROR(__xludf.DUMMYFUNCTION("GOOGLETRANSLATE(C153,""fr"",""en"")"),"Loading...")</f>
        <v>Loading...</v>
      </c>
    </row>
    <row r="154" ht="15.75" customHeight="1">
      <c r="B154" s="2" t="s">
        <v>503</v>
      </c>
      <c r="C154" s="2" t="s">
        <v>504</v>
      </c>
      <c r="D154" s="2" t="s">
        <v>26</v>
      </c>
      <c r="E154" s="2" t="s">
        <v>27</v>
      </c>
      <c r="F154" s="2" t="s">
        <v>398</v>
      </c>
      <c r="G154" s="2" t="s">
        <v>500</v>
      </c>
      <c r="H154" s="2" t="s">
        <v>256</v>
      </c>
      <c r="I154" s="2" t="str">
        <f>IFERROR(__xludf.DUMMYFUNCTION("GOOGLETRANSLATE(C154,""fr"",""en"")"),"I am satisfied with the conditions and price applied to the contract I subscribed, my interlocutors answered my questions in a concise manner")</f>
        <v>I am satisfied with the conditions and price applied to the contract I subscribed, my interlocutors answered my questions in a concise manner</v>
      </c>
    </row>
    <row r="155" ht="15.75" customHeight="1">
      <c r="B155" s="2" t="s">
        <v>505</v>
      </c>
      <c r="C155" s="2" t="s">
        <v>506</v>
      </c>
      <c r="D155" s="2" t="s">
        <v>26</v>
      </c>
      <c r="E155" s="2" t="s">
        <v>27</v>
      </c>
      <c r="F155" s="2" t="s">
        <v>398</v>
      </c>
      <c r="G155" s="2" t="s">
        <v>500</v>
      </c>
      <c r="H155" s="2" t="s">
        <v>256</v>
      </c>
      <c r="I155" s="2" t="str">
        <f>IFERROR(__xludf.DUMMYFUNCTION("GOOGLETRANSLATE(C155,""fr"",""en"")"),"Loading...")</f>
        <v>Loading...</v>
      </c>
    </row>
    <row r="156" ht="15.75" customHeight="1">
      <c r="B156" s="2" t="s">
        <v>507</v>
      </c>
      <c r="C156" s="2" t="s">
        <v>508</v>
      </c>
      <c r="D156" s="2" t="s">
        <v>26</v>
      </c>
      <c r="E156" s="2" t="s">
        <v>27</v>
      </c>
      <c r="F156" s="2" t="s">
        <v>398</v>
      </c>
      <c r="G156" s="2" t="s">
        <v>500</v>
      </c>
      <c r="H156" s="2" t="s">
        <v>256</v>
      </c>
      <c r="I156" s="2" t="str">
        <f>IFERROR(__xludf.DUMMYFUNCTION("GOOGLETRANSLATE(C156,""fr"",""en"")"),"Loading...")</f>
        <v>Loading...</v>
      </c>
    </row>
    <row r="157" ht="15.75" customHeight="1">
      <c r="B157" s="2" t="s">
        <v>509</v>
      </c>
      <c r="C157" s="2" t="s">
        <v>510</v>
      </c>
      <c r="D157" s="2" t="s">
        <v>26</v>
      </c>
      <c r="E157" s="2" t="s">
        <v>27</v>
      </c>
      <c r="F157" s="2" t="s">
        <v>398</v>
      </c>
      <c r="G157" s="2" t="s">
        <v>500</v>
      </c>
      <c r="H157" s="2" t="s">
        <v>256</v>
      </c>
      <c r="I157" s="2" t="str">
        <f>IFERROR(__xludf.DUMMYFUNCTION("GOOGLETRANSLATE(C157,""fr"",""en"")"),"Loading...")</f>
        <v>Loading...</v>
      </c>
    </row>
    <row r="158" ht="15.75" customHeight="1">
      <c r="B158" s="2" t="s">
        <v>511</v>
      </c>
      <c r="C158" s="2" t="s">
        <v>512</v>
      </c>
      <c r="D158" s="2" t="s">
        <v>26</v>
      </c>
      <c r="E158" s="2" t="s">
        <v>27</v>
      </c>
      <c r="F158" s="2" t="s">
        <v>398</v>
      </c>
      <c r="G158" s="2" t="s">
        <v>500</v>
      </c>
      <c r="H158" s="2" t="s">
        <v>256</v>
      </c>
      <c r="I158" s="2" t="str">
        <f>IFERROR(__xludf.DUMMYFUNCTION("GOOGLETRANSLATE(C158,""fr"",""en"")"),"hello, 
I am satisfied with your services and the value for money is correct
Internet subscription is fast and simple.
Thank you for your help. Best regards.
")</f>
        <v>hello, 
I am satisfied with your services and the value for money is correct
Internet subscription is fast and simple.
Thank you for your help. Best regards.
</v>
      </c>
    </row>
    <row r="159" ht="15.75" customHeight="1">
      <c r="B159" s="2" t="s">
        <v>513</v>
      </c>
      <c r="C159" s="2" t="s">
        <v>514</v>
      </c>
      <c r="D159" s="2" t="s">
        <v>26</v>
      </c>
      <c r="E159" s="2" t="s">
        <v>27</v>
      </c>
      <c r="F159" s="2" t="s">
        <v>398</v>
      </c>
      <c r="G159" s="2" t="s">
        <v>500</v>
      </c>
      <c r="H159" s="2" t="s">
        <v>256</v>
      </c>
      <c r="I159" s="2" t="str">
        <f>IFERROR(__xludf.DUMMYFUNCTION("GOOGLETRANSLATE(C159,""fr"",""en"")"),"Perfect value for money, I highly recommend this company.
Quality and professionalism, rapid response, simplified procedures. top platform
")</f>
        <v>Perfect value for money, I highly recommend this company.
Quality and professionalism, rapid response, simplified procedures. top platform
</v>
      </c>
    </row>
    <row r="160" ht="15.75" customHeight="1">
      <c r="B160" s="2" t="s">
        <v>515</v>
      </c>
      <c r="C160" s="2" t="s">
        <v>516</v>
      </c>
      <c r="D160" s="2" t="s">
        <v>26</v>
      </c>
      <c r="E160" s="2" t="s">
        <v>27</v>
      </c>
      <c r="F160" s="2" t="s">
        <v>398</v>
      </c>
      <c r="G160" s="2" t="s">
        <v>517</v>
      </c>
      <c r="H160" s="2" t="s">
        <v>256</v>
      </c>
      <c r="I160" s="2" t="str">
        <f>IFERROR(__xludf.DUMMYFUNCTION("GOOGLETRANSLATE(C160,""fr"",""en"")"),"Loading...")</f>
        <v>Loading...</v>
      </c>
    </row>
    <row r="161" ht="15.75" customHeight="1">
      <c r="B161" s="2" t="s">
        <v>518</v>
      </c>
      <c r="C161" s="2" t="s">
        <v>519</v>
      </c>
      <c r="D161" s="2" t="s">
        <v>26</v>
      </c>
      <c r="E161" s="2" t="s">
        <v>27</v>
      </c>
      <c r="F161" s="2" t="s">
        <v>398</v>
      </c>
      <c r="G161" s="2" t="s">
        <v>517</v>
      </c>
      <c r="H161" s="2" t="s">
        <v>256</v>
      </c>
      <c r="I161" s="2" t="str">
        <f>IFERROR(__xludf.DUMMYFUNCTION("GOOGLETRANSLATE(C161,""fr"",""en"")"),"Loading...")</f>
        <v>Loading...</v>
      </c>
    </row>
    <row r="162" ht="15.75" customHeight="1">
      <c r="B162" s="2" t="s">
        <v>520</v>
      </c>
      <c r="C162" s="2" t="s">
        <v>521</v>
      </c>
      <c r="D162" s="2" t="s">
        <v>26</v>
      </c>
      <c r="E162" s="2" t="s">
        <v>27</v>
      </c>
      <c r="F162" s="2" t="s">
        <v>398</v>
      </c>
      <c r="G162" s="2" t="s">
        <v>517</v>
      </c>
      <c r="H162" s="2" t="s">
        <v>256</v>
      </c>
      <c r="I162" s="2" t="str">
        <f>IFERROR(__xludf.DUMMYFUNCTION("GOOGLETRANSLATE(C162,""fr"",""en"")"),"Loading...")</f>
        <v>Loading...</v>
      </c>
    </row>
    <row r="163" ht="15.75" customHeight="1">
      <c r="B163" s="2" t="s">
        <v>522</v>
      </c>
      <c r="C163" s="2" t="s">
        <v>523</v>
      </c>
      <c r="D163" s="2" t="s">
        <v>26</v>
      </c>
      <c r="E163" s="2" t="s">
        <v>27</v>
      </c>
      <c r="F163" s="2" t="s">
        <v>398</v>
      </c>
      <c r="G163" s="2" t="s">
        <v>517</v>
      </c>
      <c r="H163" s="2" t="s">
        <v>256</v>
      </c>
      <c r="I163" s="2" t="str">
        <f>IFERROR(__xludf.DUMMYFUNCTION("GOOGLETRANSLATE(C163,""fr"",""en"")"),"Loading...")</f>
        <v>Loading...</v>
      </c>
    </row>
    <row r="164" ht="15.75" customHeight="1">
      <c r="B164" s="2" t="s">
        <v>524</v>
      </c>
      <c r="C164" s="2" t="s">
        <v>525</v>
      </c>
      <c r="D164" s="2" t="s">
        <v>26</v>
      </c>
      <c r="E164" s="2" t="s">
        <v>27</v>
      </c>
      <c r="F164" s="2" t="s">
        <v>398</v>
      </c>
      <c r="G164" s="2" t="s">
        <v>517</v>
      </c>
      <c r="H164" s="2" t="s">
        <v>256</v>
      </c>
      <c r="I164" s="2" t="str">
        <f>IFERROR(__xludf.DUMMYFUNCTION("GOOGLETRANSLATE(C164,""fr"",""en"")"),"Loading...")</f>
        <v>Loading...</v>
      </c>
    </row>
    <row r="165" ht="15.75" customHeight="1">
      <c r="B165" s="2" t="s">
        <v>526</v>
      </c>
      <c r="C165" s="2" t="s">
        <v>527</v>
      </c>
      <c r="D165" s="2" t="s">
        <v>26</v>
      </c>
      <c r="E165" s="2" t="s">
        <v>27</v>
      </c>
      <c r="F165" s="2" t="s">
        <v>398</v>
      </c>
      <c r="G165" s="2" t="s">
        <v>517</v>
      </c>
      <c r="H165" s="2" t="s">
        <v>256</v>
      </c>
      <c r="I165" s="2" t="str">
        <f>IFERROR(__xludf.DUMMYFUNCTION("GOOGLETRANSLATE(C165,""fr"",""en"")"),"Loading...")</f>
        <v>Loading...</v>
      </c>
    </row>
    <row r="166" ht="15.75" customHeight="1">
      <c r="B166" s="2" t="s">
        <v>528</v>
      </c>
      <c r="C166" s="2" t="s">
        <v>529</v>
      </c>
      <c r="D166" s="2" t="s">
        <v>26</v>
      </c>
      <c r="E166" s="2" t="s">
        <v>27</v>
      </c>
      <c r="F166" s="2" t="s">
        <v>398</v>
      </c>
      <c r="G166" s="2" t="s">
        <v>517</v>
      </c>
      <c r="H166" s="2" t="s">
        <v>256</v>
      </c>
      <c r="I166" s="2" t="str">
        <f>IFERROR(__xludf.DUMMYFUNCTION("GOOGLETRANSLATE(C166,""fr"",""en"")"),"Loading...")</f>
        <v>Loading...</v>
      </c>
    </row>
    <row r="167" ht="15.75" customHeight="1">
      <c r="B167" s="2" t="s">
        <v>530</v>
      </c>
      <c r="C167" s="2" t="s">
        <v>531</v>
      </c>
      <c r="D167" s="2" t="s">
        <v>26</v>
      </c>
      <c r="E167" s="2" t="s">
        <v>27</v>
      </c>
      <c r="F167" s="2" t="s">
        <v>398</v>
      </c>
      <c r="G167" s="2" t="s">
        <v>517</v>
      </c>
      <c r="H167" s="2" t="s">
        <v>256</v>
      </c>
      <c r="I167" s="2" t="str">
        <f>IFERROR(__xludf.DUMMYFUNCTION("GOOGLETRANSLATE(C167,""fr"",""en"")"),"Loading...")</f>
        <v>Loading...</v>
      </c>
    </row>
    <row r="168" ht="15.75" customHeight="1">
      <c r="B168" s="2" t="s">
        <v>532</v>
      </c>
      <c r="C168" s="2" t="s">
        <v>533</v>
      </c>
      <c r="D168" s="2" t="s">
        <v>26</v>
      </c>
      <c r="E168" s="2" t="s">
        <v>27</v>
      </c>
      <c r="F168" s="2" t="s">
        <v>398</v>
      </c>
      <c r="G168" s="2" t="s">
        <v>517</v>
      </c>
      <c r="H168" s="2" t="s">
        <v>256</v>
      </c>
      <c r="I168" s="2" t="str">
        <f>IFERROR(__xludf.DUMMYFUNCTION("GOOGLETRANSLATE(C168,""fr"",""en"")"),"super very pro good information I recumend this insurance very well welcoming very
Always listening and very patient to make our opinion more run")</f>
        <v>super very pro good information I recumend this insurance very well welcoming very
Always listening and very patient to make our opinion more run</v>
      </c>
    </row>
    <row r="169" ht="15.75" customHeight="1">
      <c r="B169" s="2" t="s">
        <v>534</v>
      </c>
      <c r="C169" s="2" t="s">
        <v>535</v>
      </c>
      <c r="D169" s="2" t="s">
        <v>26</v>
      </c>
      <c r="E169" s="2" t="s">
        <v>27</v>
      </c>
      <c r="F169" s="2" t="s">
        <v>398</v>
      </c>
      <c r="G169" s="2" t="s">
        <v>536</v>
      </c>
      <c r="H169" s="2" t="s">
        <v>256</v>
      </c>
      <c r="I169" s="2" t="str">
        <f>IFERROR(__xludf.DUMMYFUNCTION("GOOGLETRANSLATE(C169,""fr"",""en"")"),"I am indeed satisfied with the services, the person who responded to my request by phone was also very responsive and pleasant, it is perfect.")</f>
        <v>I am indeed satisfied with the services, the person who responded to my request by phone was also very responsive and pleasant, it is perfect.</v>
      </c>
    </row>
    <row r="170" ht="15.75" customHeight="1">
      <c r="B170" s="2" t="s">
        <v>537</v>
      </c>
      <c r="C170" s="2" t="s">
        <v>538</v>
      </c>
      <c r="D170" s="2" t="s">
        <v>26</v>
      </c>
      <c r="E170" s="2" t="s">
        <v>27</v>
      </c>
      <c r="F170" s="2" t="s">
        <v>398</v>
      </c>
      <c r="G170" s="2" t="s">
        <v>536</v>
      </c>
      <c r="H170" s="2" t="s">
        <v>256</v>
      </c>
      <c r="I170" s="2" t="str">
        <f>IFERROR(__xludf.DUMMYFUNCTION("GOOGLETRANSLATE(C170,""fr"",""en"")"),"Simple, practical. Intuitive site and supported by after -sales service immediately after call. Clear explanations and kind and understanding service. Very good experience for the moment.")</f>
        <v>Simple, practical. Intuitive site and supported by after -sales service immediately after call. Clear explanations and kind and understanding service. Very good experience for the moment.</v>
      </c>
    </row>
    <row r="171" ht="15.75" customHeight="1">
      <c r="B171" s="2" t="s">
        <v>539</v>
      </c>
      <c r="C171" s="2" t="s">
        <v>540</v>
      </c>
      <c r="D171" s="2" t="s">
        <v>26</v>
      </c>
      <c r="E171" s="2" t="s">
        <v>27</v>
      </c>
      <c r="F171" s="2" t="s">
        <v>398</v>
      </c>
      <c r="G171" s="2" t="s">
        <v>536</v>
      </c>
      <c r="H171" s="2" t="s">
        <v>37</v>
      </c>
      <c r="I171" s="2" t="str">
        <f>IFERROR(__xludf.DUMMYFUNCTION("GOOGLETRANSLATE(C171,""fr"",""en"")"),"Loading...")</f>
        <v>Loading...</v>
      </c>
    </row>
    <row r="172" ht="15.75" customHeight="1">
      <c r="B172" s="2" t="s">
        <v>541</v>
      </c>
      <c r="C172" s="2" t="s">
        <v>542</v>
      </c>
      <c r="D172" s="2" t="s">
        <v>26</v>
      </c>
      <c r="E172" s="2" t="s">
        <v>27</v>
      </c>
      <c r="F172" s="2" t="s">
        <v>398</v>
      </c>
      <c r="G172" s="2" t="s">
        <v>536</v>
      </c>
      <c r="H172" s="2" t="s">
        <v>256</v>
      </c>
      <c r="I172" s="2" t="str">
        <f>IFERROR(__xludf.DUMMYFUNCTION("GOOGLETRANSLATE(C172,""fr"",""en"")"),"Loading...")</f>
        <v>Loading...</v>
      </c>
    </row>
    <row r="173" ht="15.75" customHeight="1">
      <c r="B173" s="2" t="s">
        <v>543</v>
      </c>
      <c r="C173" s="2" t="s">
        <v>544</v>
      </c>
      <c r="D173" s="2" t="s">
        <v>26</v>
      </c>
      <c r="E173" s="2" t="s">
        <v>27</v>
      </c>
      <c r="F173" s="2" t="s">
        <v>398</v>
      </c>
      <c r="G173" s="2" t="s">
        <v>536</v>
      </c>
      <c r="H173" s="2" t="s">
        <v>256</v>
      </c>
      <c r="I173" s="2" t="str">
        <f>IFERROR(__xludf.DUMMYFUNCTION("GOOGLETRANSLATE(C173,""fr"",""en"")"),"Loading...")</f>
        <v>Loading...</v>
      </c>
    </row>
    <row r="174" ht="15.75" customHeight="1">
      <c r="B174" s="2" t="s">
        <v>545</v>
      </c>
      <c r="C174" s="2" t="s">
        <v>546</v>
      </c>
      <c r="D174" s="2" t="s">
        <v>26</v>
      </c>
      <c r="E174" s="2" t="s">
        <v>27</v>
      </c>
      <c r="F174" s="2" t="s">
        <v>398</v>
      </c>
      <c r="G174" s="2" t="s">
        <v>547</v>
      </c>
      <c r="H174" s="2" t="s">
        <v>256</v>
      </c>
      <c r="I174" s="2" t="str">
        <f>IFERROR(__xludf.DUMMYFUNCTION("GOOGLETRANSLATE(C174,""fr"",""en"")"),"Satisfied but has trouble joining you. Suddenly we go to the site but lack of relations between the customer and his insurer. Good reception and see you soon")</f>
        <v>Satisfied but has trouble joining you. Suddenly we go to the site but lack of relations between the customer and his insurer. Good reception and see you soon</v>
      </c>
    </row>
    <row r="175" ht="15.75" customHeight="1">
      <c r="B175" s="2" t="s">
        <v>548</v>
      </c>
      <c r="C175" s="2" t="s">
        <v>549</v>
      </c>
      <c r="D175" s="2" t="s">
        <v>26</v>
      </c>
      <c r="E175" s="2" t="s">
        <v>27</v>
      </c>
      <c r="F175" s="2" t="s">
        <v>398</v>
      </c>
      <c r="G175" s="2" t="s">
        <v>547</v>
      </c>
      <c r="H175" s="2" t="s">
        <v>256</v>
      </c>
      <c r="I175" s="2" t="str">
        <f>IFERROR(__xludf.DUMMYFUNCTION("GOOGLETRANSLATE(C175,""fr"",""en"")"),"The prices are suitable. The staff are pleasant and attentive. Satisfied with the service offered
Remains to be seen in the long term if this insurance is advised")</f>
        <v>The prices are suitable. The staff are pleasant and attentive. Satisfied with the service offered
Remains to be seen in the long term if this insurance is advised</v>
      </c>
    </row>
    <row r="176" ht="15.75" customHeight="1">
      <c r="B176" s="2" t="s">
        <v>550</v>
      </c>
      <c r="C176" s="2" t="s">
        <v>551</v>
      </c>
      <c r="D176" s="2" t="s">
        <v>26</v>
      </c>
      <c r="E176" s="2" t="s">
        <v>27</v>
      </c>
      <c r="F176" s="2" t="s">
        <v>398</v>
      </c>
      <c r="G176" s="2" t="s">
        <v>547</v>
      </c>
      <c r="H176" s="2" t="s">
        <v>256</v>
      </c>
      <c r="I176" s="2" t="str">
        <f>IFERROR(__xludf.DUMMYFUNCTION("GOOGLETRANSLATE(C176,""fr"",""en"")"),"Loading...")</f>
        <v>Loading...</v>
      </c>
    </row>
    <row r="177" ht="15.75" customHeight="1">
      <c r="B177" s="2" t="s">
        <v>552</v>
      </c>
      <c r="C177" s="2" t="s">
        <v>553</v>
      </c>
      <c r="D177" s="2" t="s">
        <v>26</v>
      </c>
      <c r="E177" s="2" t="s">
        <v>27</v>
      </c>
      <c r="F177" s="2" t="s">
        <v>398</v>
      </c>
      <c r="G177" s="2" t="s">
        <v>547</v>
      </c>
      <c r="H177" s="2" t="s">
        <v>256</v>
      </c>
      <c r="I177" s="2" t="str">
        <f>IFERROR(__xludf.DUMMYFUNCTION("GOOGLETRANSLATE(C177,""fr"",""en"")"),"Loading...")</f>
        <v>Loading...</v>
      </c>
    </row>
    <row r="178" ht="15.75" customHeight="1">
      <c r="B178" s="2" t="s">
        <v>554</v>
      </c>
      <c r="C178" s="2" t="s">
        <v>555</v>
      </c>
      <c r="D178" s="2" t="s">
        <v>26</v>
      </c>
      <c r="E178" s="2" t="s">
        <v>27</v>
      </c>
      <c r="F178" s="2" t="s">
        <v>398</v>
      </c>
      <c r="G178" s="2" t="s">
        <v>547</v>
      </c>
      <c r="H178" s="2" t="s">
        <v>256</v>
      </c>
      <c r="I178" s="2" t="str">
        <f>IFERROR(__xludf.DUMMYFUNCTION("GOOGLETRANSLATE(C178,""fr"",""en"")"),"Very warm telephone. Everything is very well explained. The advisor was listening to my requests and was able to advise me accordingly.
I recommend this insurance")</f>
        <v>Very warm telephone. Everything is very well explained. The advisor was listening to my requests and was able to advise me accordingly.
I recommend this insurance</v>
      </c>
    </row>
    <row r="179" ht="15.75" customHeight="1">
      <c r="B179" s="2" t="s">
        <v>556</v>
      </c>
      <c r="C179" s="2" t="s">
        <v>557</v>
      </c>
      <c r="D179" s="2" t="s">
        <v>26</v>
      </c>
      <c r="E179" s="2" t="s">
        <v>27</v>
      </c>
      <c r="F179" s="2" t="s">
        <v>398</v>
      </c>
      <c r="G179" s="2" t="s">
        <v>547</v>
      </c>
      <c r="H179" s="2" t="s">
        <v>256</v>
      </c>
      <c r="I179" s="2" t="str">
        <f>IFERROR(__xludf.DUMMYFUNCTION("GOOGLETRANSLATE(C179,""fr"",""en"")"),"Loading...")</f>
        <v>Loading...</v>
      </c>
    </row>
    <row r="180" ht="15.75" customHeight="1">
      <c r="B180" s="2" t="s">
        <v>558</v>
      </c>
      <c r="C180" s="2" t="s">
        <v>559</v>
      </c>
      <c r="D180" s="2" t="s">
        <v>26</v>
      </c>
      <c r="E180" s="2" t="s">
        <v>27</v>
      </c>
      <c r="F180" s="2" t="s">
        <v>398</v>
      </c>
      <c r="G180" s="2" t="s">
        <v>547</v>
      </c>
      <c r="H180" s="2" t="s">
        <v>256</v>
      </c>
      <c r="I180" s="2" t="str">
        <f>IFERROR(__xludf.DUMMYFUNCTION("GOOGLETRANSLATE(C180,""fr"",""en"")"),"I am satisfied with the speed and simplicity of the clear and precise service. rate
 in my expectations. In needs I would recommend.")</f>
        <v>I am satisfied with the speed and simplicity of the clear and precise service. rate
 in my expectations. In needs I would recommend.</v>
      </c>
    </row>
    <row r="181" ht="15.75" customHeight="1">
      <c r="B181" s="2" t="s">
        <v>560</v>
      </c>
      <c r="C181" s="2" t="s">
        <v>561</v>
      </c>
      <c r="D181" s="2" t="s">
        <v>26</v>
      </c>
      <c r="E181" s="2" t="s">
        <v>27</v>
      </c>
      <c r="F181" s="2" t="s">
        <v>398</v>
      </c>
      <c r="G181" s="2" t="s">
        <v>547</v>
      </c>
      <c r="H181" s="2" t="s">
        <v>256</v>
      </c>
      <c r="I181" s="2" t="str">
        <f>IFERROR(__xludf.DUMMYFUNCTION("GOOGLETRANSLATE(C181,""fr"",""en"")"),"Very satisfied with the speed and ease of subscription of a car contract. I was very well recommended on the phone, a gentle man who knew how to take the time to answer my questions.
Very competitive price. I recommend.")</f>
        <v>Very satisfied with the speed and ease of subscription of a car contract. I was very well recommended on the phone, a gentle man who knew how to take the time to answer my questions.
Very competitive price. I recommend.</v>
      </c>
    </row>
    <row r="182" ht="15.75" customHeight="1">
      <c r="B182" s="2" t="s">
        <v>562</v>
      </c>
      <c r="C182" s="2" t="s">
        <v>563</v>
      </c>
      <c r="D182" s="2" t="s">
        <v>26</v>
      </c>
      <c r="E182" s="2" t="s">
        <v>27</v>
      </c>
      <c r="F182" s="2" t="s">
        <v>398</v>
      </c>
      <c r="G182" s="2" t="s">
        <v>547</v>
      </c>
      <c r="H182" s="2" t="s">
        <v>256</v>
      </c>
      <c r="I182" s="2" t="str">
        <f>IFERROR(__xludf.DUMMYFUNCTION("GOOGLETRANSLATE(C182,""fr"",""en"")"),"Loading...")</f>
        <v>Loading...</v>
      </c>
    </row>
    <row r="183" ht="15.75" customHeight="1">
      <c r="B183" s="2" t="s">
        <v>564</v>
      </c>
      <c r="C183" s="2" t="s">
        <v>565</v>
      </c>
      <c r="D183" s="2" t="s">
        <v>26</v>
      </c>
      <c r="E183" s="2" t="s">
        <v>27</v>
      </c>
      <c r="F183" s="2" t="s">
        <v>398</v>
      </c>
      <c r="G183" s="2" t="s">
        <v>547</v>
      </c>
      <c r="H183" s="2" t="s">
        <v>256</v>
      </c>
      <c r="I183" s="2" t="str">
        <f>IFERROR(__xludf.DUMMYFUNCTION("GOOGLETRANSLATE(C183,""fr"",""en"")"),"Loading...")</f>
        <v>Loading...</v>
      </c>
    </row>
    <row r="184" ht="15.75" customHeight="1">
      <c r="B184" s="2" t="s">
        <v>566</v>
      </c>
      <c r="C184" s="2" t="s">
        <v>567</v>
      </c>
      <c r="D184" s="2" t="s">
        <v>26</v>
      </c>
      <c r="E184" s="2" t="s">
        <v>27</v>
      </c>
      <c r="F184" s="2" t="s">
        <v>398</v>
      </c>
      <c r="G184" s="2" t="s">
        <v>568</v>
      </c>
      <c r="H184" s="2" t="s">
        <v>256</v>
      </c>
      <c r="I184" s="2" t="str">
        <f>IFERROR(__xludf.DUMMYFUNCTION("GOOGLETRANSLATE(C184,""fr"",""en"")"),"Loading...")</f>
        <v>Loading...</v>
      </c>
    </row>
    <row r="185" ht="15.75" customHeight="1">
      <c r="B185" s="2" t="s">
        <v>569</v>
      </c>
      <c r="C185" s="2" t="s">
        <v>570</v>
      </c>
      <c r="D185" s="2" t="s">
        <v>26</v>
      </c>
      <c r="E185" s="2" t="s">
        <v>27</v>
      </c>
      <c r="F185" s="2" t="s">
        <v>398</v>
      </c>
      <c r="G185" s="2" t="s">
        <v>568</v>
      </c>
      <c r="H185" s="2" t="s">
        <v>256</v>
      </c>
      <c r="I185" s="2" t="str">
        <f>IFERROR(__xludf.DUMMYFUNCTION("GOOGLETRANSLATE(C185,""fr"",""en"")"),"I am satisfied with the fast and efficient service. The advisers are attentive and very available.
The prices are very correct vis-à-vis the market.")</f>
        <v>I am satisfied with the fast and efficient service. The advisers are attentive and very available.
The prices are very correct vis-à-vis the market.</v>
      </c>
    </row>
    <row r="186" ht="15.75" customHeight="1">
      <c r="B186" s="2" t="s">
        <v>571</v>
      </c>
      <c r="C186" s="2" t="s">
        <v>572</v>
      </c>
      <c r="D186" s="2" t="s">
        <v>26</v>
      </c>
      <c r="E186" s="2" t="s">
        <v>27</v>
      </c>
      <c r="F186" s="2" t="s">
        <v>398</v>
      </c>
      <c r="G186" s="2" t="s">
        <v>568</v>
      </c>
      <c r="H186" s="2" t="s">
        <v>256</v>
      </c>
      <c r="I186" s="2" t="str">
        <f>IFERROR(__xludf.DUMMYFUNCTION("GOOGLETRANSLATE(C186,""fr"",""en"")"),"Loading...")</f>
        <v>Loading...</v>
      </c>
    </row>
    <row r="187" ht="15.75" customHeight="1">
      <c r="B187" s="2" t="s">
        <v>573</v>
      </c>
      <c r="C187" s="2" t="s">
        <v>574</v>
      </c>
      <c r="D187" s="2" t="s">
        <v>26</v>
      </c>
      <c r="E187" s="2" t="s">
        <v>27</v>
      </c>
      <c r="F187" s="2" t="s">
        <v>398</v>
      </c>
      <c r="G187" s="2" t="s">
        <v>568</v>
      </c>
      <c r="H187" s="2" t="s">
        <v>256</v>
      </c>
      <c r="I187" s="2" t="str">
        <f>IFERROR(__xludf.DUMMYFUNCTION("GOOGLETRANSLATE(C187,""fr"",""en"")"),"Happy with the service but errors in the contract at the level of the dates: Call of the customer service which confirms to me that these errors will be rectified after having signed the contract")</f>
        <v>Happy with the service but errors in the contract at the level of the dates: Call of the customer service which confirms to me that these errors will be rectified after having signed the contract</v>
      </c>
    </row>
    <row r="188" ht="15.75" customHeight="1">
      <c r="B188" s="2" t="s">
        <v>575</v>
      </c>
      <c r="C188" s="2" t="s">
        <v>576</v>
      </c>
      <c r="D188" s="2" t="s">
        <v>26</v>
      </c>
      <c r="E188" s="2" t="s">
        <v>27</v>
      </c>
      <c r="F188" s="2" t="s">
        <v>398</v>
      </c>
      <c r="G188" s="2" t="s">
        <v>568</v>
      </c>
      <c r="H188" s="2" t="s">
        <v>256</v>
      </c>
      <c r="I188" s="2" t="str">
        <f>IFERROR(__xludf.DUMMYFUNCTION("GOOGLETRANSLATE(C188,""fr"",""en"")"),"I am satisfied with the services of the Insurance Olivier. The prices are correct.
Persons with telephones are nice and cordial. In the whole I recommend your insurance.")</f>
        <v>I am satisfied with the services of the Insurance Olivier. The prices are correct.
Persons with telephones are nice and cordial. In the whole I recommend your insurance.</v>
      </c>
    </row>
    <row r="189" ht="15.75" customHeight="1">
      <c r="B189" s="2" t="s">
        <v>577</v>
      </c>
      <c r="C189" s="2" t="s">
        <v>578</v>
      </c>
      <c r="D189" s="2" t="s">
        <v>26</v>
      </c>
      <c r="E189" s="2" t="s">
        <v>27</v>
      </c>
      <c r="F189" s="2" t="s">
        <v>398</v>
      </c>
      <c r="G189" s="2" t="s">
        <v>568</v>
      </c>
      <c r="H189" s="2" t="s">
        <v>256</v>
      </c>
      <c r="I189" s="2" t="str">
        <f>IFERROR(__xludf.DUMMYFUNCTION("GOOGLETRANSLATE(C189,""fr"",""en"")"),"Apart from the too large franchises, the rest of the guarantees seem satisfactory
To be seen as part of daily use when taking care of a claim")</f>
        <v>Apart from the too large franchises, the rest of the guarantees seem satisfactory
To be seen as part of daily use when taking care of a claim</v>
      </c>
    </row>
    <row r="190" ht="15.75" customHeight="1">
      <c r="B190" s="2" t="s">
        <v>579</v>
      </c>
      <c r="C190" s="2" t="s">
        <v>580</v>
      </c>
      <c r="D190" s="2" t="s">
        <v>26</v>
      </c>
      <c r="E190" s="2" t="s">
        <v>27</v>
      </c>
      <c r="F190" s="2" t="s">
        <v>398</v>
      </c>
      <c r="G190" s="2" t="s">
        <v>256</v>
      </c>
      <c r="H190" s="2" t="s">
        <v>256</v>
      </c>
      <c r="I190" s="2" t="str">
        <f>IFERROR(__xludf.DUMMYFUNCTION("GOOGLETRANSLATE(C190,""fr"",""en"")"),"Simple and practical.
 Fast and satisfied insurance of the service to make the online for -lines to ensure a vehicle, very well received by and explain well by the online operator.")</f>
        <v>Simple and practical.
 Fast and satisfied insurance of the service to make the online for -lines to ensure a vehicle, very well received by and explain well by the online operator.</v>
      </c>
    </row>
    <row r="191" ht="15.75" customHeight="1">
      <c r="B191" s="2" t="s">
        <v>581</v>
      </c>
      <c r="C191" s="2" t="s">
        <v>582</v>
      </c>
      <c r="D191" s="2" t="s">
        <v>26</v>
      </c>
      <c r="E191" s="2" t="s">
        <v>27</v>
      </c>
      <c r="F191" s="2" t="s">
        <v>398</v>
      </c>
      <c r="G191" s="2" t="s">
        <v>256</v>
      </c>
      <c r="H191" s="2" t="s">
        <v>256</v>
      </c>
      <c r="I191" s="2" t="str">
        <f>IFERROR(__xludf.DUMMYFUNCTION("GOOGLETRANSLATE(C191,""fr"",""en"")"),"Loading...")</f>
        <v>Loading...</v>
      </c>
    </row>
    <row r="192" ht="15.75" customHeight="1">
      <c r="B192" s="2" t="s">
        <v>583</v>
      </c>
      <c r="C192" s="2" t="s">
        <v>584</v>
      </c>
      <c r="D192" s="2" t="s">
        <v>26</v>
      </c>
      <c r="E192" s="2" t="s">
        <v>27</v>
      </c>
      <c r="F192" s="2" t="s">
        <v>398</v>
      </c>
      <c r="G192" s="2" t="s">
        <v>256</v>
      </c>
      <c r="H192" s="2" t="s">
        <v>37</v>
      </c>
      <c r="I192" s="2" t="str">
        <f>IFERROR(__xludf.DUMMYFUNCTION("GOOGLETRANSLATE(C192,""fr"",""en"")"),"Ensuring Olivier Insurance for almost 3 years never had an accident or others. Normally a franchise that decreases 30% after the third year and a 50% bonus for life, if I understood their advertisements. But the problem is that when I redo a quote from th"&amp;"em with all the guarantees of my contract I arrive at 405 euros at all risk when my insurance premium arrives at 530 euros to this day? !!! … In short, prices that increase without justification, no discount or other during containment. I am going to tell"&amp;" me that my department is an accident of confirmed the increase, Seine and Marne 77. So why not take it into account on their quote? How to reward your good members if not when their premiums increase …….
My contract 1080401324. Cordially")</f>
        <v>Ensuring Olivier Insurance for almost 3 years never had an accident or others. Normally a franchise that decreases 30% after the third year and a 50% bonus for life, if I understood their advertisements. But the problem is that when I redo a quote from them with all the guarantees of my contract I arrive at 405 euros at all risk when my insurance premium arrives at 530 euros to this day? !!! … In short, prices that increase without justification, no discount or other during containment. I am going to tell me that my department is an accident of confirmed the increase, Seine and Marne 77. So why not take it into account on their quote? How to reward your good members if not when their premiums increase …….
My contract 1080401324. Cordially</v>
      </c>
    </row>
    <row r="193" ht="15.75" customHeight="1">
      <c r="B193" s="2" t="s">
        <v>585</v>
      </c>
      <c r="C193" s="2" t="s">
        <v>586</v>
      </c>
      <c r="D193" s="2" t="s">
        <v>26</v>
      </c>
      <c r="E193" s="2" t="s">
        <v>27</v>
      </c>
      <c r="F193" s="2" t="s">
        <v>398</v>
      </c>
      <c r="G193" s="2" t="s">
        <v>587</v>
      </c>
      <c r="H193" s="2" t="s">
        <v>37</v>
      </c>
      <c r="I193" s="2" t="str">
        <f>IFERROR(__xludf.DUMMYFUNCTION("GOOGLETRANSLATE(C193,""fr"",""en"")"),"Loading...")</f>
        <v>Loading...</v>
      </c>
    </row>
    <row r="194" ht="15.75" customHeight="1">
      <c r="B194" s="2" t="s">
        <v>588</v>
      </c>
      <c r="C194" s="2" t="s">
        <v>589</v>
      </c>
      <c r="D194" s="2" t="s">
        <v>26</v>
      </c>
      <c r="E194" s="2" t="s">
        <v>27</v>
      </c>
      <c r="F194" s="2" t="s">
        <v>398</v>
      </c>
      <c r="G194" s="2" t="s">
        <v>587</v>
      </c>
      <c r="H194" s="2" t="s">
        <v>37</v>
      </c>
      <c r="I194" s="2" t="str">
        <f>IFERROR(__xludf.DUMMYFUNCTION("GOOGLETRANSLATE(C194,""fr"",""en"")"),"Loading...")</f>
        <v>Loading...</v>
      </c>
    </row>
    <row r="195" ht="15.75" customHeight="1">
      <c r="B195" s="2" t="s">
        <v>590</v>
      </c>
      <c r="C195" s="2" t="s">
        <v>591</v>
      </c>
      <c r="D195" s="2" t="s">
        <v>26</v>
      </c>
      <c r="E195" s="2" t="s">
        <v>27</v>
      </c>
      <c r="F195" s="2" t="s">
        <v>398</v>
      </c>
      <c r="G195" s="2" t="s">
        <v>592</v>
      </c>
      <c r="H195" s="2" t="s">
        <v>37</v>
      </c>
      <c r="I195" s="2" t="str">
        <f>IFERROR(__xludf.DUMMYFUNCTION("GOOGLETRANSLATE(C195,""fr"",""en"")"),"Loading...")</f>
        <v>Loading...</v>
      </c>
    </row>
    <row r="196" ht="15.75" customHeight="1">
      <c r="B196" s="2" t="s">
        <v>593</v>
      </c>
      <c r="C196" s="2" t="s">
        <v>594</v>
      </c>
      <c r="D196" s="2" t="s">
        <v>26</v>
      </c>
      <c r="E196" s="2" t="s">
        <v>27</v>
      </c>
      <c r="F196" s="2" t="s">
        <v>398</v>
      </c>
      <c r="G196" s="2" t="s">
        <v>592</v>
      </c>
      <c r="H196" s="2" t="s">
        <v>37</v>
      </c>
      <c r="I196" s="2" t="str">
        <f>IFERROR(__xludf.DUMMYFUNCTION("GOOGLETRANSLATE(C196,""fr"",""en"")"),"Loading...")</f>
        <v>Loading...</v>
      </c>
    </row>
    <row r="197" ht="15.75" customHeight="1">
      <c r="B197" s="2" t="s">
        <v>595</v>
      </c>
      <c r="C197" s="2" t="s">
        <v>596</v>
      </c>
      <c r="D197" s="2" t="s">
        <v>26</v>
      </c>
      <c r="E197" s="2" t="s">
        <v>27</v>
      </c>
      <c r="F197" s="2" t="s">
        <v>398</v>
      </c>
      <c r="G197" s="2" t="s">
        <v>592</v>
      </c>
      <c r="H197" s="2" t="s">
        <v>37</v>
      </c>
      <c r="I197" s="2" t="str">
        <f>IFERROR(__xludf.DUMMYFUNCTION("GOOGLETRANSLATE(C197,""fr"",""en"")"),"Loading...")</f>
        <v>Loading...</v>
      </c>
    </row>
    <row r="198" ht="15.75" customHeight="1">
      <c r="B198" s="2" t="s">
        <v>597</v>
      </c>
      <c r="C198" s="2" t="s">
        <v>598</v>
      </c>
      <c r="D198" s="2" t="s">
        <v>26</v>
      </c>
      <c r="E198" s="2" t="s">
        <v>27</v>
      </c>
      <c r="F198" s="2" t="s">
        <v>398</v>
      </c>
      <c r="G198" s="2" t="s">
        <v>599</v>
      </c>
      <c r="H198" s="2" t="s">
        <v>37</v>
      </c>
      <c r="I198" s="2" t="str">
        <f>IFERROR(__xludf.DUMMYFUNCTION("GOOGLETRANSLATE(C198,""fr"",""en"")"),"Loading...")</f>
        <v>Loading...</v>
      </c>
    </row>
    <row r="199" ht="15.75" customHeight="1">
      <c r="B199" s="2" t="s">
        <v>600</v>
      </c>
      <c r="C199" s="2" t="s">
        <v>601</v>
      </c>
      <c r="D199" s="2" t="s">
        <v>26</v>
      </c>
      <c r="E199" s="2" t="s">
        <v>27</v>
      </c>
      <c r="F199" s="2" t="s">
        <v>398</v>
      </c>
      <c r="G199" s="2" t="s">
        <v>599</v>
      </c>
      <c r="H199" s="2" t="s">
        <v>37</v>
      </c>
      <c r="I199" s="2" t="str">
        <f>IFERROR(__xludf.DUMMYFUNCTION("GOOGLETRANSLATE(C199,""fr"",""en"")"),"Loading...")</f>
        <v>Loading...</v>
      </c>
    </row>
    <row r="200" ht="15.75" customHeight="1">
      <c r="B200" s="2" t="s">
        <v>602</v>
      </c>
      <c r="C200" s="2" t="s">
        <v>603</v>
      </c>
      <c r="D200" s="2" t="s">
        <v>26</v>
      </c>
      <c r="E200" s="2" t="s">
        <v>27</v>
      </c>
      <c r="F200" s="2" t="s">
        <v>398</v>
      </c>
      <c r="G200" s="2" t="s">
        <v>599</v>
      </c>
      <c r="H200" s="2" t="s">
        <v>37</v>
      </c>
      <c r="I200" s="2" t="str">
        <f>IFERROR(__xludf.DUMMYFUNCTION("GOOGLETRANSLATE(C200,""fr"",""en"")"),"I am satisfied with the service provided by the fast and practical insurance olive tree with very
Interesting fast and simple personal registration listening to you")</f>
        <v>I am satisfied with the service provided by the fast and practical insurance olive tree with very
Interesting fast and simple personal registration listening to you</v>
      </c>
    </row>
    <row r="201" ht="15.75" customHeight="1">
      <c r="B201" s="2" t="s">
        <v>604</v>
      </c>
      <c r="C201" s="2" t="s">
        <v>605</v>
      </c>
      <c r="D201" s="2" t="s">
        <v>26</v>
      </c>
      <c r="E201" s="2" t="s">
        <v>27</v>
      </c>
      <c r="F201" s="2" t="s">
        <v>398</v>
      </c>
      <c r="G201" s="2" t="s">
        <v>599</v>
      </c>
      <c r="H201" s="2" t="s">
        <v>37</v>
      </c>
      <c r="I201" s="2" t="str">
        <f>IFERROR(__xludf.DUMMYFUNCTION("GOOGLETRANSLATE(C201,""fr"",""en"")"),"Satisfied with the price and coverage, the procedures are also simple. On the other hand, always disappointed that no insurer has a real solution for people for a long time leading to functions, therefore having an important experience of the road but wit"&amp;"hout a history of an insurer.")</f>
        <v>Satisfied with the price and coverage, the procedures are also simple. On the other hand, always disappointed that no insurer has a real solution for people for a long time leading to functions, therefore having an important experience of the road but without a history of an insurer.</v>
      </c>
    </row>
    <row r="202" ht="15.75" customHeight="1">
      <c r="B202" s="2" t="s">
        <v>606</v>
      </c>
      <c r="C202" s="2" t="s">
        <v>607</v>
      </c>
      <c r="D202" s="2" t="s">
        <v>26</v>
      </c>
      <c r="E202" s="2" t="s">
        <v>27</v>
      </c>
      <c r="F202" s="2" t="s">
        <v>398</v>
      </c>
      <c r="G202" s="2" t="s">
        <v>599</v>
      </c>
      <c r="H202" s="2" t="s">
        <v>179</v>
      </c>
      <c r="I202" s="2" t="str">
        <f>IFERROR(__xludf.DUMMYFUNCTION("GOOGLETRANSLATE(C202,""fr"",""en"")"),"I am satisfied to be at home the Olivier Insurance.Thank you for everything you spanked. Your prices are really inexpensive and the operators give very good advice ... Regards")</f>
        <v>I am satisfied to be at home the Olivier Insurance.Thank you for everything you spanked. Your prices are really inexpensive and the operators give very good advice ... Regards</v>
      </c>
    </row>
    <row r="203" ht="15.75" customHeight="1">
      <c r="B203" s="2" t="s">
        <v>608</v>
      </c>
      <c r="C203" s="2" t="s">
        <v>609</v>
      </c>
      <c r="D203" s="2" t="s">
        <v>26</v>
      </c>
      <c r="E203" s="2" t="s">
        <v>27</v>
      </c>
      <c r="F203" s="2" t="s">
        <v>398</v>
      </c>
      <c r="G203" s="2" t="s">
        <v>599</v>
      </c>
      <c r="H203" s="2" t="s">
        <v>37</v>
      </c>
      <c r="I203" s="2" t="str">
        <f>IFERROR(__xludf.DUMMYFUNCTION("GOOGLETRANSLATE(C203,""fr"",""en"")"),"Quite satisfied with reactivity, the ease of registration. I nevertheless find the somewhat exercised franchises and the rates quite correct. I hope so much speed of reimbursement if a disaster came to arrive.")</f>
        <v>Quite satisfied with reactivity, the ease of registration. I nevertheless find the somewhat exercised franchises and the rates quite correct. I hope so much speed of reimbursement if a disaster came to arrive.</v>
      </c>
    </row>
    <row r="204" ht="15.75" customHeight="1">
      <c r="B204" s="2" t="s">
        <v>610</v>
      </c>
      <c r="C204" s="2" t="s">
        <v>611</v>
      </c>
      <c r="D204" s="2" t="s">
        <v>26</v>
      </c>
      <c r="E204" s="2" t="s">
        <v>27</v>
      </c>
      <c r="F204" s="2" t="s">
        <v>398</v>
      </c>
      <c r="G204" s="2" t="s">
        <v>599</v>
      </c>
      <c r="H204" s="2" t="s">
        <v>37</v>
      </c>
      <c r="I204" s="2" t="str">
        <f>IFERROR(__xludf.DUMMYFUNCTION("GOOGLETRANSLATE(C204,""fr"",""en"")"),"Loading...")</f>
        <v>Loading...</v>
      </c>
    </row>
    <row r="205" ht="15.75" customHeight="1">
      <c r="B205" s="2" t="s">
        <v>612</v>
      </c>
      <c r="C205" s="2" t="s">
        <v>613</v>
      </c>
      <c r="D205" s="2" t="s">
        <v>26</v>
      </c>
      <c r="E205" s="2" t="s">
        <v>27</v>
      </c>
      <c r="F205" s="2" t="s">
        <v>398</v>
      </c>
      <c r="G205" s="2" t="s">
        <v>599</v>
      </c>
      <c r="H205" s="2" t="s">
        <v>37</v>
      </c>
      <c r="I205" s="2" t="str">
        <f>IFERROR(__xludf.DUMMYFUNCTION("GOOGLETRANSLATE(C205,""fr"",""en"")"),"I am satisfied with the service the prices suits me and I am very containing to be part of the olive assurances I will recommend it to other people")</f>
        <v>I am satisfied with the service the prices suits me and I am very containing to be part of the olive assurances I will recommend it to other people</v>
      </c>
    </row>
    <row r="206" ht="15.75" customHeight="1">
      <c r="B206" s="2" t="s">
        <v>614</v>
      </c>
      <c r="C206" s="2" t="s">
        <v>615</v>
      </c>
      <c r="D206" s="2" t="s">
        <v>26</v>
      </c>
      <c r="E206" s="2" t="s">
        <v>27</v>
      </c>
      <c r="F206" s="2" t="s">
        <v>398</v>
      </c>
      <c r="G206" s="2" t="s">
        <v>616</v>
      </c>
      <c r="H206" s="2" t="s">
        <v>37</v>
      </c>
      <c r="I206" s="2" t="str">
        <f>IFERROR(__xludf.DUMMYFUNCTION("GOOGLETRANSLATE(C206,""fr"",""en"")"),"Very satisfied with listening and competent advisers
A very clear site and sends it very simple documents
Good advice in choosing the type of contract")</f>
        <v>Very satisfied with listening and competent advisers
A very clear site and sends it very simple documents
Good advice in choosing the type of contract</v>
      </c>
    </row>
    <row r="207" ht="15.75" customHeight="1">
      <c r="B207" s="2" t="s">
        <v>617</v>
      </c>
      <c r="C207" s="2" t="s">
        <v>618</v>
      </c>
      <c r="D207" s="2" t="s">
        <v>26</v>
      </c>
      <c r="E207" s="2" t="s">
        <v>27</v>
      </c>
      <c r="F207" s="2" t="s">
        <v>398</v>
      </c>
      <c r="G207" s="2" t="s">
        <v>616</v>
      </c>
      <c r="H207" s="2" t="s">
        <v>37</v>
      </c>
      <c r="I207" s="2" t="str">
        <f>IFERROR(__xludf.DUMMYFUNCTION("GOOGLETRANSLATE(C207,""fr"",""en"")"),"Loading...")</f>
        <v>Loading...</v>
      </c>
    </row>
    <row r="208" ht="15.75" customHeight="1">
      <c r="B208" s="2" t="s">
        <v>619</v>
      </c>
      <c r="C208" s="2" t="s">
        <v>620</v>
      </c>
      <c r="D208" s="2" t="s">
        <v>26</v>
      </c>
      <c r="E208" s="2" t="s">
        <v>27</v>
      </c>
      <c r="F208" s="2" t="s">
        <v>398</v>
      </c>
      <c r="G208" s="2" t="s">
        <v>616</v>
      </c>
      <c r="H208" s="2" t="s">
        <v>37</v>
      </c>
      <c r="I208" s="2" t="str">
        <f>IFERROR(__xludf.DUMMYFUNCTION("GOOGLETRANSLATE(C208,""fr"",""en"")"),"Loading...")</f>
        <v>Loading...</v>
      </c>
    </row>
    <row r="209" ht="15.75" customHeight="1">
      <c r="B209" s="2" t="s">
        <v>621</v>
      </c>
      <c r="C209" s="2" t="s">
        <v>622</v>
      </c>
      <c r="D209" s="2" t="s">
        <v>26</v>
      </c>
      <c r="E209" s="2" t="s">
        <v>27</v>
      </c>
      <c r="F209" s="2" t="s">
        <v>398</v>
      </c>
      <c r="G209" s="2" t="s">
        <v>616</v>
      </c>
      <c r="H209" s="2" t="s">
        <v>37</v>
      </c>
      <c r="I209" s="2" t="str">
        <f>IFERROR(__xludf.DUMMYFUNCTION("GOOGLETRANSLATE(C209,""fr"",""en"")"),"Very good for the moment to see in the future how to work and your professionalism we do a year and after we will see.")</f>
        <v>Very good for the moment to see in the future how to work and your professionalism we do a year and after we will see.</v>
      </c>
    </row>
    <row r="210" ht="15.75" customHeight="1">
      <c r="B210" s="2" t="s">
        <v>623</v>
      </c>
      <c r="C210" s="2" t="s">
        <v>624</v>
      </c>
      <c r="D210" s="2" t="s">
        <v>26</v>
      </c>
      <c r="E210" s="2" t="s">
        <v>27</v>
      </c>
      <c r="F210" s="2" t="s">
        <v>398</v>
      </c>
      <c r="G210" s="2" t="s">
        <v>616</v>
      </c>
      <c r="H210" s="2" t="s">
        <v>37</v>
      </c>
      <c r="I210" s="2" t="str">
        <f>IFERROR(__xludf.DUMMYFUNCTION("GOOGLETRANSLATE(C210,""fr"",""en"")"),"I am satisfied with the service and insurance that was offered me
I'm very happy with it.
I would see later for another comment,
have a good day")</f>
        <v>I am satisfied with the service and insurance that was offered me
I'm very happy with it.
I would see later for another comment,
have a good day</v>
      </c>
    </row>
    <row r="211" ht="15.75" customHeight="1">
      <c r="B211" s="2" t="s">
        <v>625</v>
      </c>
      <c r="C211" s="2" t="s">
        <v>626</v>
      </c>
      <c r="D211" s="2" t="s">
        <v>26</v>
      </c>
      <c r="E211" s="2" t="s">
        <v>27</v>
      </c>
      <c r="F211" s="2" t="s">
        <v>398</v>
      </c>
      <c r="G211" s="2" t="s">
        <v>616</v>
      </c>
      <c r="H211" s="2" t="s">
        <v>37</v>
      </c>
      <c r="I211" s="2" t="str">
        <f>IFERROR(__xludf.DUMMYFUNCTION("GOOGLETRANSLATE(C211,""fr"",""en"")"),"Loading...")</f>
        <v>Loading...</v>
      </c>
    </row>
    <row r="212" ht="15.75" customHeight="1">
      <c r="B212" s="2" t="s">
        <v>627</v>
      </c>
      <c r="C212" s="2" t="s">
        <v>628</v>
      </c>
      <c r="D212" s="2" t="s">
        <v>26</v>
      </c>
      <c r="E212" s="2" t="s">
        <v>27</v>
      </c>
      <c r="F212" s="2" t="s">
        <v>398</v>
      </c>
      <c r="G212" s="2" t="s">
        <v>629</v>
      </c>
      <c r="H212" s="2" t="s">
        <v>37</v>
      </c>
      <c r="I212" s="2" t="str">
        <f>IFERROR(__xludf.DUMMYFUNCTION("GOOGLETRANSLATE(C212,""fr"",""en"")"),"Loading...")</f>
        <v>Loading...</v>
      </c>
    </row>
    <row r="213" ht="15.75" customHeight="1">
      <c r="B213" s="2" t="s">
        <v>630</v>
      </c>
      <c r="C213" s="2" t="s">
        <v>631</v>
      </c>
      <c r="D213" s="2" t="s">
        <v>26</v>
      </c>
      <c r="E213" s="2" t="s">
        <v>27</v>
      </c>
      <c r="F213" s="2" t="s">
        <v>398</v>
      </c>
      <c r="G213" s="2" t="s">
        <v>629</v>
      </c>
      <c r="H213" s="2" t="s">
        <v>37</v>
      </c>
      <c r="I213" s="2" t="str">
        <f>IFERROR(__xludf.DUMMYFUNCTION("GOOGLETRANSLATE(C213,""fr"",""en"")"),"Very competitive price and very simple file management. Apparently here we can make a very long journey. I hope I can and want to sponsor a few friends")</f>
        <v>Very competitive price and very simple file management. Apparently here we can make a very long journey. I hope I can and want to sponsor a few friends</v>
      </c>
    </row>
    <row r="214" ht="15.75" customHeight="1">
      <c r="B214" s="2" t="s">
        <v>632</v>
      </c>
      <c r="C214" s="2" t="s">
        <v>633</v>
      </c>
      <c r="D214" s="2" t="s">
        <v>26</v>
      </c>
      <c r="E214" s="2" t="s">
        <v>27</v>
      </c>
      <c r="F214" s="2" t="s">
        <v>398</v>
      </c>
      <c r="G214" s="2" t="s">
        <v>629</v>
      </c>
      <c r="H214" s="2" t="s">
        <v>17</v>
      </c>
      <c r="I214" s="2" t="str">
        <f>IFERROR(__xludf.DUMMYFUNCTION("GOOGLETRANSLATE(C214,""fr"",""en"")"),"Olivier Assurance decides to make sure at € 120 per month (young driver) ...
Six months that I sent every papers and six months that I am waiting for my final green card, I call I am told that a part I have already sent three times and in two minutes I s"&amp;"end it back as Magic the file is finished and here is a me that I have to receive the final card and that I still have not received it ... a shame !!!")</f>
        <v>Olivier Assurance decides to make sure at € 120 per month (young driver) ...
Six months that I sent every papers and six months that I am waiting for my final green card, I call I am told that a part I have already sent three times and in two minutes I send it back as Magic the file is finished and here is a me that I have to receive the final card and that I still have not received it ... a shame !!!</v>
      </c>
    </row>
    <row r="215" ht="15.75" customHeight="1">
      <c r="B215" s="2" t="s">
        <v>634</v>
      </c>
      <c r="C215" s="2" t="s">
        <v>635</v>
      </c>
      <c r="D215" s="2" t="s">
        <v>26</v>
      </c>
      <c r="E215" s="2" t="s">
        <v>27</v>
      </c>
      <c r="F215" s="2" t="s">
        <v>398</v>
      </c>
      <c r="G215" s="2" t="s">
        <v>629</v>
      </c>
      <c r="H215" s="2" t="s">
        <v>37</v>
      </c>
      <c r="I215" s="2" t="str">
        <f>IFERROR(__xludf.DUMMYFUNCTION("GOOGLETRANSLATE(C215,""fr"",""en"")"),"Good value for money
Speaking staff and understanding French
The explanations are clear
Everything is done quickly and easily
Too bad the 2 wheels cannot be insured")</f>
        <v>Good value for money
Speaking staff and understanding French
The explanations are clear
Everything is done quickly and easily
Too bad the 2 wheels cannot be insured</v>
      </c>
    </row>
    <row r="216" ht="15.75" customHeight="1">
      <c r="B216" s="2" t="s">
        <v>636</v>
      </c>
      <c r="C216" s="2" t="s">
        <v>637</v>
      </c>
      <c r="D216" s="2" t="s">
        <v>26</v>
      </c>
      <c r="E216" s="2" t="s">
        <v>27</v>
      </c>
      <c r="F216" s="2" t="s">
        <v>398</v>
      </c>
      <c r="G216" s="2" t="s">
        <v>629</v>
      </c>
      <c r="H216" s="2" t="s">
        <v>37</v>
      </c>
      <c r="I216" s="2" t="str">
        <f>IFERROR(__xludf.DUMMYFUNCTION("GOOGLETRANSLATE(C216,""fr"",""en"")"),"Excellent welcome, the very satisfactory price given the whole insurance at this level, and
 Especially listening to our needs, service that I recommend, thank you.")</f>
        <v>Excellent welcome, the very satisfactory price given the whole insurance at this level, and
 Especially listening to our needs, service that I recommend, thank you.</v>
      </c>
    </row>
    <row r="217" ht="15.75" customHeight="1">
      <c r="B217" s="2" t="s">
        <v>638</v>
      </c>
      <c r="C217" s="2" t="s">
        <v>639</v>
      </c>
      <c r="D217" s="2" t="s">
        <v>26</v>
      </c>
      <c r="E217" s="2" t="s">
        <v>27</v>
      </c>
      <c r="F217" s="2" t="s">
        <v>398</v>
      </c>
      <c r="G217" s="2" t="s">
        <v>629</v>
      </c>
      <c r="H217" s="2" t="s">
        <v>37</v>
      </c>
      <c r="I217" s="2" t="str">
        <f>IFERROR(__xludf.DUMMYFUNCTION("GOOGLETRANSLATE(C217,""fr"",""en"")"),"I am satisfied with the service and ergonomics of the platform. The prices are very competitive and making a quote is fast and very intuitive so I am very happy")</f>
        <v>I am satisfied with the service and ergonomics of the platform. The prices are very competitive and making a quote is fast and very intuitive so I am very happy</v>
      </c>
    </row>
    <row r="218" ht="15.75" customHeight="1">
      <c r="B218" s="2" t="s">
        <v>640</v>
      </c>
      <c r="C218" s="2" t="s">
        <v>641</v>
      </c>
      <c r="D218" s="2" t="s">
        <v>26</v>
      </c>
      <c r="E218" s="2" t="s">
        <v>27</v>
      </c>
      <c r="F218" s="2" t="s">
        <v>398</v>
      </c>
      <c r="G218" s="2" t="s">
        <v>629</v>
      </c>
      <c r="H218" s="2" t="s">
        <v>37</v>
      </c>
      <c r="I218" s="2" t="str">
        <f>IFERROR(__xludf.DUMMYFUNCTION("GOOGLETRANSLATE(C218,""fr"",""en"")"),"Loading...")</f>
        <v>Loading...</v>
      </c>
    </row>
    <row r="219" ht="15.75" customHeight="1">
      <c r="B219" s="2" t="s">
        <v>642</v>
      </c>
      <c r="C219" s="2" t="s">
        <v>643</v>
      </c>
      <c r="D219" s="2" t="s">
        <v>26</v>
      </c>
      <c r="E219" s="2" t="s">
        <v>27</v>
      </c>
      <c r="F219" s="2" t="s">
        <v>398</v>
      </c>
      <c r="G219" s="2" t="s">
        <v>629</v>
      </c>
      <c r="H219" s="2" t="s">
        <v>37</v>
      </c>
      <c r="I219" s="2" t="str">
        <f>IFERROR(__xludf.DUMMYFUNCTION("GOOGLETRANSLATE(C219,""fr"",""en"")"),"Satisfaction of the service for the care of the file. Advantage for the combination of several vehicles very appreciable.
Administrative simplicity by IT.")</f>
        <v>Satisfaction of the service for the care of the file. Advantage for the combination of several vehicles very appreciable.
Administrative simplicity by IT.</v>
      </c>
    </row>
    <row r="220" ht="15.75" customHeight="1">
      <c r="B220" s="2" t="s">
        <v>644</v>
      </c>
      <c r="C220" s="2" t="s">
        <v>645</v>
      </c>
      <c r="D220" s="2" t="s">
        <v>26</v>
      </c>
      <c r="E220" s="2" t="s">
        <v>27</v>
      </c>
      <c r="F220" s="2" t="s">
        <v>398</v>
      </c>
      <c r="G220" s="2" t="s">
        <v>646</v>
      </c>
      <c r="H220" s="2" t="s">
        <v>37</v>
      </c>
      <c r="I220" s="2" t="str">
        <f>IFERROR(__xludf.DUMMYFUNCTION("GOOGLETRANSLATE(C220,""fr"",""en"")"),"Loading...")</f>
        <v>Loading...</v>
      </c>
    </row>
    <row r="221" ht="15.75" customHeight="1">
      <c r="B221" s="2" t="s">
        <v>647</v>
      </c>
      <c r="C221" s="2" t="s">
        <v>648</v>
      </c>
      <c r="D221" s="2" t="s">
        <v>26</v>
      </c>
      <c r="E221" s="2" t="s">
        <v>27</v>
      </c>
      <c r="F221" s="2" t="s">
        <v>398</v>
      </c>
      <c r="G221" s="2" t="s">
        <v>646</v>
      </c>
      <c r="H221" s="2" t="s">
        <v>37</v>
      </c>
      <c r="I221" s="2" t="str">
        <f>IFERROR(__xludf.DUMMYFUNCTION("GOOGLETRANSLATE(C221,""fr"",""en"")"),"Loading...")</f>
        <v>Loading...</v>
      </c>
    </row>
    <row r="222" ht="15.75" customHeight="1">
      <c r="B222" s="2" t="s">
        <v>649</v>
      </c>
      <c r="C222" s="2" t="s">
        <v>650</v>
      </c>
      <c r="D222" s="2" t="s">
        <v>26</v>
      </c>
      <c r="E222" s="2" t="s">
        <v>27</v>
      </c>
      <c r="F222" s="2" t="s">
        <v>398</v>
      </c>
      <c r="G222" s="2" t="s">
        <v>646</v>
      </c>
      <c r="H222" s="2" t="s">
        <v>37</v>
      </c>
      <c r="I222" s="2" t="str">
        <f>IFERROR(__xludf.DUMMYFUNCTION("GOOGLETRANSLATE(C222,""fr"",""en"")"),"Loading...")</f>
        <v>Loading...</v>
      </c>
    </row>
    <row r="223" ht="15.75" customHeight="1">
      <c r="B223" s="2" t="s">
        <v>651</v>
      </c>
      <c r="C223" s="2" t="s">
        <v>652</v>
      </c>
      <c r="D223" s="2" t="s">
        <v>26</v>
      </c>
      <c r="E223" s="2" t="s">
        <v>27</v>
      </c>
      <c r="F223" s="2" t="s">
        <v>398</v>
      </c>
      <c r="G223" s="2" t="s">
        <v>646</v>
      </c>
      <c r="H223" s="2" t="s">
        <v>37</v>
      </c>
      <c r="I223" s="2" t="str">
        <f>IFERROR(__xludf.DUMMYFUNCTION("GOOGLETRANSLATE(C223,""fr"",""en"")"),"Loading...")</f>
        <v>Loading...</v>
      </c>
    </row>
    <row r="224" ht="15.75" customHeight="1">
      <c r="B224" s="2" t="s">
        <v>653</v>
      </c>
      <c r="C224" s="2" t="s">
        <v>654</v>
      </c>
      <c r="D224" s="2" t="s">
        <v>26</v>
      </c>
      <c r="E224" s="2" t="s">
        <v>27</v>
      </c>
      <c r="F224" s="2" t="s">
        <v>398</v>
      </c>
      <c r="G224" s="2" t="s">
        <v>655</v>
      </c>
      <c r="H224" s="2" t="s">
        <v>37</v>
      </c>
      <c r="I224" s="2" t="str">
        <f>IFERROR(__xludf.DUMMYFUNCTION("GOOGLETRANSLATE(C224,""fr"",""en"")"),"I am satisfied with the prices, be careful to listen to customer requests and needs and not add supplements to inflate the price of insurance.")</f>
        <v>I am satisfied with the prices, be careful to listen to customer requests and needs and not add supplements to inflate the price of insurance.</v>
      </c>
    </row>
    <row r="225" ht="15.75" customHeight="1">
      <c r="B225" s="2" t="s">
        <v>656</v>
      </c>
      <c r="C225" s="2" t="s">
        <v>657</v>
      </c>
      <c r="D225" s="2" t="s">
        <v>26</v>
      </c>
      <c r="E225" s="2" t="s">
        <v>27</v>
      </c>
      <c r="F225" s="2" t="s">
        <v>398</v>
      </c>
      <c r="G225" s="2" t="s">
        <v>655</v>
      </c>
      <c r="H225" s="2" t="s">
        <v>37</v>
      </c>
      <c r="I225" s="2" t="str">
        <f>IFERROR(__xludf.DUMMYFUNCTION("GOOGLETRANSLATE(C225,""fr"",""en"")"),"Loading...")</f>
        <v>Loading...</v>
      </c>
    </row>
    <row r="226" ht="15.75" customHeight="1">
      <c r="B226" s="2" t="s">
        <v>658</v>
      </c>
      <c r="C226" s="2" t="s">
        <v>659</v>
      </c>
      <c r="D226" s="2" t="s">
        <v>26</v>
      </c>
      <c r="E226" s="2" t="s">
        <v>27</v>
      </c>
      <c r="F226" s="2" t="s">
        <v>398</v>
      </c>
      <c r="G226" s="2" t="s">
        <v>655</v>
      </c>
      <c r="H226" s="2" t="s">
        <v>37</v>
      </c>
      <c r="I226" s="2" t="str">
        <f>IFERROR(__xludf.DUMMYFUNCTION("GOOGLETRANSLATE(C226,""fr"",""en"")"),"I am satisfied with the price and the services offered. We hope to have good feedback afterwards.
We will later consider home insurance.")</f>
        <v>I am satisfied with the price and the services offered. We hope to have good feedback afterwards.
We will later consider home insurance.</v>
      </c>
    </row>
    <row r="227" ht="15.75" customHeight="1">
      <c r="B227" s="2" t="s">
        <v>660</v>
      </c>
      <c r="C227" s="2" t="s">
        <v>661</v>
      </c>
      <c r="D227" s="2" t="s">
        <v>26</v>
      </c>
      <c r="E227" s="2" t="s">
        <v>27</v>
      </c>
      <c r="F227" s="2" t="s">
        <v>398</v>
      </c>
      <c r="G227" s="2" t="s">
        <v>655</v>
      </c>
      <c r="H227" s="2" t="s">
        <v>37</v>
      </c>
      <c r="I227" s="2" t="str">
        <f>IFERROR(__xludf.DUMMYFUNCTION("GOOGLETRANSLATE(C227,""fr"",""en"")"),"Loading...")</f>
        <v>Loading...</v>
      </c>
    </row>
    <row r="228" ht="15.75" customHeight="1">
      <c r="B228" s="2" t="s">
        <v>662</v>
      </c>
      <c r="C228" s="2" t="s">
        <v>663</v>
      </c>
      <c r="D228" s="2" t="s">
        <v>26</v>
      </c>
      <c r="E228" s="2" t="s">
        <v>27</v>
      </c>
      <c r="F228" s="2" t="s">
        <v>398</v>
      </c>
      <c r="G228" s="2" t="s">
        <v>664</v>
      </c>
      <c r="H228" s="2" t="s">
        <v>37</v>
      </c>
      <c r="I228" s="2" t="str">
        <f>IFERROR(__xludf.DUMMYFUNCTION("GOOGLETRANSLATE(C228,""fr"",""en"")"),"Loading...")</f>
        <v>Loading...</v>
      </c>
    </row>
    <row r="229" ht="15.75" customHeight="1">
      <c r="B229" s="2" t="s">
        <v>665</v>
      </c>
      <c r="C229" s="2" t="s">
        <v>666</v>
      </c>
      <c r="D229" s="2" t="s">
        <v>26</v>
      </c>
      <c r="E229" s="2" t="s">
        <v>27</v>
      </c>
      <c r="F229" s="2" t="s">
        <v>398</v>
      </c>
      <c r="G229" s="2" t="s">
        <v>664</v>
      </c>
      <c r="H229" s="2" t="s">
        <v>37</v>
      </c>
      <c r="I229" s="2" t="str">
        <f>IFERROR(__xludf.DUMMYFUNCTION("GOOGLETRANSLATE(C229,""fr"",""en"")"),"Loading...")</f>
        <v>Loading...</v>
      </c>
    </row>
    <row r="230" ht="15.75" customHeight="1">
      <c r="B230" s="2" t="s">
        <v>667</v>
      </c>
      <c r="C230" s="2" t="s">
        <v>668</v>
      </c>
      <c r="D230" s="2" t="s">
        <v>26</v>
      </c>
      <c r="E230" s="2" t="s">
        <v>27</v>
      </c>
      <c r="F230" s="2" t="s">
        <v>398</v>
      </c>
      <c r="G230" s="2" t="s">
        <v>664</v>
      </c>
      <c r="H230" s="2" t="s">
        <v>37</v>
      </c>
      <c r="I230" s="2" t="str">
        <f>IFERROR(__xludf.DUMMYFUNCTION("GOOGLETRANSLATE(C230,""fr"",""en"")"),"Loading...")</f>
        <v>Loading...</v>
      </c>
    </row>
    <row r="231" ht="15.75" customHeight="1">
      <c r="B231" s="2" t="s">
        <v>669</v>
      </c>
      <c r="C231" s="2" t="s">
        <v>670</v>
      </c>
      <c r="D231" s="2" t="s">
        <v>26</v>
      </c>
      <c r="E231" s="2" t="s">
        <v>27</v>
      </c>
      <c r="F231" s="2" t="s">
        <v>398</v>
      </c>
      <c r="G231" s="2" t="s">
        <v>671</v>
      </c>
      <c r="H231" s="2" t="s">
        <v>37</v>
      </c>
      <c r="I231" s="2" t="str">
        <f>IFERROR(__xludf.DUMMYFUNCTION("GOOGLETRANSLATE(C231,""fr"",""en"")"),"Loading...")</f>
        <v>Loading...</v>
      </c>
    </row>
    <row r="232" ht="15.75" customHeight="1">
      <c r="B232" s="2" t="s">
        <v>672</v>
      </c>
      <c r="C232" s="2" t="s">
        <v>673</v>
      </c>
      <c r="D232" s="2" t="s">
        <v>26</v>
      </c>
      <c r="E232" s="2" t="s">
        <v>27</v>
      </c>
      <c r="F232" s="2" t="s">
        <v>398</v>
      </c>
      <c r="G232" s="2" t="s">
        <v>671</v>
      </c>
      <c r="H232" s="2" t="s">
        <v>37</v>
      </c>
      <c r="I232" s="2" t="str">
        <f>IFERROR(__xludf.DUMMYFUNCTION("GOOGLETRANSLATE(C232,""fr"",""en"")"),"I am very satisfied with the prices offered as well as the packs available to expand the offer. Very complete car insurance for my vehicle, I am reassured.")</f>
        <v>I am very satisfied with the prices offered as well as the packs available to expand the offer. Very complete car insurance for my vehicle, I am reassured.</v>
      </c>
    </row>
    <row r="233" ht="15.75" customHeight="1">
      <c r="B233" s="2" t="s">
        <v>674</v>
      </c>
      <c r="C233" s="2" t="s">
        <v>675</v>
      </c>
      <c r="D233" s="2" t="s">
        <v>26</v>
      </c>
      <c r="E233" s="2" t="s">
        <v>27</v>
      </c>
      <c r="F233" s="2" t="s">
        <v>398</v>
      </c>
      <c r="G233" s="2" t="s">
        <v>676</v>
      </c>
      <c r="H233" s="2" t="s">
        <v>37</v>
      </c>
      <c r="I233" s="2" t="str">
        <f>IFERROR(__xludf.DUMMYFUNCTION("GOOGLETRANSLATE(C233,""fr"",""en"")"),"Hello,
The price is never identical when you make an internet quote and when I call an advisor the price immediately climb you do not understand the big gap that there is between the Internet and a telephone advisor")</f>
        <v>Hello,
The price is never identical when you make an internet quote and when I call an advisor the price immediately climb you do not understand the big gap that there is between the Internet and a telephone advisor</v>
      </c>
    </row>
    <row r="234" ht="15.75" customHeight="1">
      <c r="B234" s="2" t="s">
        <v>677</v>
      </c>
      <c r="C234" s="2" t="s">
        <v>678</v>
      </c>
      <c r="D234" s="2" t="s">
        <v>26</v>
      </c>
      <c r="E234" s="2" t="s">
        <v>27</v>
      </c>
      <c r="F234" s="2" t="s">
        <v>398</v>
      </c>
      <c r="G234" s="2" t="s">
        <v>676</v>
      </c>
      <c r="H234" s="2" t="s">
        <v>37</v>
      </c>
      <c r="I234" s="2" t="str">
        <f>IFERROR(__xludf.DUMMYFUNCTION("GOOGLETRANSLATE(C234,""fr"",""en"")"),"I am very satisfied with my insurance olive tree for the price
I am very satisfied with my insurance olive tree for the price
I am very satisfied with my insurance olive tree for the price")</f>
        <v>I am very satisfied with my insurance olive tree for the price
I am very satisfied with my insurance olive tree for the price
I am very satisfied with my insurance olive tree for the price</v>
      </c>
    </row>
    <row r="235" ht="15.75" customHeight="1">
      <c r="B235" s="2" t="s">
        <v>679</v>
      </c>
      <c r="C235" s="2" t="s">
        <v>680</v>
      </c>
      <c r="D235" s="2" t="s">
        <v>26</v>
      </c>
      <c r="E235" s="2" t="s">
        <v>27</v>
      </c>
      <c r="F235" s="2" t="s">
        <v>398</v>
      </c>
      <c r="G235" s="2" t="s">
        <v>676</v>
      </c>
      <c r="H235" s="2" t="s">
        <v>37</v>
      </c>
      <c r="I235" s="2" t="str">
        <f>IFERROR(__xludf.DUMMYFUNCTION("GOOGLETRANSLATE(C235,""fr"",""en"")"),"I am a 19 -year -old who had no experience on how this insurance goes for internet to have an affordable price for a young driver! And I found insurance that seems affordable compared to others!")</f>
        <v>I am a 19 -year -old who had no experience on how this insurance goes for internet to have an affordable price for a young driver! And I found insurance that seems affordable compared to others!</v>
      </c>
    </row>
    <row r="236" ht="15.75" customHeight="1">
      <c r="B236" s="2" t="s">
        <v>681</v>
      </c>
      <c r="C236" s="2" t="s">
        <v>682</v>
      </c>
      <c r="D236" s="2" t="s">
        <v>26</v>
      </c>
      <c r="E236" s="2" t="s">
        <v>27</v>
      </c>
      <c r="F236" s="2" t="s">
        <v>398</v>
      </c>
      <c r="G236" s="2" t="s">
        <v>676</v>
      </c>
      <c r="H236" s="2" t="s">
        <v>37</v>
      </c>
      <c r="I236" s="2" t="str">
        <f>IFERROR(__xludf.DUMMYFUNCTION("GOOGLETRANSLATE(C236,""fr"",""en"")"),"Loading...")</f>
        <v>Loading...</v>
      </c>
    </row>
    <row r="237" ht="15.75" customHeight="1">
      <c r="B237" s="2" t="s">
        <v>683</v>
      </c>
      <c r="C237" s="2" t="s">
        <v>684</v>
      </c>
      <c r="D237" s="2" t="s">
        <v>26</v>
      </c>
      <c r="E237" s="2" t="s">
        <v>27</v>
      </c>
      <c r="F237" s="2" t="s">
        <v>398</v>
      </c>
      <c r="G237" s="2" t="s">
        <v>676</v>
      </c>
      <c r="H237" s="2" t="s">
        <v>37</v>
      </c>
      <c r="I237" s="2" t="str">
        <f>IFERROR(__xludf.DUMMYFUNCTION("GOOGLETRANSLATE(C237,""fr"",""en"")"),"Loading...")</f>
        <v>Loading...</v>
      </c>
    </row>
    <row r="238" ht="15.75" customHeight="1">
      <c r="B238" s="2" t="s">
        <v>685</v>
      </c>
      <c r="C238" s="2" t="s">
        <v>686</v>
      </c>
      <c r="D238" s="2" t="s">
        <v>26</v>
      </c>
      <c r="E238" s="2" t="s">
        <v>27</v>
      </c>
      <c r="F238" s="2" t="s">
        <v>398</v>
      </c>
      <c r="G238" s="2" t="s">
        <v>676</v>
      </c>
      <c r="H238" s="2" t="s">
        <v>37</v>
      </c>
      <c r="I238" s="2" t="str">
        <f>IFERROR(__xludf.DUMMYFUNCTION("GOOGLETRANSLATE(C238,""fr"",""en"")"),"Loading...")</f>
        <v>Loading...</v>
      </c>
    </row>
    <row r="239" ht="15.75" customHeight="1">
      <c r="B239" s="2" t="s">
        <v>687</v>
      </c>
      <c r="C239" s="2" t="s">
        <v>688</v>
      </c>
      <c r="D239" s="2" t="s">
        <v>26</v>
      </c>
      <c r="E239" s="2" t="s">
        <v>27</v>
      </c>
      <c r="F239" s="2" t="s">
        <v>398</v>
      </c>
      <c r="G239" s="2" t="s">
        <v>689</v>
      </c>
      <c r="H239" s="2" t="s">
        <v>37</v>
      </c>
      <c r="I239" s="2" t="str">
        <f>IFERROR(__xludf.DUMMYFUNCTION("GOOGLETRANSLATE(C239,""fr"",""en"")"),"Loading...")</f>
        <v>Loading...</v>
      </c>
    </row>
    <row r="240" ht="15.75" customHeight="1">
      <c r="B240" s="2" t="s">
        <v>690</v>
      </c>
      <c r="C240" s="2" t="s">
        <v>691</v>
      </c>
      <c r="D240" s="2" t="s">
        <v>26</v>
      </c>
      <c r="E240" s="2" t="s">
        <v>27</v>
      </c>
      <c r="F240" s="2" t="s">
        <v>398</v>
      </c>
      <c r="G240" s="2" t="s">
        <v>689</v>
      </c>
      <c r="H240" s="2" t="s">
        <v>37</v>
      </c>
      <c r="I240" s="2" t="str">
        <f>IFERROR(__xludf.DUMMYFUNCTION("GOOGLETRANSLATE(C240,""fr"",""en"")"),"Loading...")</f>
        <v>Loading...</v>
      </c>
    </row>
    <row r="241" ht="15.75" customHeight="1">
      <c r="B241" s="2" t="s">
        <v>692</v>
      </c>
      <c r="C241" s="2" t="s">
        <v>693</v>
      </c>
      <c r="D241" s="2" t="s">
        <v>26</v>
      </c>
      <c r="E241" s="2" t="s">
        <v>27</v>
      </c>
      <c r="F241" s="2" t="s">
        <v>398</v>
      </c>
      <c r="G241" s="2" t="s">
        <v>689</v>
      </c>
      <c r="H241" s="2" t="s">
        <v>37</v>
      </c>
      <c r="I241" s="2" t="str">
        <f>IFERROR(__xludf.DUMMYFUNCTION("GOOGLETRANSLATE(C241,""fr"",""en"")"),"I am satisfied, I think the price could have been a little lower in view of my disaster which dates from 2 years. But this is the most competitive price I have found. Good point for customer support!")</f>
        <v>I am satisfied, I think the price could have been a little lower in view of my disaster which dates from 2 years. But this is the most competitive price I have found. Good point for customer support!</v>
      </c>
    </row>
    <row r="242" ht="15.75" customHeight="1">
      <c r="B242" s="2" t="s">
        <v>694</v>
      </c>
      <c r="C242" s="2" t="s">
        <v>695</v>
      </c>
      <c r="D242" s="2" t="s">
        <v>26</v>
      </c>
      <c r="E242" s="2" t="s">
        <v>27</v>
      </c>
      <c r="F242" s="2" t="s">
        <v>398</v>
      </c>
      <c r="G242" s="2" t="s">
        <v>689</v>
      </c>
      <c r="H242" s="2" t="s">
        <v>37</v>
      </c>
      <c r="I242" s="2" t="str">
        <f>IFERROR(__xludf.DUMMYFUNCTION("GOOGLETRANSLATE(C242,""fr"",""en"")"),"Loading...")</f>
        <v>Loading...</v>
      </c>
    </row>
    <row r="243" ht="15.75" customHeight="1">
      <c r="B243" s="2" t="s">
        <v>696</v>
      </c>
      <c r="C243" s="2" t="s">
        <v>697</v>
      </c>
      <c r="D243" s="2" t="s">
        <v>26</v>
      </c>
      <c r="E243" s="2" t="s">
        <v>27</v>
      </c>
      <c r="F243" s="2" t="s">
        <v>398</v>
      </c>
      <c r="G243" s="2" t="s">
        <v>689</v>
      </c>
      <c r="H243" s="2" t="s">
        <v>37</v>
      </c>
      <c r="I243" s="2" t="str">
        <f>IFERROR(__xludf.DUMMYFUNCTION("GOOGLETRANSLATE(C243,""fr"",""en"")"),"Loading...")</f>
        <v>Loading...</v>
      </c>
    </row>
    <row r="244" ht="15.75" customHeight="1">
      <c r="B244" s="2" t="s">
        <v>698</v>
      </c>
      <c r="C244" s="2" t="s">
        <v>699</v>
      </c>
      <c r="D244" s="2" t="s">
        <v>26</v>
      </c>
      <c r="E244" s="2" t="s">
        <v>27</v>
      </c>
      <c r="F244" s="2" t="s">
        <v>398</v>
      </c>
      <c r="G244" s="2" t="s">
        <v>689</v>
      </c>
      <c r="H244" s="2" t="s">
        <v>37</v>
      </c>
      <c r="I244" s="2" t="str">
        <f>IFERROR(__xludf.DUMMYFUNCTION("GOOGLETRANSLATE(C244,""fr"",""en"")"),"I am very very siced of this insurance the price and very interesting I recomme them the person on the very kind and very well informed phone")</f>
        <v>I am very very siced of this insurance the price and very interesting I recomme them the person on the very kind and very well informed phone</v>
      </c>
    </row>
    <row r="245" ht="15.75" customHeight="1">
      <c r="B245" s="2" t="s">
        <v>700</v>
      </c>
      <c r="C245" s="2" t="s">
        <v>701</v>
      </c>
      <c r="D245" s="2" t="s">
        <v>26</v>
      </c>
      <c r="E245" s="2" t="s">
        <v>27</v>
      </c>
      <c r="F245" s="2" t="s">
        <v>398</v>
      </c>
      <c r="G245" s="2" t="s">
        <v>302</v>
      </c>
      <c r="H245" s="2" t="s">
        <v>37</v>
      </c>
      <c r="I245" s="2" t="str">
        <f>IFERROR(__xludf.DUMMYFUNCTION("GOOGLETRANSLATE(C245,""fr"",""en"")"),"Listening, reactive and conciliatory team. Attractive price comparable ...
Thank you for your help ... it always works well as long as we have no problems ... I don't wish myself but if it happens ... we will see.")</f>
        <v>Listening, reactive and conciliatory team. Attractive price comparable ...
Thank you for your help ... it always works well as long as we have no problems ... I don't wish myself but if it happens ... we will see.</v>
      </c>
    </row>
    <row r="246" ht="15.75" customHeight="1">
      <c r="B246" s="2" t="s">
        <v>702</v>
      </c>
      <c r="C246" s="2" t="s">
        <v>703</v>
      </c>
      <c r="D246" s="2" t="s">
        <v>26</v>
      </c>
      <c r="E246" s="2" t="s">
        <v>27</v>
      </c>
      <c r="F246" s="2" t="s">
        <v>398</v>
      </c>
      <c r="G246" s="2" t="s">
        <v>302</v>
      </c>
      <c r="H246" s="2" t="s">
        <v>37</v>
      </c>
      <c r="I246" s="2" t="str">
        <f>IFERROR(__xludf.DUMMYFUNCTION("GOOGLETRANSLATE(C246,""fr"",""en"")"),"Very pro and very friendly advisor
Too bad not to have this person for other contracts
I would recommend your insurance to my loved ones
Cordially
Geoffray Ughetto")</f>
        <v>Very pro and very friendly advisor
Too bad not to have this person for other contracts
I would recommend your insurance to my loved ones
Cordially
Geoffray Ughetto</v>
      </c>
    </row>
    <row r="247" ht="15.75" customHeight="1">
      <c r="B247" s="2" t="s">
        <v>704</v>
      </c>
      <c r="C247" s="2" t="s">
        <v>705</v>
      </c>
      <c r="D247" s="2" t="s">
        <v>26</v>
      </c>
      <c r="E247" s="2" t="s">
        <v>27</v>
      </c>
      <c r="F247" s="2" t="s">
        <v>398</v>
      </c>
      <c r="G247" s="2" t="s">
        <v>302</v>
      </c>
      <c r="H247" s="2" t="s">
        <v>37</v>
      </c>
      <c r="I247" s="2" t="str">
        <f>IFERROR(__xludf.DUMMYFUNCTION("GOOGLETRANSLATE(C247,""fr"",""en"")"),"Hello, I changed insurance for interesting prices. The request for information was rapid and the price compared to my former insurance is reduced.")</f>
        <v>Hello, I changed insurance for interesting prices. The request for information was rapid and the price compared to my former insurance is reduced.</v>
      </c>
    </row>
    <row r="248" ht="15.75" customHeight="1">
      <c r="B248" s="2" t="s">
        <v>706</v>
      </c>
      <c r="C248" s="2" t="s">
        <v>707</v>
      </c>
      <c r="D248" s="2" t="s">
        <v>26</v>
      </c>
      <c r="E248" s="2" t="s">
        <v>27</v>
      </c>
      <c r="F248" s="2" t="s">
        <v>398</v>
      </c>
      <c r="G248" s="2" t="s">
        <v>302</v>
      </c>
      <c r="H248" s="2" t="s">
        <v>37</v>
      </c>
      <c r="I248" s="2" t="str">
        <f>IFERROR(__xludf.DUMMYFUNCTION("GOOGLETRANSLATE(C248,""fr"",""en"")"),"I am satisfied with:
- telephone reception
- reductions
- pricing
- speed to have a phone advisor
- details concerning the contract")</f>
        <v>I am satisfied with:
- telephone reception
- reductions
- pricing
- speed to have a phone advisor
- details concerning the contract</v>
      </c>
    </row>
    <row r="249" ht="15.75" customHeight="1">
      <c r="B249" s="2" t="s">
        <v>708</v>
      </c>
      <c r="C249" s="2" t="s">
        <v>709</v>
      </c>
      <c r="D249" s="2" t="s">
        <v>26</v>
      </c>
      <c r="E249" s="2" t="s">
        <v>27</v>
      </c>
      <c r="F249" s="2" t="s">
        <v>398</v>
      </c>
      <c r="G249" s="2" t="s">
        <v>302</v>
      </c>
      <c r="H249" s="2" t="s">
        <v>37</v>
      </c>
      <c r="I249" s="2" t="str">
        <f>IFERROR(__xludf.DUMMYFUNCTION("GOOGLETRANSLATE(C249,""fr"",""en"")"),"Loading...")</f>
        <v>Loading...</v>
      </c>
    </row>
    <row r="250" ht="15.75" customHeight="1">
      <c r="B250" s="2" t="s">
        <v>710</v>
      </c>
      <c r="C250" s="2" t="s">
        <v>711</v>
      </c>
      <c r="D250" s="2" t="s">
        <v>26</v>
      </c>
      <c r="E250" s="2" t="s">
        <v>27</v>
      </c>
      <c r="F250" s="2" t="s">
        <v>398</v>
      </c>
      <c r="G250" s="2" t="s">
        <v>302</v>
      </c>
      <c r="H250" s="2" t="s">
        <v>37</v>
      </c>
      <c r="I250" s="2" t="str">
        <f>IFERROR(__xludf.DUMMYFUNCTION("GOOGLETRANSLATE(C250,""fr"",""en"")"),"Loading...")</f>
        <v>Loading...</v>
      </c>
    </row>
    <row r="251" ht="15.75" customHeight="1">
      <c r="B251" s="2" t="s">
        <v>712</v>
      </c>
      <c r="C251" s="2" t="s">
        <v>713</v>
      </c>
      <c r="D251" s="2" t="s">
        <v>26</v>
      </c>
      <c r="E251" s="2" t="s">
        <v>27</v>
      </c>
      <c r="F251" s="2" t="s">
        <v>398</v>
      </c>
      <c r="G251" s="2" t="s">
        <v>302</v>
      </c>
      <c r="H251" s="2" t="s">
        <v>37</v>
      </c>
      <c r="I251" s="2" t="str">
        <f>IFERROR(__xludf.DUMMYFUNCTION("GOOGLETRANSLATE(C251,""fr"",""en"")"),"Loading...")</f>
        <v>Loading...</v>
      </c>
    </row>
    <row r="252" ht="15.75" customHeight="1">
      <c r="B252" s="2" t="s">
        <v>714</v>
      </c>
      <c r="C252" s="2" t="s">
        <v>715</v>
      </c>
      <c r="D252" s="2" t="s">
        <v>26</v>
      </c>
      <c r="E252" s="2" t="s">
        <v>27</v>
      </c>
      <c r="F252" s="2" t="s">
        <v>398</v>
      </c>
      <c r="G252" s="2" t="s">
        <v>302</v>
      </c>
      <c r="H252" s="2" t="s">
        <v>37</v>
      </c>
      <c r="I252" s="2" t="str">
        <f>IFERROR(__xludf.DUMMYFUNCTION("GOOGLETRANSLATE(C252,""fr"",""en"")"),"Loading...")</f>
        <v>Loading...</v>
      </c>
    </row>
    <row r="253" ht="15.75" customHeight="1">
      <c r="B253" s="2" t="s">
        <v>716</v>
      </c>
      <c r="C253" s="2" t="s">
        <v>717</v>
      </c>
      <c r="D253" s="2" t="s">
        <v>26</v>
      </c>
      <c r="E253" s="2" t="s">
        <v>27</v>
      </c>
      <c r="F253" s="2" t="s">
        <v>398</v>
      </c>
      <c r="G253" s="2" t="s">
        <v>302</v>
      </c>
      <c r="H253" s="2" t="s">
        <v>37</v>
      </c>
      <c r="I253" s="2" t="str">
        <f>IFERROR(__xludf.DUMMYFUNCTION("GOOGLETRANSLATE(C253,""fr"",""en"")"),"Loading...")</f>
        <v>Loading...</v>
      </c>
    </row>
    <row r="254" ht="15.75" customHeight="1">
      <c r="B254" s="2" t="s">
        <v>718</v>
      </c>
      <c r="C254" s="2" t="s">
        <v>719</v>
      </c>
      <c r="D254" s="2" t="s">
        <v>26</v>
      </c>
      <c r="E254" s="2" t="s">
        <v>27</v>
      </c>
      <c r="F254" s="2" t="s">
        <v>398</v>
      </c>
      <c r="G254" s="2" t="s">
        <v>302</v>
      </c>
      <c r="H254" s="2" t="s">
        <v>37</v>
      </c>
      <c r="I254" s="2" t="str">
        <f>IFERROR(__xludf.DUMMYFUNCTION("GOOGLETRANSLATE(C254,""fr"",""en"")"),"Loading...")</f>
        <v>Loading...</v>
      </c>
    </row>
    <row r="255" ht="15.75" customHeight="1">
      <c r="B255" s="2" t="s">
        <v>720</v>
      </c>
      <c r="C255" s="2" t="s">
        <v>721</v>
      </c>
      <c r="D255" s="2" t="s">
        <v>26</v>
      </c>
      <c r="E255" s="2" t="s">
        <v>27</v>
      </c>
      <c r="F255" s="2" t="s">
        <v>398</v>
      </c>
      <c r="G255" s="2" t="s">
        <v>722</v>
      </c>
      <c r="H255" s="2" t="s">
        <v>37</v>
      </c>
      <c r="I255" s="2" t="str">
        <f>IFERROR(__xludf.DUMMYFUNCTION("GOOGLETRANSLATE(C255,""fr"",""en"")"),"Loading...")</f>
        <v>Loading...</v>
      </c>
    </row>
    <row r="256" ht="15.75" customHeight="1">
      <c r="B256" s="2" t="s">
        <v>723</v>
      </c>
      <c r="C256" s="2" t="s">
        <v>724</v>
      </c>
      <c r="D256" s="2" t="s">
        <v>26</v>
      </c>
      <c r="E256" s="2" t="s">
        <v>27</v>
      </c>
      <c r="F256" s="2" t="s">
        <v>398</v>
      </c>
      <c r="G256" s="2" t="s">
        <v>722</v>
      </c>
      <c r="H256" s="2" t="s">
        <v>37</v>
      </c>
      <c r="I256" s="2" t="str">
        <f>IFERROR(__xludf.DUMMYFUNCTION("GOOGLETRANSLATE(C256,""fr"",""en"")"),"Loading...")</f>
        <v>Loading...</v>
      </c>
    </row>
    <row r="257" ht="15.75" customHeight="1">
      <c r="B257" s="2" t="s">
        <v>725</v>
      </c>
      <c r="C257" s="2" t="s">
        <v>726</v>
      </c>
      <c r="D257" s="2" t="s">
        <v>26</v>
      </c>
      <c r="E257" s="2" t="s">
        <v>27</v>
      </c>
      <c r="F257" s="2" t="s">
        <v>398</v>
      </c>
      <c r="G257" s="2" t="s">
        <v>722</v>
      </c>
      <c r="H257" s="2" t="s">
        <v>37</v>
      </c>
      <c r="I257" s="2" t="str">
        <f>IFERROR(__xludf.DUMMYFUNCTION("GOOGLETRANSLATE(C257,""fr"",""en"")"),"Loading...")</f>
        <v>Loading...</v>
      </c>
    </row>
    <row r="258" ht="15.75" customHeight="1">
      <c r="B258" s="2" t="s">
        <v>727</v>
      </c>
      <c r="C258" s="2" t="s">
        <v>728</v>
      </c>
      <c r="D258" s="2" t="s">
        <v>26</v>
      </c>
      <c r="E258" s="2" t="s">
        <v>27</v>
      </c>
      <c r="F258" s="2" t="s">
        <v>398</v>
      </c>
      <c r="G258" s="2" t="s">
        <v>722</v>
      </c>
      <c r="H258" s="2" t="s">
        <v>37</v>
      </c>
      <c r="I258" s="2" t="str">
        <f>IFERROR(__xludf.DUMMYFUNCTION("GOOGLETRANSLATE(C258,""fr"",""en"")"),"Loading...")</f>
        <v>Loading...</v>
      </c>
    </row>
    <row r="259" ht="15.75" customHeight="1">
      <c r="B259" s="2" t="s">
        <v>729</v>
      </c>
      <c r="C259" s="2" t="s">
        <v>730</v>
      </c>
      <c r="D259" s="2" t="s">
        <v>26</v>
      </c>
      <c r="E259" s="2" t="s">
        <v>27</v>
      </c>
      <c r="F259" s="2" t="s">
        <v>398</v>
      </c>
      <c r="G259" s="2" t="s">
        <v>722</v>
      </c>
      <c r="H259" s="2" t="s">
        <v>37</v>
      </c>
      <c r="I259" s="2" t="str">
        <f>IFERROR(__xludf.DUMMYFUNCTION("GOOGLETRANSLATE(C259,""fr"",""en"")"),"After being contacting to subscribe to the insurance, very friendly FU customer service and explains things correctly. I even recommend price level")</f>
        <v>After being contacting to subscribe to the insurance, very friendly FU customer service and explains things correctly. I even recommend price level</v>
      </c>
    </row>
    <row r="260" ht="15.75" customHeight="1">
      <c r="B260" s="2" t="s">
        <v>731</v>
      </c>
      <c r="C260" s="2" t="s">
        <v>732</v>
      </c>
      <c r="D260" s="2" t="s">
        <v>26</v>
      </c>
      <c r="E260" s="2" t="s">
        <v>27</v>
      </c>
      <c r="F260" s="2" t="s">
        <v>398</v>
      </c>
      <c r="G260" s="2" t="s">
        <v>722</v>
      </c>
      <c r="H260" s="2" t="s">
        <v>37</v>
      </c>
      <c r="I260" s="2" t="str">
        <f>IFERROR(__xludf.DUMMYFUNCTION("GOOGLETRANSLATE(C260,""fr"",""en"")"),"Loading...")</f>
        <v>Loading...</v>
      </c>
    </row>
    <row r="261" ht="15.75" customHeight="1">
      <c r="B261" s="2" t="s">
        <v>733</v>
      </c>
      <c r="C261" s="2" t="s">
        <v>734</v>
      </c>
      <c r="D261" s="2" t="s">
        <v>26</v>
      </c>
      <c r="E261" s="2" t="s">
        <v>27</v>
      </c>
      <c r="F261" s="2" t="s">
        <v>398</v>
      </c>
      <c r="G261" s="2" t="s">
        <v>722</v>
      </c>
      <c r="H261" s="2" t="s">
        <v>37</v>
      </c>
      <c r="I261" s="2" t="str">
        <f>IFERROR(__xludf.DUMMYFUNCTION("GOOGLETRANSLATE(C261,""fr"",""en"")"),"I find that the people who make you proposals do not tell you things correctly and honestly when you subscribe to a TV insurance contract that it is")</f>
        <v>I find that the people who make you proposals do not tell you things correctly and honestly when you subscribe to a TV insurance contract that it is</v>
      </c>
    </row>
    <row r="262" ht="15.75" customHeight="1">
      <c r="B262" s="2" t="s">
        <v>735</v>
      </c>
      <c r="C262" s="2" t="s">
        <v>736</v>
      </c>
      <c r="D262" s="2" t="s">
        <v>26</v>
      </c>
      <c r="E262" s="2" t="s">
        <v>27</v>
      </c>
      <c r="F262" s="2" t="s">
        <v>398</v>
      </c>
      <c r="G262" s="2" t="s">
        <v>36</v>
      </c>
      <c r="H262" s="2" t="s">
        <v>37</v>
      </c>
      <c r="I262" s="2" t="str">
        <f>IFERROR(__xludf.DUMMYFUNCTION("GOOGLETRANSLATE(C262,""fr"",""en"")"),"Loading...")</f>
        <v>Loading...</v>
      </c>
    </row>
    <row r="263" ht="15.75" customHeight="1">
      <c r="B263" s="2" t="s">
        <v>737</v>
      </c>
      <c r="C263" s="2" t="s">
        <v>738</v>
      </c>
      <c r="D263" s="2" t="s">
        <v>26</v>
      </c>
      <c r="E263" s="2" t="s">
        <v>27</v>
      </c>
      <c r="F263" s="2" t="s">
        <v>398</v>
      </c>
      <c r="G263" s="2" t="s">
        <v>36</v>
      </c>
      <c r="H263" s="2" t="s">
        <v>37</v>
      </c>
      <c r="I263" s="2" t="str">
        <f>IFERROR(__xludf.DUMMYFUNCTION("GOOGLETRANSLATE(C263,""fr"",""en"")"),"The Bugge website. The pages update is very slow. We had to start over several times to reach the end of the subscription. Thanks.")</f>
        <v>The Bugge website. The pages update is very slow. We had to start over several times to reach the end of the subscription. Thanks.</v>
      </c>
    </row>
    <row r="264" ht="15.75" customHeight="1">
      <c r="B264" s="2" t="s">
        <v>739</v>
      </c>
      <c r="C264" s="2" t="s">
        <v>740</v>
      </c>
      <c r="D264" s="2" t="s">
        <v>26</v>
      </c>
      <c r="E264" s="2" t="s">
        <v>27</v>
      </c>
      <c r="F264" s="2" t="s">
        <v>398</v>
      </c>
      <c r="G264" s="2" t="s">
        <v>36</v>
      </c>
      <c r="H264" s="2" t="s">
        <v>37</v>
      </c>
      <c r="I264" s="2" t="str">
        <f>IFERROR(__xludf.DUMMYFUNCTION("GOOGLETRANSLATE(C264,""fr"",""en"")"),"Loading...")</f>
        <v>Loading...</v>
      </c>
    </row>
    <row r="265" ht="15.75" customHeight="1">
      <c r="B265" s="2" t="s">
        <v>741</v>
      </c>
      <c r="C265" s="2" t="s">
        <v>742</v>
      </c>
      <c r="D265" s="2" t="s">
        <v>26</v>
      </c>
      <c r="E265" s="2" t="s">
        <v>27</v>
      </c>
      <c r="F265" s="2" t="s">
        <v>398</v>
      </c>
      <c r="G265" s="2" t="s">
        <v>36</v>
      </c>
      <c r="H265" s="2" t="s">
        <v>37</v>
      </c>
      <c r="I265" s="2" t="str">
        <f>IFERROR(__xludf.DUMMYFUNCTION("GOOGLETRANSLATE(C265,""fr"",""en"")"),"Loading...")</f>
        <v>Loading...</v>
      </c>
    </row>
    <row r="266" ht="15.75" customHeight="1">
      <c r="B266" s="2" t="s">
        <v>743</v>
      </c>
      <c r="C266" s="2" t="s">
        <v>744</v>
      </c>
      <c r="D266" s="2" t="s">
        <v>26</v>
      </c>
      <c r="E266" s="2" t="s">
        <v>27</v>
      </c>
      <c r="F266" s="2" t="s">
        <v>398</v>
      </c>
      <c r="G266" s="2" t="s">
        <v>745</v>
      </c>
      <c r="H266" s="2" t="s">
        <v>37</v>
      </c>
      <c r="I266" s="2" t="str">
        <f>IFERROR(__xludf.DUMMYFUNCTION("GOOGLETRANSLATE(C266,""fr"",""en"")"),"Loading...")</f>
        <v>Loading...</v>
      </c>
    </row>
    <row r="267" ht="15.75" customHeight="1">
      <c r="B267" s="2" t="s">
        <v>746</v>
      </c>
      <c r="C267" s="2" t="s">
        <v>747</v>
      </c>
      <c r="D267" s="2" t="s">
        <v>26</v>
      </c>
      <c r="E267" s="2" t="s">
        <v>27</v>
      </c>
      <c r="F267" s="2" t="s">
        <v>398</v>
      </c>
      <c r="G267" s="2" t="s">
        <v>745</v>
      </c>
      <c r="H267" s="2" t="s">
        <v>37</v>
      </c>
      <c r="I267" s="2" t="str">
        <f>IFERROR(__xludf.DUMMYFUNCTION("GOOGLETRANSLATE(C267,""fr"",""en"")"),"Loading...")</f>
        <v>Loading...</v>
      </c>
    </row>
    <row r="268" ht="15.75" customHeight="1">
      <c r="B268" s="2" t="s">
        <v>748</v>
      </c>
      <c r="C268" s="2" t="s">
        <v>749</v>
      </c>
      <c r="D268" s="2" t="s">
        <v>26</v>
      </c>
      <c r="E268" s="2" t="s">
        <v>27</v>
      </c>
      <c r="F268" s="2" t="s">
        <v>398</v>
      </c>
      <c r="G268" s="2" t="s">
        <v>745</v>
      </c>
      <c r="H268" s="2" t="s">
        <v>37</v>
      </c>
      <c r="I268" s="2" t="str">
        <f>IFERROR(__xludf.DUMMYFUNCTION("GOOGLETRANSLATE(C268,""fr"",""en"")"),"I am satisfied with the call received and the advisor who was very clear in what he said.
Excellent quality/price ratio for a first young driver insurance")</f>
        <v>I am satisfied with the call received and the advisor who was very clear in what he said.
Excellent quality/price ratio for a first young driver insurance</v>
      </c>
    </row>
    <row r="269" ht="15.75" customHeight="1">
      <c r="B269" s="2" t="s">
        <v>750</v>
      </c>
      <c r="C269" s="2" t="s">
        <v>751</v>
      </c>
      <c r="D269" s="2" t="s">
        <v>26</v>
      </c>
      <c r="E269" s="2" t="s">
        <v>27</v>
      </c>
      <c r="F269" s="2" t="s">
        <v>398</v>
      </c>
      <c r="G269" s="2" t="s">
        <v>745</v>
      </c>
      <c r="H269" s="2" t="s">
        <v>37</v>
      </c>
      <c r="I269" s="2" t="str">
        <f>IFERROR(__xludf.DUMMYFUNCTION("GOOGLETRANSLATE(C269,""fr"",""en"")"),"Very good advisor who explains very well, file a little complicated but very well managed, and very good price for any risk insurance! thanks again")</f>
        <v>Very good advisor who explains very well, file a little complicated but very well managed, and very good price for any risk insurance! thanks again</v>
      </c>
    </row>
    <row r="270" ht="15.75" customHeight="1">
      <c r="B270" s="2" t="s">
        <v>752</v>
      </c>
      <c r="C270" s="2" t="s">
        <v>753</v>
      </c>
      <c r="D270" s="2" t="s">
        <v>26</v>
      </c>
      <c r="E270" s="2" t="s">
        <v>27</v>
      </c>
      <c r="F270" s="2" t="s">
        <v>398</v>
      </c>
      <c r="G270" s="2" t="s">
        <v>273</v>
      </c>
      <c r="H270" s="2" t="s">
        <v>37</v>
      </c>
      <c r="I270" s="2" t="str">
        <f>IFERROR(__xludf.DUMMYFUNCTION("GOOGLETRANSLATE(C270,""fr"",""en"")"),"I am satisfied with the service. The service is fast practical and explicit. I recommend this insurance to my loved ones. I hope to be insured in the long term")</f>
        <v>I am satisfied with the service. The service is fast practical and explicit. I recommend this insurance to my loved ones. I hope to be insured in the long term</v>
      </c>
    </row>
    <row r="271" ht="15.75" customHeight="1">
      <c r="B271" s="2" t="s">
        <v>754</v>
      </c>
      <c r="C271" s="2" t="s">
        <v>755</v>
      </c>
      <c r="D271" s="2" t="s">
        <v>26</v>
      </c>
      <c r="E271" s="2" t="s">
        <v>27</v>
      </c>
      <c r="F271" s="2" t="s">
        <v>398</v>
      </c>
      <c r="G271" s="2" t="s">
        <v>273</v>
      </c>
      <c r="H271" s="2" t="s">
        <v>37</v>
      </c>
      <c r="I271" s="2" t="str">
        <f>IFERROR(__xludf.DUMMYFUNCTION("GOOGLETRANSLATE(C271,""fr"",""en"")"),"I am very satisfied with your services and happy to join your insurance company hoping that our reports are always excellent I wish you a good reception of my documents")</f>
        <v>I am very satisfied with your services and happy to join your insurance company hoping that our reports are always excellent I wish you a good reception of my documents</v>
      </c>
    </row>
    <row r="272" ht="15.75" customHeight="1">
      <c r="B272" s="2" t="s">
        <v>756</v>
      </c>
      <c r="C272" s="2" t="s">
        <v>757</v>
      </c>
      <c r="D272" s="2" t="s">
        <v>26</v>
      </c>
      <c r="E272" s="2" t="s">
        <v>27</v>
      </c>
      <c r="F272" s="2" t="s">
        <v>398</v>
      </c>
      <c r="G272" s="2" t="s">
        <v>273</v>
      </c>
      <c r="H272" s="2" t="s">
        <v>37</v>
      </c>
      <c r="I272" s="2" t="str">
        <f>IFERROR(__xludf.DUMMYFUNCTION("GOOGLETRANSLATE(C272,""fr"",""en"")"),"Loading...")</f>
        <v>Loading...</v>
      </c>
    </row>
    <row r="273" ht="15.75" customHeight="1">
      <c r="B273" s="2" t="s">
        <v>758</v>
      </c>
      <c r="C273" s="2" t="s">
        <v>759</v>
      </c>
      <c r="D273" s="2" t="s">
        <v>26</v>
      </c>
      <c r="E273" s="2" t="s">
        <v>27</v>
      </c>
      <c r="F273" s="2" t="s">
        <v>398</v>
      </c>
      <c r="G273" s="2" t="s">
        <v>273</v>
      </c>
      <c r="H273" s="2" t="s">
        <v>37</v>
      </c>
      <c r="I273" s="2" t="str">
        <f>IFERROR(__xludf.DUMMYFUNCTION("GOOGLETRANSLATE(C273,""fr"",""en"")"),"Loading...")</f>
        <v>Loading...</v>
      </c>
    </row>
    <row r="274" ht="15.75" customHeight="1">
      <c r="B274" s="2" t="s">
        <v>760</v>
      </c>
      <c r="C274" s="2" t="s">
        <v>761</v>
      </c>
      <c r="D274" s="2" t="s">
        <v>26</v>
      </c>
      <c r="E274" s="2" t="s">
        <v>27</v>
      </c>
      <c r="F274" s="2" t="s">
        <v>398</v>
      </c>
      <c r="G274" s="2" t="s">
        <v>762</v>
      </c>
      <c r="H274" s="2" t="s">
        <v>37</v>
      </c>
      <c r="I274" s="2" t="str">
        <f>IFERROR(__xludf.DUMMYFUNCTION("GOOGLETRANSLATE(C274,""fr"",""en"")"),"I am satisfied with the service and speed to obtain my insurance contract.
The price is correct, except the case fees seems to me a little high.")</f>
        <v>I am satisfied with the service and speed to obtain my insurance contract.
The price is correct, except the case fees seems to me a little high.</v>
      </c>
    </row>
    <row r="275" ht="15.75" customHeight="1">
      <c r="B275" s="2" t="s">
        <v>763</v>
      </c>
      <c r="C275" s="2" t="s">
        <v>764</v>
      </c>
      <c r="D275" s="2" t="s">
        <v>26</v>
      </c>
      <c r="E275" s="2" t="s">
        <v>27</v>
      </c>
      <c r="F275" s="2" t="s">
        <v>398</v>
      </c>
      <c r="G275" s="2" t="s">
        <v>762</v>
      </c>
      <c r="H275" s="2" t="s">
        <v>37</v>
      </c>
      <c r="I275" s="2" t="str">
        <f>IFERROR(__xludf.DUMMYFUNCTION("GOOGLETRANSLATE(C275,""fr"",""en"")"),"Loading...")</f>
        <v>Loading...</v>
      </c>
    </row>
    <row r="276" ht="15.75" customHeight="1">
      <c r="B276" s="2" t="s">
        <v>765</v>
      </c>
      <c r="C276" s="2" t="s">
        <v>766</v>
      </c>
      <c r="D276" s="2" t="s">
        <v>26</v>
      </c>
      <c r="E276" s="2" t="s">
        <v>27</v>
      </c>
      <c r="F276" s="2" t="s">
        <v>398</v>
      </c>
      <c r="G276" s="2" t="s">
        <v>246</v>
      </c>
      <c r="H276" s="2" t="s">
        <v>37</v>
      </c>
      <c r="I276" s="2" t="str">
        <f>IFERROR(__xludf.DUMMYFUNCTION("GOOGLETRANSLATE(C276,""fr"",""en"")"),"Loading...")</f>
        <v>Loading...</v>
      </c>
    </row>
    <row r="277" ht="15.75" customHeight="1">
      <c r="B277" s="2" t="s">
        <v>767</v>
      </c>
      <c r="C277" s="2" t="s">
        <v>768</v>
      </c>
      <c r="D277" s="2" t="s">
        <v>26</v>
      </c>
      <c r="E277" s="2" t="s">
        <v>27</v>
      </c>
      <c r="F277" s="2" t="s">
        <v>398</v>
      </c>
      <c r="G277" s="2" t="s">
        <v>246</v>
      </c>
      <c r="H277" s="2" t="s">
        <v>37</v>
      </c>
      <c r="I277" s="2" t="str">
        <f>IFERROR(__xludf.DUMMYFUNCTION("GOOGLETRANSLATE(C277,""fr"",""en"")"),"Loading...")</f>
        <v>Loading...</v>
      </c>
    </row>
    <row r="278" ht="15.75" customHeight="1">
      <c r="B278" s="2" t="s">
        <v>769</v>
      </c>
      <c r="C278" s="2" t="s">
        <v>770</v>
      </c>
      <c r="D278" s="2" t="s">
        <v>26</v>
      </c>
      <c r="E278" s="2" t="s">
        <v>27</v>
      </c>
      <c r="F278" s="2" t="s">
        <v>398</v>
      </c>
      <c r="G278" s="2" t="s">
        <v>246</v>
      </c>
      <c r="H278" s="2" t="s">
        <v>37</v>
      </c>
      <c r="I278" s="2" t="str">
        <f>IFERROR(__xludf.DUMMYFUNCTION("GOOGLETRANSLATE(C278,""fr"",""en"")"),"Very efficient, fast and simple. The contract was taken out in less than 10 minutes and taken into account the same day. Thank you for your speed and efficiency")</f>
        <v>Very efficient, fast and simple. The contract was taken out in less than 10 minutes and taken into account the same day. Thank you for your speed and efficiency</v>
      </c>
    </row>
    <row r="279" ht="15.75" customHeight="1">
      <c r="B279" s="2" t="s">
        <v>771</v>
      </c>
      <c r="C279" s="2" t="s">
        <v>772</v>
      </c>
      <c r="D279" s="2" t="s">
        <v>26</v>
      </c>
      <c r="E279" s="2" t="s">
        <v>27</v>
      </c>
      <c r="F279" s="2" t="s">
        <v>398</v>
      </c>
      <c r="G279" s="2" t="s">
        <v>246</v>
      </c>
      <c r="H279" s="2" t="s">
        <v>37</v>
      </c>
      <c r="I279" s="2" t="str">
        <f>IFERROR(__xludf.DUMMYFUNCTION("GOOGLETRANSLATE(C279,""fr"",""en"")"),"Loading...")</f>
        <v>Loading...</v>
      </c>
    </row>
    <row r="280" ht="15.75" customHeight="1">
      <c r="B280" s="2" t="s">
        <v>773</v>
      </c>
      <c r="C280" s="2" t="s">
        <v>774</v>
      </c>
      <c r="D280" s="2" t="s">
        <v>26</v>
      </c>
      <c r="E280" s="2" t="s">
        <v>27</v>
      </c>
      <c r="F280" s="2" t="s">
        <v>398</v>
      </c>
      <c r="G280" s="2" t="s">
        <v>775</v>
      </c>
      <c r="H280" s="2" t="s">
        <v>94</v>
      </c>
      <c r="I280" s="2" t="str">
        <f>IFERROR(__xludf.DUMMYFUNCTION("GOOGLETRANSLATE(C280,""fr"",""en"")"),"Loading...")</f>
        <v>Loading...</v>
      </c>
    </row>
    <row r="281" ht="15.75" customHeight="1">
      <c r="B281" s="2" t="s">
        <v>776</v>
      </c>
      <c r="C281" s="2" t="s">
        <v>777</v>
      </c>
      <c r="D281" s="2" t="s">
        <v>26</v>
      </c>
      <c r="E281" s="2" t="s">
        <v>27</v>
      </c>
      <c r="F281" s="2" t="s">
        <v>398</v>
      </c>
      <c r="G281" s="2" t="s">
        <v>775</v>
      </c>
      <c r="H281" s="2" t="s">
        <v>37</v>
      </c>
      <c r="I281" s="2" t="str">
        <f>IFERROR(__xludf.DUMMYFUNCTION("GOOGLETRANSLATE(C281,""fr"",""en"")"),"Loading...")</f>
        <v>Loading...</v>
      </c>
    </row>
    <row r="282" ht="15.75" customHeight="1">
      <c r="B282" s="2" t="s">
        <v>778</v>
      </c>
      <c r="C282" s="2" t="s">
        <v>779</v>
      </c>
      <c r="D282" s="2" t="s">
        <v>26</v>
      </c>
      <c r="E282" s="2" t="s">
        <v>27</v>
      </c>
      <c r="F282" s="2" t="s">
        <v>398</v>
      </c>
      <c r="G282" s="2" t="s">
        <v>775</v>
      </c>
      <c r="H282" s="2" t="s">
        <v>37</v>
      </c>
      <c r="I282" s="2" t="str">
        <f>IFERROR(__xludf.DUMMYFUNCTION("GOOGLETRANSLATE(C282,""fr"",""en"")"),"Loading...")</f>
        <v>Loading...</v>
      </c>
    </row>
    <row r="283" ht="15.75" customHeight="1">
      <c r="B283" s="2" t="s">
        <v>780</v>
      </c>
      <c r="C283" s="2" t="s">
        <v>781</v>
      </c>
      <c r="D283" s="2" t="s">
        <v>26</v>
      </c>
      <c r="E283" s="2" t="s">
        <v>27</v>
      </c>
      <c r="F283" s="2" t="s">
        <v>398</v>
      </c>
      <c r="G283" s="2" t="s">
        <v>775</v>
      </c>
      <c r="H283" s="2" t="s">
        <v>37</v>
      </c>
      <c r="I283" s="2" t="str">
        <f>IFERROR(__xludf.DUMMYFUNCTION("GOOGLETRANSLATE(C283,""fr"",""en"")"),"Very pleasant to have people who answer all our questions. The site is super refined and very understandable. Super efficient telephone service.")</f>
        <v>Very pleasant to have people who answer all our questions. The site is super refined and very understandable. Super efficient telephone service.</v>
      </c>
    </row>
    <row r="284" ht="15.75" customHeight="1">
      <c r="B284" s="2" t="s">
        <v>782</v>
      </c>
      <c r="C284" s="2" t="s">
        <v>783</v>
      </c>
      <c r="D284" s="2" t="s">
        <v>26</v>
      </c>
      <c r="E284" s="2" t="s">
        <v>27</v>
      </c>
      <c r="F284" s="2" t="s">
        <v>398</v>
      </c>
      <c r="G284" s="2" t="s">
        <v>775</v>
      </c>
      <c r="H284" s="2" t="s">
        <v>37</v>
      </c>
      <c r="I284" s="2" t="str">
        <f>IFERROR(__xludf.DUMMYFUNCTION("GOOGLETRANSLATE(C284,""fr"",""en"")"),"Loading...")</f>
        <v>Loading...</v>
      </c>
    </row>
    <row r="285" ht="15.75" customHeight="1">
      <c r="B285" s="2" t="s">
        <v>784</v>
      </c>
      <c r="C285" s="2" t="s">
        <v>785</v>
      </c>
      <c r="D285" s="2" t="s">
        <v>26</v>
      </c>
      <c r="E285" s="2" t="s">
        <v>27</v>
      </c>
      <c r="F285" s="2" t="s">
        <v>398</v>
      </c>
      <c r="G285" s="2" t="s">
        <v>775</v>
      </c>
      <c r="H285" s="2" t="s">
        <v>37</v>
      </c>
      <c r="I285" s="2" t="str">
        <f>IFERROR(__xludf.DUMMYFUNCTION("GOOGLETRANSLATE(C285,""fr"",""en"")"),"Loading...")</f>
        <v>Loading...</v>
      </c>
    </row>
    <row r="286" ht="15.75" customHeight="1">
      <c r="B286" s="2" t="s">
        <v>786</v>
      </c>
      <c r="C286" s="2" t="s">
        <v>787</v>
      </c>
      <c r="D286" s="2" t="s">
        <v>26</v>
      </c>
      <c r="E286" s="2" t="s">
        <v>27</v>
      </c>
      <c r="F286" s="2" t="s">
        <v>398</v>
      </c>
      <c r="G286" s="2" t="s">
        <v>775</v>
      </c>
      <c r="H286" s="2" t="s">
        <v>37</v>
      </c>
      <c r="I286" s="2" t="str">
        <f>IFERROR(__xludf.DUMMYFUNCTION("GOOGLETRANSLATE(C286,""fr"",""en"")"),"Loading...")</f>
        <v>Loading...</v>
      </c>
    </row>
    <row r="287" ht="15.75" customHeight="1">
      <c r="B287" s="2" t="s">
        <v>788</v>
      </c>
      <c r="C287" s="2" t="s">
        <v>789</v>
      </c>
      <c r="D287" s="2" t="s">
        <v>26</v>
      </c>
      <c r="E287" s="2" t="s">
        <v>27</v>
      </c>
      <c r="F287" s="2" t="s">
        <v>398</v>
      </c>
      <c r="G287" s="2" t="s">
        <v>325</v>
      </c>
      <c r="H287" s="2" t="s">
        <v>37</v>
      </c>
      <c r="I287" s="2" t="str">
        <f>IFERROR(__xludf.DUMMYFUNCTION("GOOGLETRANSLATE(C287,""fr"",""en"")"),"I am satisfied with the price of my car insurance. This is pleasant to have several vehicles for the price of one at other insurers")</f>
        <v>I am satisfied with the price of my car insurance. This is pleasant to have several vehicles for the price of one at other insurers</v>
      </c>
    </row>
    <row r="288" ht="15.75" customHeight="1">
      <c r="B288" s="2" t="s">
        <v>790</v>
      </c>
      <c r="C288" s="2" t="s">
        <v>791</v>
      </c>
      <c r="D288" s="2" t="s">
        <v>26</v>
      </c>
      <c r="E288" s="2" t="s">
        <v>27</v>
      </c>
      <c r="F288" s="2" t="s">
        <v>398</v>
      </c>
      <c r="G288" s="2" t="s">
        <v>325</v>
      </c>
      <c r="H288" s="2" t="s">
        <v>37</v>
      </c>
      <c r="I288" s="2" t="str">
        <f>IFERROR(__xludf.DUMMYFUNCTION("GOOGLETRANSLATE(C288,""fr"",""en"")"),"Simple and quick very reasonable price ideal for young drivers in the face of the other insurer who refuses to ensure your part that you had it")</f>
        <v>Simple and quick very reasonable price ideal for young drivers in the face of the other insurer who refuses to ensure your part that you had it</v>
      </c>
    </row>
    <row r="289" ht="15.75" customHeight="1">
      <c r="B289" s="2" t="s">
        <v>792</v>
      </c>
      <c r="C289" s="2" t="s">
        <v>793</v>
      </c>
      <c r="D289" s="2" t="s">
        <v>26</v>
      </c>
      <c r="E289" s="2" t="s">
        <v>27</v>
      </c>
      <c r="F289" s="2" t="s">
        <v>398</v>
      </c>
      <c r="G289" s="2" t="s">
        <v>325</v>
      </c>
      <c r="H289" s="2" t="s">
        <v>37</v>
      </c>
      <c r="I289" s="2" t="str">
        <f>IFERROR(__xludf.DUMMYFUNCTION("GOOGLETRANSLATE(C289,""fr"",""en"")"),"Loading...")</f>
        <v>Loading...</v>
      </c>
    </row>
    <row r="290" ht="15.75" customHeight="1">
      <c r="B290" s="2" t="s">
        <v>794</v>
      </c>
      <c r="C290" s="2" t="s">
        <v>795</v>
      </c>
      <c r="D290" s="2" t="s">
        <v>26</v>
      </c>
      <c r="E290" s="2" t="s">
        <v>27</v>
      </c>
      <c r="F290" s="2" t="s">
        <v>398</v>
      </c>
      <c r="G290" s="2" t="s">
        <v>325</v>
      </c>
      <c r="H290" s="2" t="s">
        <v>37</v>
      </c>
      <c r="I290" s="2" t="str">
        <f>IFERROR(__xludf.DUMMYFUNCTION("GOOGLETRANSLATE(C290,""fr"",""en"")"),"Loading...")</f>
        <v>Loading...</v>
      </c>
    </row>
    <row r="291" ht="15.75" customHeight="1">
      <c r="B291" s="2" t="s">
        <v>796</v>
      </c>
      <c r="C291" s="2" t="s">
        <v>797</v>
      </c>
      <c r="D291" s="2" t="s">
        <v>26</v>
      </c>
      <c r="E291" s="2" t="s">
        <v>27</v>
      </c>
      <c r="F291" s="2" t="s">
        <v>398</v>
      </c>
      <c r="G291" s="2" t="s">
        <v>325</v>
      </c>
      <c r="H291" s="2" t="s">
        <v>37</v>
      </c>
      <c r="I291" s="2" t="str">
        <f>IFERROR(__xludf.DUMMYFUNCTION("GOOGLETRANSLATE(C291,""fr"",""en"")"),"Loading...")</f>
        <v>Loading...</v>
      </c>
    </row>
    <row r="292" ht="15.75" customHeight="1">
      <c r="B292" s="2" t="s">
        <v>798</v>
      </c>
      <c r="C292" s="2" t="s">
        <v>799</v>
      </c>
      <c r="D292" s="2" t="s">
        <v>26</v>
      </c>
      <c r="E292" s="2" t="s">
        <v>27</v>
      </c>
      <c r="F292" s="2" t="s">
        <v>398</v>
      </c>
      <c r="G292" s="2" t="s">
        <v>325</v>
      </c>
      <c r="H292" s="2" t="s">
        <v>37</v>
      </c>
      <c r="I292" s="2" t="str">
        <f>IFERROR(__xludf.DUMMYFUNCTION("GOOGLETRANSLATE(C292,""fr"",""en"")"),"Loading...")</f>
        <v>Loading...</v>
      </c>
    </row>
    <row r="293" ht="15.75" customHeight="1">
      <c r="B293" s="2" t="s">
        <v>800</v>
      </c>
      <c r="C293" s="2" t="s">
        <v>801</v>
      </c>
      <c r="D293" s="2" t="s">
        <v>26</v>
      </c>
      <c r="E293" s="2" t="s">
        <v>27</v>
      </c>
      <c r="F293" s="2" t="s">
        <v>398</v>
      </c>
      <c r="G293" s="2" t="s">
        <v>325</v>
      </c>
      <c r="H293" s="2" t="s">
        <v>37</v>
      </c>
      <c r="I293" s="2" t="str">
        <f>IFERROR(__xludf.DUMMYFUNCTION("GOOGLETRANSLATE(C293,""fr"",""en"")"),"Loading...")</f>
        <v>Loading...</v>
      </c>
    </row>
    <row r="294" ht="15.75" customHeight="1">
      <c r="B294" s="2" t="s">
        <v>802</v>
      </c>
      <c r="C294" s="2" t="s">
        <v>803</v>
      </c>
      <c r="D294" s="2" t="s">
        <v>26</v>
      </c>
      <c r="E294" s="2" t="s">
        <v>27</v>
      </c>
      <c r="F294" s="2" t="s">
        <v>398</v>
      </c>
      <c r="G294" s="2" t="s">
        <v>325</v>
      </c>
      <c r="H294" s="2" t="s">
        <v>37</v>
      </c>
      <c r="I294" s="2" t="str">
        <f>IFERROR(__xludf.DUMMYFUNCTION("GOOGLETRANSLATE(C294,""fr"",""en"")"),"Loading...")</f>
        <v>Loading...</v>
      </c>
    </row>
    <row r="295" ht="15.75" customHeight="1">
      <c r="B295" s="2" t="s">
        <v>804</v>
      </c>
      <c r="C295" s="2" t="s">
        <v>805</v>
      </c>
      <c r="D295" s="2" t="s">
        <v>26</v>
      </c>
      <c r="E295" s="2" t="s">
        <v>27</v>
      </c>
      <c r="F295" s="2" t="s">
        <v>398</v>
      </c>
      <c r="G295" s="2" t="s">
        <v>325</v>
      </c>
      <c r="H295" s="2" t="s">
        <v>37</v>
      </c>
      <c r="I295" s="2" t="str">
        <f>IFERROR(__xludf.DUMMYFUNCTION("GOOGLETRANSLATE(C295,""fr"",""en"")"),"Excellent, but a little complicated and a little long: I prefer telephone conversation. Thank you and I wish you a good day. Well to you.")</f>
        <v>Excellent, but a little complicated and a little long: I prefer telephone conversation. Thank you and I wish you a good day. Well to you.</v>
      </c>
    </row>
    <row r="296" ht="15.75" customHeight="1">
      <c r="B296" s="2" t="s">
        <v>806</v>
      </c>
      <c r="C296" s="2" t="s">
        <v>807</v>
      </c>
      <c r="D296" s="2" t="s">
        <v>26</v>
      </c>
      <c r="E296" s="2" t="s">
        <v>27</v>
      </c>
      <c r="F296" s="2" t="s">
        <v>398</v>
      </c>
      <c r="G296" s="2" t="s">
        <v>325</v>
      </c>
      <c r="H296" s="2" t="s">
        <v>37</v>
      </c>
      <c r="I296" s="2" t="str">
        <f>IFERROR(__xludf.DUMMYFUNCTION("GOOGLETRANSLATE(C296,""fr"",""en"")"),"Loading...")</f>
        <v>Loading...</v>
      </c>
    </row>
    <row r="297" ht="15.75" customHeight="1">
      <c r="B297" s="2" t="s">
        <v>808</v>
      </c>
      <c r="C297" s="2" t="s">
        <v>809</v>
      </c>
      <c r="D297" s="2" t="s">
        <v>26</v>
      </c>
      <c r="E297" s="2" t="s">
        <v>27</v>
      </c>
      <c r="F297" s="2" t="s">
        <v>398</v>
      </c>
      <c r="G297" s="2" t="s">
        <v>325</v>
      </c>
      <c r="H297" s="2" t="s">
        <v>37</v>
      </c>
      <c r="I297" s="2" t="str">
        <f>IFERROR(__xludf.DUMMYFUNCTION("GOOGLETRANSLATE(C297,""fr"",""en"")"),"Loading...")</f>
        <v>Loading...</v>
      </c>
    </row>
    <row r="298" ht="15.75" customHeight="1">
      <c r="B298" s="2" t="s">
        <v>810</v>
      </c>
      <c r="C298" s="2" t="s">
        <v>811</v>
      </c>
      <c r="D298" s="2" t="s">
        <v>26</v>
      </c>
      <c r="E298" s="2" t="s">
        <v>27</v>
      </c>
      <c r="F298" s="2" t="s">
        <v>398</v>
      </c>
      <c r="G298" s="2" t="s">
        <v>325</v>
      </c>
      <c r="H298" s="2" t="s">
        <v>37</v>
      </c>
      <c r="I298" s="2" t="str">
        <f>IFERROR(__xludf.DUMMYFUNCTION("GOOGLETRANSLATE(C298,""fr"",""en"")"),"Loading...")</f>
        <v>Loading...</v>
      </c>
    </row>
    <row r="299" ht="15.75" customHeight="1">
      <c r="B299" s="2" t="s">
        <v>812</v>
      </c>
      <c r="C299" s="2" t="s">
        <v>813</v>
      </c>
      <c r="D299" s="2" t="s">
        <v>26</v>
      </c>
      <c r="E299" s="2" t="s">
        <v>27</v>
      </c>
      <c r="F299" s="2" t="s">
        <v>398</v>
      </c>
      <c r="G299" s="2" t="s">
        <v>325</v>
      </c>
      <c r="H299" s="2" t="s">
        <v>37</v>
      </c>
      <c r="I299" s="2" t="str">
        <f>IFERROR(__xludf.DUMMYFUNCTION("GOOGLETRANSLATE(C299,""fr"",""en"")"),"Loading...")</f>
        <v>Loading...</v>
      </c>
    </row>
    <row r="300" ht="15.75" customHeight="1">
      <c r="B300" s="2" t="s">
        <v>814</v>
      </c>
      <c r="C300" s="2" t="s">
        <v>815</v>
      </c>
      <c r="D300" s="2" t="s">
        <v>26</v>
      </c>
      <c r="E300" s="2" t="s">
        <v>27</v>
      </c>
      <c r="F300" s="2" t="s">
        <v>398</v>
      </c>
      <c r="G300" s="2" t="s">
        <v>816</v>
      </c>
      <c r="H300" s="2" t="s">
        <v>37</v>
      </c>
      <c r="I300" s="2" t="str">
        <f>IFERROR(__xludf.DUMMYFUNCTION("GOOGLETRANSLATE(C300,""fr"",""en"")"),"Loading...")</f>
        <v>Loading...</v>
      </c>
    </row>
    <row r="301" ht="15.75" customHeight="1">
      <c r="B301" s="2" t="s">
        <v>817</v>
      </c>
      <c r="C301" s="2" t="s">
        <v>818</v>
      </c>
      <c r="D301" s="2" t="s">
        <v>26</v>
      </c>
      <c r="E301" s="2" t="s">
        <v>27</v>
      </c>
      <c r="F301" s="2" t="s">
        <v>398</v>
      </c>
      <c r="G301" s="2" t="s">
        <v>816</v>
      </c>
      <c r="H301" s="2" t="s">
        <v>37</v>
      </c>
      <c r="I301" s="2" t="str">
        <f>IFERROR(__xludf.DUMMYFUNCTION("GOOGLETRANSLATE(C301,""fr"",""en"")"),"If you are young drivers, look no further, you will not find less expensive. The teams support customers well. I am very satisfied with their services. I recommend !")</f>
        <v>If you are young drivers, look no further, you will not find less expensive. The teams support customers well. I am very satisfied with their services. I recommend !</v>
      </c>
    </row>
    <row r="302" ht="15.75" customHeight="1">
      <c r="B302" s="2" t="s">
        <v>819</v>
      </c>
      <c r="C302" s="2" t="s">
        <v>820</v>
      </c>
      <c r="D302" s="2" t="s">
        <v>26</v>
      </c>
      <c r="E302" s="2" t="s">
        <v>27</v>
      </c>
      <c r="F302" s="2" t="s">
        <v>398</v>
      </c>
      <c r="G302" s="2" t="s">
        <v>821</v>
      </c>
      <c r="H302" s="2" t="s">
        <v>37</v>
      </c>
      <c r="I302" s="2" t="str">
        <f>IFERROR(__xludf.DUMMYFUNCTION("GOOGLETRANSLATE(C302,""fr"",""en"")"),"Loading...")</f>
        <v>Loading...</v>
      </c>
    </row>
    <row r="303" ht="15.75" customHeight="1">
      <c r="B303" s="2" t="s">
        <v>822</v>
      </c>
      <c r="C303" s="2" t="s">
        <v>823</v>
      </c>
      <c r="D303" s="2" t="s">
        <v>26</v>
      </c>
      <c r="E303" s="2" t="s">
        <v>27</v>
      </c>
      <c r="F303" s="2" t="s">
        <v>398</v>
      </c>
      <c r="G303" s="2" t="s">
        <v>821</v>
      </c>
      <c r="H303" s="2" t="s">
        <v>37</v>
      </c>
      <c r="I303" s="2" t="str">
        <f>IFERROR(__xludf.DUMMYFUNCTION("GOOGLETRANSLATE(C303,""fr"",""en"")"),"Too high price in all risks
Very pleasant telephone advisor
Very practical electronic signature
Overall satisfied
")</f>
        <v>Too high price in all risks
Very pleasant telephone advisor
Very practical electronic signature
Overall satisfied
</v>
      </c>
    </row>
    <row r="304" ht="15.75" customHeight="1">
      <c r="B304" s="2" t="s">
        <v>824</v>
      </c>
      <c r="C304" s="2" t="s">
        <v>825</v>
      </c>
      <c r="D304" s="2" t="s">
        <v>26</v>
      </c>
      <c r="E304" s="2" t="s">
        <v>27</v>
      </c>
      <c r="F304" s="2" t="s">
        <v>398</v>
      </c>
      <c r="G304" s="2" t="s">
        <v>821</v>
      </c>
      <c r="H304" s="2" t="s">
        <v>37</v>
      </c>
      <c r="I304" s="2" t="str">
        <f>IFERROR(__xludf.DUMMYFUNCTION("GOOGLETRANSLATE(C304,""fr"",""en"")"),"Loading...")</f>
        <v>Loading...</v>
      </c>
    </row>
    <row r="305" ht="15.75" customHeight="1">
      <c r="B305" s="2" t="s">
        <v>826</v>
      </c>
      <c r="C305" s="2" t="s">
        <v>827</v>
      </c>
      <c r="D305" s="2" t="s">
        <v>26</v>
      </c>
      <c r="E305" s="2" t="s">
        <v>27</v>
      </c>
      <c r="F305" s="2" t="s">
        <v>398</v>
      </c>
      <c r="G305" s="2" t="s">
        <v>308</v>
      </c>
      <c r="H305" s="2" t="s">
        <v>37</v>
      </c>
      <c r="I305" s="2" t="str">
        <f>IFERROR(__xludf.DUMMYFUNCTION("GOOGLETRANSLATE(C305,""fr"",""en"")"),"Loading...")</f>
        <v>Loading...</v>
      </c>
    </row>
    <row r="306" ht="15.75" customHeight="1">
      <c r="B306" s="2" t="s">
        <v>828</v>
      </c>
      <c r="C306" s="2" t="s">
        <v>829</v>
      </c>
      <c r="D306" s="2" t="s">
        <v>26</v>
      </c>
      <c r="E306" s="2" t="s">
        <v>27</v>
      </c>
      <c r="F306" s="2" t="s">
        <v>398</v>
      </c>
      <c r="G306" s="2" t="s">
        <v>308</v>
      </c>
      <c r="H306" s="2" t="s">
        <v>37</v>
      </c>
      <c r="I306" s="2" t="str">
        <f>IFERROR(__xludf.DUMMYFUNCTION("GOOGLETRANSLATE(C306,""fr"",""en"")"),"I recommend insurance for its value for money and its quality of reception and listening, everything went well and was very fast, competitive price")</f>
        <v>I recommend insurance for its value for money and its quality of reception and listening, everything went well and was very fast, competitive price</v>
      </c>
    </row>
    <row r="307" ht="15.75" customHeight="1">
      <c r="B307" s="2" t="s">
        <v>830</v>
      </c>
      <c r="C307" s="2" t="s">
        <v>831</v>
      </c>
      <c r="D307" s="2" t="s">
        <v>26</v>
      </c>
      <c r="E307" s="2" t="s">
        <v>27</v>
      </c>
      <c r="F307" s="2" t="s">
        <v>398</v>
      </c>
      <c r="G307" s="2" t="s">
        <v>308</v>
      </c>
      <c r="H307" s="2" t="s">
        <v>37</v>
      </c>
      <c r="I307" s="2" t="str">
        <f>IFERROR(__xludf.DUMMYFUNCTION("GOOGLETRANSLATE(C307,""fr"",""en"")"),"Loading...")</f>
        <v>Loading...</v>
      </c>
    </row>
    <row r="308" ht="15.75" customHeight="1">
      <c r="B308" s="2" t="s">
        <v>832</v>
      </c>
      <c r="C308" s="2" t="s">
        <v>833</v>
      </c>
      <c r="D308" s="2" t="s">
        <v>26</v>
      </c>
      <c r="E308" s="2" t="s">
        <v>27</v>
      </c>
      <c r="F308" s="2" t="s">
        <v>398</v>
      </c>
      <c r="G308" s="2" t="s">
        <v>308</v>
      </c>
      <c r="H308" s="2" t="s">
        <v>37</v>
      </c>
      <c r="I308" s="2" t="str">
        <f>IFERROR(__xludf.DUMMYFUNCTION("GOOGLETRANSLATE(C308,""fr"",""en"")"),"Loading...")</f>
        <v>Loading...</v>
      </c>
    </row>
    <row r="309" ht="15.75" customHeight="1">
      <c r="B309" s="2" t="s">
        <v>834</v>
      </c>
      <c r="C309" s="2" t="s">
        <v>835</v>
      </c>
      <c r="D309" s="2" t="s">
        <v>26</v>
      </c>
      <c r="E309" s="2" t="s">
        <v>27</v>
      </c>
      <c r="F309" s="2" t="s">
        <v>398</v>
      </c>
      <c r="G309" s="2" t="s">
        <v>308</v>
      </c>
      <c r="H309" s="2" t="s">
        <v>37</v>
      </c>
      <c r="I309" s="2" t="str">
        <f>IFERROR(__xludf.DUMMYFUNCTION("GOOGLETRANSLATE(C309,""fr"",""en"")"),"Loading...")</f>
        <v>Loading...</v>
      </c>
    </row>
    <row r="310" ht="15.75" customHeight="1">
      <c r="B310" s="2" t="s">
        <v>836</v>
      </c>
      <c r="C310" s="2" t="s">
        <v>837</v>
      </c>
      <c r="D310" s="2" t="s">
        <v>26</v>
      </c>
      <c r="E310" s="2" t="s">
        <v>27</v>
      </c>
      <c r="F310" s="2" t="s">
        <v>398</v>
      </c>
      <c r="G310" s="2" t="s">
        <v>308</v>
      </c>
      <c r="H310" s="2" t="s">
        <v>37</v>
      </c>
      <c r="I310" s="2" t="str">
        <f>IFERROR(__xludf.DUMMYFUNCTION("GOOGLETRANSLATE(C310,""fr"",""en"")"),"Loading...")</f>
        <v>Loading...</v>
      </c>
    </row>
    <row r="311" ht="15.75" customHeight="1">
      <c r="B311" s="2" t="s">
        <v>838</v>
      </c>
      <c r="C311" s="2" t="s">
        <v>839</v>
      </c>
      <c r="D311" s="2" t="s">
        <v>26</v>
      </c>
      <c r="E311" s="2" t="s">
        <v>27</v>
      </c>
      <c r="F311" s="2" t="s">
        <v>398</v>
      </c>
      <c r="G311" s="2" t="s">
        <v>840</v>
      </c>
      <c r="H311" s="2" t="s">
        <v>37</v>
      </c>
      <c r="I311" s="2" t="str">
        <f>IFERROR(__xludf.DUMMYFUNCTION("GOOGLETRANSLATE(C311,""fr"",""en"")"),"Loading...")</f>
        <v>Loading...</v>
      </c>
    </row>
    <row r="312" ht="15.75" customHeight="1">
      <c r="B312" s="2" t="s">
        <v>841</v>
      </c>
      <c r="C312" s="2" t="s">
        <v>842</v>
      </c>
      <c r="D312" s="2" t="s">
        <v>26</v>
      </c>
      <c r="E312" s="2" t="s">
        <v>27</v>
      </c>
      <c r="F312" s="2" t="s">
        <v>398</v>
      </c>
      <c r="G312" s="2" t="s">
        <v>840</v>
      </c>
      <c r="H312" s="2" t="s">
        <v>37</v>
      </c>
      <c r="I312" s="2" t="str">
        <f>IFERROR(__xludf.DUMMYFUNCTION("GOOGLETRANSLATE(C312,""fr"",""en"")"),"Loading...")</f>
        <v>Loading...</v>
      </c>
    </row>
    <row r="313" ht="15.75" customHeight="1">
      <c r="B313" s="2" t="s">
        <v>843</v>
      </c>
      <c r="C313" s="2" t="s">
        <v>844</v>
      </c>
      <c r="D313" s="2" t="s">
        <v>26</v>
      </c>
      <c r="E313" s="2" t="s">
        <v>27</v>
      </c>
      <c r="F313" s="2" t="s">
        <v>398</v>
      </c>
      <c r="G313" s="2" t="s">
        <v>840</v>
      </c>
      <c r="H313" s="2" t="s">
        <v>37</v>
      </c>
      <c r="I313" s="2" t="str">
        <f>IFERROR(__xludf.DUMMYFUNCTION("GOOGLETRANSLATE(C313,""fr"",""en"")"),"Loading...")</f>
        <v>Loading...</v>
      </c>
    </row>
    <row r="314" ht="15.75" customHeight="1">
      <c r="B314" s="2" t="s">
        <v>845</v>
      </c>
      <c r="C314" s="2" t="s">
        <v>846</v>
      </c>
      <c r="D314" s="2" t="s">
        <v>26</v>
      </c>
      <c r="E314" s="2" t="s">
        <v>27</v>
      </c>
      <c r="F314" s="2" t="s">
        <v>398</v>
      </c>
      <c r="G314" s="2" t="s">
        <v>840</v>
      </c>
      <c r="H314" s="2" t="s">
        <v>37</v>
      </c>
      <c r="I314" s="2" t="str">
        <f>IFERROR(__xludf.DUMMYFUNCTION("GOOGLETRANSLATE(C314,""fr"",""en"")"),"Loading...")</f>
        <v>Loading...</v>
      </c>
    </row>
    <row r="315" ht="15.75" customHeight="1">
      <c r="B315" s="2" t="s">
        <v>847</v>
      </c>
      <c r="C315" s="2" t="s">
        <v>848</v>
      </c>
      <c r="D315" s="2" t="s">
        <v>26</v>
      </c>
      <c r="E315" s="2" t="s">
        <v>27</v>
      </c>
      <c r="F315" s="2" t="s">
        <v>398</v>
      </c>
      <c r="G315" s="2" t="s">
        <v>840</v>
      </c>
      <c r="H315" s="2" t="s">
        <v>37</v>
      </c>
      <c r="I315" s="2" t="str">
        <f>IFERROR(__xludf.DUMMYFUNCTION("GOOGLETRANSLATE(C315,""fr"",""en"")"),"Loading...")</f>
        <v>Loading...</v>
      </c>
    </row>
    <row r="316" ht="15.75" customHeight="1">
      <c r="B316" s="2" t="s">
        <v>849</v>
      </c>
      <c r="C316" s="2" t="s">
        <v>850</v>
      </c>
      <c r="D316" s="2" t="s">
        <v>26</v>
      </c>
      <c r="E316" s="2" t="s">
        <v>27</v>
      </c>
      <c r="F316" s="2" t="s">
        <v>398</v>
      </c>
      <c r="G316" s="2" t="s">
        <v>851</v>
      </c>
      <c r="H316" s="2" t="s">
        <v>37</v>
      </c>
      <c r="I316" s="2" t="str">
        <f>IFERROR(__xludf.DUMMYFUNCTION("GOOGLETRANSLATE(C316,""fr"",""en"")"),"Loading...")</f>
        <v>Loading...</v>
      </c>
    </row>
    <row r="317" ht="15.75" customHeight="1">
      <c r="B317" s="2" t="s">
        <v>852</v>
      </c>
      <c r="C317" s="2" t="s">
        <v>853</v>
      </c>
      <c r="D317" s="2" t="s">
        <v>26</v>
      </c>
      <c r="E317" s="2" t="s">
        <v>27</v>
      </c>
      <c r="F317" s="2" t="s">
        <v>398</v>
      </c>
      <c r="G317" s="2" t="s">
        <v>851</v>
      </c>
      <c r="H317" s="2" t="s">
        <v>37</v>
      </c>
      <c r="I317" s="2" t="str">
        <f>IFERROR(__xludf.DUMMYFUNCTION("GOOGLETRANSLATE(C317,""fr"",""en"")"),"I am satisfied with your rates and the requested information and good communication with the stakeholders on the phone of the prices charged by the Olivier")</f>
        <v>I am satisfied with your rates and the requested information and good communication with the stakeholders on the phone of the prices charged by the Olivier</v>
      </c>
    </row>
    <row r="318" ht="15.75" customHeight="1">
      <c r="B318" s="2" t="s">
        <v>854</v>
      </c>
      <c r="C318" s="2" t="s">
        <v>855</v>
      </c>
      <c r="D318" s="2" t="s">
        <v>26</v>
      </c>
      <c r="E318" s="2" t="s">
        <v>27</v>
      </c>
      <c r="F318" s="2" t="s">
        <v>398</v>
      </c>
      <c r="G318" s="2" t="s">
        <v>851</v>
      </c>
      <c r="H318" s="2" t="s">
        <v>37</v>
      </c>
      <c r="I318" s="2" t="str">
        <f>IFERROR(__xludf.DUMMYFUNCTION("GOOGLETRANSLATE(C318,""fr"",""en"")"),"Loading...")</f>
        <v>Loading...</v>
      </c>
    </row>
    <row r="319" ht="15.75" customHeight="1">
      <c r="B319" s="2" t="s">
        <v>856</v>
      </c>
      <c r="C319" s="2" t="s">
        <v>857</v>
      </c>
      <c r="D319" s="2" t="s">
        <v>26</v>
      </c>
      <c r="E319" s="2" t="s">
        <v>27</v>
      </c>
      <c r="F319" s="2" t="s">
        <v>398</v>
      </c>
      <c r="G319" s="2" t="s">
        <v>851</v>
      </c>
      <c r="H319" s="2" t="s">
        <v>37</v>
      </c>
      <c r="I319" s="2" t="str">
        <f>IFERROR(__xludf.DUMMYFUNCTION("GOOGLETRANSLATE(C319,""fr"",""en"")"),"I am satisfied with your service and the rapidity of your and the simplicity of your website and services very easy to understand greetings M Martin")</f>
        <v>I am satisfied with your service and the rapidity of your and the simplicity of your website and services very easy to understand greetings M Martin</v>
      </c>
    </row>
    <row r="320" ht="15.75" customHeight="1">
      <c r="B320" s="2" t="s">
        <v>858</v>
      </c>
      <c r="C320" s="2" t="s">
        <v>859</v>
      </c>
      <c r="D320" s="2" t="s">
        <v>26</v>
      </c>
      <c r="E320" s="2" t="s">
        <v>27</v>
      </c>
      <c r="F320" s="2" t="s">
        <v>398</v>
      </c>
      <c r="G320" s="2" t="s">
        <v>851</v>
      </c>
      <c r="H320" s="2" t="s">
        <v>37</v>
      </c>
      <c r="I320" s="2" t="str">
        <f>IFERROR(__xludf.DUMMYFUNCTION("GOOGLETRANSLATE(C320,""fr"",""en"")"),"Satisfied with the service, very reasonable price, pleasant advisor to the very professional, kind, young license and insurance that finally assures us at very low prices, I recommend this insurance ????")</f>
        <v>Satisfied with the service, very reasonable price, pleasant advisor to the very professional, kind, young license and insurance that finally assures us at very low prices, I recommend this insurance ????</v>
      </c>
    </row>
    <row r="321" ht="15.75" customHeight="1">
      <c r="B321" s="2" t="s">
        <v>860</v>
      </c>
      <c r="C321" s="2" t="s">
        <v>861</v>
      </c>
      <c r="D321" s="2" t="s">
        <v>26</v>
      </c>
      <c r="E321" s="2" t="s">
        <v>27</v>
      </c>
      <c r="F321" s="2" t="s">
        <v>398</v>
      </c>
      <c r="G321" s="2" t="s">
        <v>851</v>
      </c>
      <c r="H321" s="2" t="s">
        <v>862</v>
      </c>
      <c r="I321" s="2" t="str">
        <f>IFERROR(__xludf.DUMMYFUNCTION("GOOGLETRANSLATE(C321,""fr"",""en"")"),"Loading...")</f>
        <v>Loading...</v>
      </c>
    </row>
    <row r="322" ht="15.75" customHeight="1">
      <c r="B322" s="2" t="s">
        <v>863</v>
      </c>
      <c r="C322" s="2" t="s">
        <v>864</v>
      </c>
      <c r="D322" s="2" t="s">
        <v>26</v>
      </c>
      <c r="E322" s="2" t="s">
        <v>27</v>
      </c>
      <c r="F322" s="2" t="s">
        <v>398</v>
      </c>
      <c r="G322" s="2" t="s">
        <v>851</v>
      </c>
      <c r="H322" s="2" t="s">
        <v>37</v>
      </c>
      <c r="I322" s="2" t="str">
        <f>IFERROR(__xludf.DUMMYFUNCTION("GOOGLETRANSLATE(C322,""fr"",""en"")"),"Loading...")</f>
        <v>Loading...</v>
      </c>
    </row>
    <row r="323" ht="15.75" customHeight="1">
      <c r="B323" s="2" t="s">
        <v>865</v>
      </c>
      <c r="C323" s="2" t="s">
        <v>866</v>
      </c>
      <c r="D323" s="2" t="s">
        <v>26</v>
      </c>
      <c r="E323" s="2" t="s">
        <v>27</v>
      </c>
      <c r="F323" s="2" t="s">
        <v>398</v>
      </c>
      <c r="G323" s="2" t="s">
        <v>867</v>
      </c>
      <c r="H323" s="2" t="s">
        <v>37</v>
      </c>
      <c r="I323" s="2" t="str">
        <f>IFERROR(__xludf.DUMMYFUNCTION("GOOGLETRANSLATE(C323,""fr"",""en"")"),"Loading...")</f>
        <v>Loading...</v>
      </c>
    </row>
    <row r="324" ht="15.75" customHeight="1">
      <c r="B324" s="2" t="s">
        <v>868</v>
      </c>
      <c r="C324" s="2" t="s">
        <v>869</v>
      </c>
      <c r="D324" s="2" t="s">
        <v>26</v>
      </c>
      <c r="E324" s="2" t="s">
        <v>27</v>
      </c>
      <c r="F324" s="2" t="s">
        <v>398</v>
      </c>
      <c r="G324" s="2" t="s">
        <v>867</v>
      </c>
      <c r="H324" s="2" t="s">
        <v>37</v>
      </c>
      <c r="I324" s="2" t="str">
        <f>IFERROR(__xludf.DUMMYFUNCTION("GOOGLETRANSLATE(C324,""fr"",""en"")"),"Loading...")</f>
        <v>Loading...</v>
      </c>
    </row>
    <row r="325" ht="15.75" customHeight="1">
      <c r="B325" s="2" t="s">
        <v>870</v>
      </c>
      <c r="C325" s="2" t="s">
        <v>871</v>
      </c>
      <c r="D325" s="2" t="s">
        <v>26</v>
      </c>
      <c r="E325" s="2" t="s">
        <v>27</v>
      </c>
      <c r="F325" s="2" t="s">
        <v>398</v>
      </c>
      <c r="G325" s="2" t="s">
        <v>867</v>
      </c>
      <c r="H325" s="2" t="s">
        <v>37</v>
      </c>
      <c r="I325" s="2" t="str">
        <f>IFERROR(__xludf.DUMMYFUNCTION("GOOGLETRANSLATE(C325,""fr"",""en"")"),"Loading...")</f>
        <v>Loading...</v>
      </c>
    </row>
    <row r="326" ht="15.75" customHeight="1">
      <c r="B326" s="2" t="s">
        <v>872</v>
      </c>
      <c r="C326" s="2" t="s">
        <v>873</v>
      </c>
      <c r="D326" s="2" t="s">
        <v>26</v>
      </c>
      <c r="E326" s="2" t="s">
        <v>27</v>
      </c>
      <c r="F326" s="2" t="s">
        <v>398</v>
      </c>
      <c r="G326" s="2" t="s">
        <v>867</v>
      </c>
      <c r="H326" s="2" t="s">
        <v>37</v>
      </c>
      <c r="I326" s="2" t="str">
        <f>IFERROR(__xludf.DUMMYFUNCTION("GOOGLETRANSLATE(C326,""fr"",""en"")"),"Loading...")</f>
        <v>Loading...</v>
      </c>
    </row>
    <row r="327" ht="15.75" customHeight="1">
      <c r="B327" s="2" t="s">
        <v>874</v>
      </c>
      <c r="C327" s="2" t="s">
        <v>875</v>
      </c>
      <c r="D327" s="2" t="s">
        <v>26</v>
      </c>
      <c r="E327" s="2" t="s">
        <v>27</v>
      </c>
      <c r="F327" s="2" t="s">
        <v>398</v>
      </c>
      <c r="G327" s="2" t="s">
        <v>867</v>
      </c>
      <c r="H327" s="2" t="s">
        <v>37</v>
      </c>
      <c r="I327" s="2" t="str">
        <f>IFERROR(__xludf.DUMMYFUNCTION("GOOGLETRANSLATE(C327,""fr"",""en"")"),"Loading...")</f>
        <v>Loading...</v>
      </c>
    </row>
    <row r="328" ht="15.75" customHeight="1">
      <c r="B328" s="2" t="s">
        <v>876</v>
      </c>
      <c r="C328" s="2" t="s">
        <v>877</v>
      </c>
      <c r="D328" s="2" t="s">
        <v>26</v>
      </c>
      <c r="E328" s="2" t="s">
        <v>27</v>
      </c>
      <c r="F328" s="2" t="s">
        <v>398</v>
      </c>
      <c r="G328" s="2" t="s">
        <v>867</v>
      </c>
      <c r="H328" s="2" t="s">
        <v>37</v>
      </c>
      <c r="I328" s="2" t="str">
        <f>IFERROR(__xludf.DUMMYFUNCTION("GOOGLETRANSLATE(C328,""fr"",""en"")"),"Loading...")</f>
        <v>Loading...</v>
      </c>
    </row>
    <row r="329" ht="15.75" customHeight="1">
      <c r="B329" s="2" t="s">
        <v>878</v>
      </c>
      <c r="C329" s="2" t="s">
        <v>879</v>
      </c>
      <c r="D329" s="2" t="s">
        <v>26</v>
      </c>
      <c r="E329" s="2" t="s">
        <v>27</v>
      </c>
      <c r="F329" s="2" t="s">
        <v>398</v>
      </c>
      <c r="G329" s="2" t="s">
        <v>867</v>
      </c>
      <c r="H329" s="2" t="s">
        <v>37</v>
      </c>
      <c r="I329" s="2" t="str">
        <f>IFERROR(__xludf.DUMMYFUNCTION("GOOGLETRANSLATE(C329,""fr"",""en"")"),"The person I had on the phone was very kind and their explanations very clear. She took the time to explain everything to me in detail. Thanks to her.")</f>
        <v>The person I had on the phone was very kind and their explanations very clear. She took the time to explain everything to me in detail. Thanks to her.</v>
      </c>
    </row>
    <row r="330" ht="15.75" customHeight="1">
      <c r="B330" s="2" t="s">
        <v>880</v>
      </c>
      <c r="C330" s="2" t="s">
        <v>881</v>
      </c>
      <c r="D330" s="2" t="s">
        <v>26</v>
      </c>
      <c r="E330" s="2" t="s">
        <v>27</v>
      </c>
      <c r="F330" s="2" t="s">
        <v>398</v>
      </c>
      <c r="G330" s="2" t="s">
        <v>882</v>
      </c>
      <c r="H330" s="2" t="s">
        <v>37</v>
      </c>
      <c r="I330" s="2" t="str">
        <f>IFERROR(__xludf.DUMMYFUNCTION("GOOGLETRANSLATE(C330,""fr"",""en"")"),"Loading...")</f>
        <v>Loading...</v>
      </c>
    </row>
    <row r="331" ht="15.75" customHeight="1">
      <c r="B331" s="2" t="s">
        <v>883</v>
      </c>
      <c r="C331" s="2" t="s">
        <v>884</v>
      </c>
      <c r="D331" s="2" t="s">
        <v>26</v>
      </c>
      <c r="E331" s="2" t="s">
        <v>27</v>
      </c>
      <c r="F331" s="2" t="s">
        <v>398</v>
      </c>
      <c r="G331" s="2" t="s">
        <v>882</v>
      </c>
      <c r="H331" s="2" t="s">
        <v>37</v>
      </c>
      <c r="I331" s="2" t="str">
        <f>IFERROR(__xludf.DUMMYFUNCTION("GOOGLETRANSLATE(C331,""fr"",""en"")"),"I am moderately satisfied, I have not had an additional discount when I assure 4 vehicles at home. It would be good to assert the years spend at home")</f>
        <v>I am moderately satisfied, I have not had an additional discount when I assure 4 vehicles at home. It would be good to assert the years spend at home</v>
      </c>
    </row>
    <row r="332" ht="15.75" customHeight="1">
      <c r="B332" s="2" t="s">
        <v>885</v>
      </c>
      <c r="C332" s="2" t="s">
        <v>886</v>
      </c>
      <c r="D332" s="2" t="s">
        <v>26</v>
      </c>
      <c r="E332" s="2" t="s">
        <v>27</v>
      </c>
      <c r="F332" s="2" t="s">
        <v>398</v>
      </c>
      <c r="G332" s="2" t="s">
        <v>882</v>
      </c>
      <c r="H332" s="2" t="s">
        <v>37</v>
      </c>
      <c r="I332" s="2" t="str">
        <f>IFERROR(__xludf.DUMMYFUNCTION("GOOGLETRANSLATE(C332,""fr"",""en"")"),"Hello,
The price is correct and the services meet my expectations.
Simple and quick regarding the subscription, I will recommend.
Cordially,
Nabil")</f>
        <v>Hello,
The price is correct and the services meet my expectations.
Simple and quick regarding the subscription, I will recommend.
Cordially,
Nabil</v>
      </c>
    </row>
    <row r="333" ht="15.75" customHeight="1">
      <c r="B333" s="2" t="s">
        <v>887</v>
      </c>
      <c r="C333" s="2" t="s">
        <v>888</v>
      </c>
      <c r="D333" s="2" t="s">
        <v>26</v>
      </c>
      <c r="E333" s="2" t="s">
        <v>27</v>
      </c>
      <c r="F333" s="2" t="s">
        <v>398</v>
      </c>
      <c r="G333" s="2" t="s">
        <v>882</v>
      </c>
      <c r="H333" s="2" t="s">
        <v>37</v>
      </c>
      <c r="I333" s="2" t="str">
        <f>IFERROR(__xludf.DUMMYFUNCTION("GOOGLETRANSLATE(C333,""fr"",""en"")"),"Loading...")</f>
        <v>Loading...</v>
      </c>
    </row>
    <row r="334" ht="15.75" customHeight="1">
      <c r="B334" s="2" t="s">
        <v>889</v>
      </c>
      <c r="C334" s="2" t="s">
        <v>890</v>
      </c>
      <c r="D334" s="2" t="s">
        <v>26</v>
      </c>
      <c r="E334" s="2" t="s">
        <v>27</v>
      </c>
      <c r="F334" s="2" t="s">
        <v>398</v>
      </c>
      <c r="G334" s="2" t="s">
        <v>882</v>
      </c>
      <c r="H334" s="2" t="s">
        <v>37</v>
      </c>
      <c r="I334" s="2" t="str">
        <f>IFERROR(__xludf.DUMMYFUNCTION("GOOGLETRANSLATE(C334,""fr"",""en"")"),"Loading...")</f>
        <v>Loading...</v>
      </c>
    </row>
    <row r="335" ht="15.75" customHeight="1">
      <c r="B335" s="2" t="s">
        <v>891</v>
      </c>
      <c r="C335" s="2" t="s">
        <v>892</v>
      </c>
      <c r="D335" s="2" t="s">
        <v>26</v>
      </c>
      <c r="E335" s="2" t="s">
        <v>27</v>
      </c>
      <c r="F335" s="2" t="s">
        <v>398</v>
      </c>
      <c r="G335" s="2" t="s">
        <v>882</v>
      </c>
      <c r="H335" s="2" t="s">
        <v>37</v>
      </c>
      <c r="I335" s="2" t="str">
        <f>IFERROR(__xludf.DUMMYFUNCTION("GOOGLETRANSLATE(C335,""fr"",""en"")"),"Loading...")</f>
        <v>Loading...</v>
      </c>
    </row>
    <row r="336" ht="15.75" customHeight="1">
      <c r="B336" s="2" t="s">
        <v>893</v>
      </c>
      <c r="C336" s="2" t="s">
        <v>894</v>
      </c>
      <c r="D336" s="2" t="s">
        <v>26</v>
      </c>
      <c r="E336" s="2" t="s">
        <v>27</v>
      </c>
      <c r="F336" s="2" t="s">
        <v>398</v>
      </c>
      <c r="G336" s="2" t="s">
        <v>882</v>
      </c>
      <c r="H336" s="2" t="s">
        <v>37</v>
      </c>
      <c r="I336" s="2" t="str">
        <f>IFERROR(__xludf.DUMMYFUNCTION("GOOGLETRANSLATE(C336,""fr"",""en"")"),"Loading...")</f>
        <v>Loading...</v>
      </c>
    </row>
    <row r="337" ht="15.75" customHeight="1">
      <c r="B337" s="2" t="s">
        <v>895</v>
      </c>
      <c r="C337" s="2" t="s">
        <v>896</v>
      </c>
      <c r="D337" s="2" t="s">
        <v>26</v>
      </c>
      <c r="E337" s="2" t="s">
        <v>27</v>
      </c>
      <c r="F337" s="2" t="s">
        <v>398</v>
      </c>
      <c r="G337" s="2" t="s">
        <v>882</v>
      </c>
      <c r="H337" s="2" t="s">
        <v>37</v>
      </c>
      <c r="I337" s="2" t="str">
        <f>IFERROR(__xludf.DUMMYFUNCTION("GOOGLETRANSLATE(C337,""fr"",""en"")"),"Quotes at different prices with the same filled information, in short an insurance! We will see how it goes when I have a disaster what I do not wish myself.")</f>
        <v>Quotes at different prices with the same filled information, in short an insurance! We will see how it goes when I have a disaster what I do not wish myself.</v>
      </c>
    </row>
    <row r="338" ht="15.75" customHeight="1">
      <c r="B338" s="2" t="s">
        <v>897</v>
      </c>
      <c r="C338" s="2" t="s">
        <v>898</v>
      </c>
      <c r="D338" s="2" t="s">
        <v>26</v>
      </c>
      <c r="E338" s="2" t="s">
        <v>27</v>
      </c>
      <c r="F338" s="2" t="s">
        <v>398</v>
      </c>
      <c r="G338" s="2" t="s">
        <v>899</v>
      </c>
      <c r="H338" s="2" t="s">
        <v>37</v>
      </c>
      <c r="I338" s="2" t="str">
        <f>IFERROR(__xludf.DUMMYFUNCTION("GOOGLETRANSLATE(C338,""fr"",""en"")"),"Loading...")</f>
        <v>Loading...</v>
      </c>
    </row>
    <row r="339" ht="15.75" customHeight="1">
      <c r="B339" s="2" t="s">
        <v>900</v>
      </c>
      <c r="C339" s="2" t="s">
        <v>901</v>
      </c>
      <c r="D339" s="2" t="s">
        <v>26</v>
      </c>
      <c r="E339" s="2" t="s">
        <v>27</v>
      </c>
      <c r="F339" s="2" t="s">
        <v>398</v>
      </c>
      <c r="G339" s="2" t="s">
        <v>899</v>
      </c>
      <c r="H339" s="2" t="s">
        <v>37</v>
      </c>
      <c r="I339" s="2" t="str">
        <f>IFERROR(__xludf.DUMMYFUNCTION("GOOGLETRANSLATE(C339,""fr"",""en"")"),"Loading...")</f>
        <v>Loading...</v>
      </c>
    </row>
    <row r="340" ht="15.75" customHeight="1">
      <c r="B340" s="2" t="s">
        <v>902</v>
      </c>
      <c r="C340" s="2" t="s">
        <v>903</v>
      </c>
      <c r="D340" s="2" t="s">
        <v>26</v>
      </c>
      <c r="E340" s="2" t="s">
        <v>27</v>
      </c>
      <c r="F340" s="2" t="s">
        <v>398</v>
      </c>
      <c r="G340" s="2" t="s">
        <v>899</v>
      </c>
      <c r="H340" s="2" t="s">
        <v>37</v>
      </c>
      <c r="I340" s="2" t="str">
        <f>IFERROR(__xludf.DUMMYFUNCTION("GOOGLETRANSLATE(C340,""fr"",""en"")"),"Loading...")</f>
        <v>Loading...</v>
      </c>
    </row>
    <row r="341" ht="15.75" customHeight="1">
      <c r="B341" s="2" t="s">
        <v>904</v>
      </c>
      <c r="C341" s="2" t="s">
        <v>905</v>
      </c>
      <c r="D341" s="2" t="s">
        <v>26</v>
      </c>
      <c r="E341" s="2" t="s">
        <v>27</v>
      </c>
      <c r="F341" s="2" t="s">
        <v>398</v>
      </c>
      <c r="G341" s="2" t="s">
        <v>899</v>
      </c>
      <c r="H341" s="2" t="s">
        <v>37</v>
      </c>
      <c r="I341" s="2" t="str">
        <f>IFERROR(__xludf.DUMMYFUNCTION("GOOGLETRANSLATE(C341,""fr"",""en"")"),"Loading...")</f>
        <v>Loading...</v>
      </c>
    </row>
    <row r="342" ht="15.75" customHeight="1">
      <c r="B342" s="2" t="s">
        <v>906</v>
      </c>
      <c r="C342" s="2" t="s">
        <v>907</v>
      </c>
      <c r="D342" s="2" t="s">
        <v>26</v>
      </c>
      <c r="E342" s="2" t="s">
        <v>27</v>
      </c>
      <c r="F342" s="2" t="s">
        <v>398</v>
      </c>
      <c r="G342" s="2" t="s">
        <v>908</v>
      </c>
      <c r="H342" s="2" t="s">
        <v>37</v>
      </c>
      <c r="I342" s="2" t="str">
        <f>IFERROR(__xludf.DUMMYFUNCTION("GOOGLETRANSLATE(C342,""fr"",""en"")"),"Loading...")</f>
        <v>Loading...</v>
      </c>
    </row>
    <row r="343" ht="15.75" customHeight="1">
      <c r="B343" s="2" t="s">
        <v>909</v>
      </c>
      <c r="C343" s="2" t="s">
        <v>910</v>
      </c>
      <c r="D343" s="2" t="s">
        <v>26</v>
      </c>
      <c r="E343" s="2" t="s">
        <v>27</v>
      </c>
      <c r="F343" s="2" t="s">
        <v>398</v>
      </c>
      <c r="G343" s="2" t="s">
        <v>908</v>
      </c>
      <c r="H343" s="2" t="s">
        <v>37</v>
      </c>
      <c r="I343" s="2" t="str">
        <f>IFERROR(__xludf.DUMMYFUNCTION("GOOGLETRANSLATE(C343,""fr"",""en"")"),"Loading...")</f>
        <v>Loading...</v>
      </c>
    </row>
    <row r="344" ht="15.75" customHeight="1">
      <c r="B344" s="2" t="s">
        <v>911</v>
      </c>
      <c r="C344" s="2" t="s">
        <v>912</v>
      </c>
      <c r="D344" s="2" t="s">
        <v>26</v>
      </c>
      <c r="E344" s="2" t="s">
        <v>27</v>
      </c>
      <c r="F344" s="2" t="s">
        <v>398</v>
      </c>
      <c r="G344" s="2" t="s">
        <v>908</v>
      </c>
      <c r="H344" s="2" t="s">
        <v>37</v>
      </c>
      <c r="I344" s="2" t="str">
        <f>IFERROR(__xludf.DUMMYFUNCTION("GOOGLETRANSLATE(C344,""fr"",""en"")"),"The prices are correct but it has been 3 months since I can't get reimbursed for my previous claim. I find this delay abnormally long.")</f>
        <v>The prices are correct but it has been 3 months since I can't get reimbursed for my previous claim. I find this delay abnormally long.</v>
      </c>
    </row>
    <row r="345" ht="15.75" customHeight="1">
      <c r="B345" s="2" t="s">
        <v>913</v>
      </c>
      <c r="C345" s="2" t="s">
        <v>914</v>
      </c>
      <c r="D345" s="2" t="s">
        <v>26</v>
      </c>
      <c r="E345" s="2" t="s">
        <v>27</v>
      </c>
      <c r="F345" s="2" t="s">
        <v>398</v>
      </c>
      <c r="G345" s="2" t="s">
        <v>908</v>
      </c>
      <c r="H345" s="2" t="s">
        <v>37</v>
      </c>
      <c r="I345" s="2" t="str">
        <f>IFERROR(__xludf.DUMMYFUNCTION("GOOGLETRANSLATE(C345,""fr"",""en"")"),"Loading...")</f>
        <v>Loading...</v>
      </c>
    </row>
    <row r="346" ht="15.75" customHeight="1">
      <c r="B346" s="2" t="s">
        <v>915</v>
      </c>
      <c r="C346" s="2" t="s">
        <v>916</v>
      </c>
      <c r="D346" s="2" t="s">
        <v>26</v>
      </c>
      <c r="E346" s="2" t="s">
        <v>27</v>
      </c>
      <c r="F346" s="2" t="s">
        <v>398</v>
      </c>
      <c r="G346" s="2" t="s">
        <v>37</v>
      </c>
      <c r="H346" s="2" t="s">
        <v>37</v>
      </c>
      <c r="I346" s="2" t="str">
        <f>IFERROR(__xludf.DUMMYFUNCTION("GOOGLETRANSLATE(C346,""fr"",""en"")"),"I am satisfied with the service, taking an appointment with the advisor was very fluid. He was responsive, attentive and very clear. The prices are also very accessible.")</f>
        <v>I am satisfied with the service, taking an appointment with the advisor was very fluid. He was responsive, attentive and very clear. The prices are also very accessible.</v>
      </c>
    </row>
    <row r="347" ht="15.75" customHeight="1">
      <c r="B347" s="2" t="s">
        <v>917</v>
      </c>
      <c r="C347" s="2" t="s">
        <v>918</v>
      </c>
      <c r="D347" s="2" t="s">
        <v>26</v>
      </c>
      <c r="E347" s="2" t="s">
        <v>27</v>
      </c>
      <c r="F347" s="2" t="s">
        <v>398</v>
      </c>
      <c r="G347" s="2" t="s">
        <v>37</v>
      </c>
      <c r="H347" s="2" t="s">
        <v>37</v>
      </c>
      <c r="I347" s="2" t="str">
        <f>IFERROR(__xludf.DUMMYFUNCTION("GOOGLETRANSLATE(C347,""fr"",""en"")"),"Loading...")</f>
        <v>Loading...</v>
      </c>
    </row>
    <row r="348" ht="15.75" customHeight="1">
      <c r="B348" s="2" t="s">
        <v>919</v>
      </c>
      <c r="C348" s="2" t="s">
        <v>920</v>
      </c>
      <c r="D348" s="2" t="s">
        <v>26</v>
      </c>
      <c r="E348" s="2" t="s">
        <v>27</v>
      </c>
      <c r="F348" s="2" t="s">
        <v>398</v>
      </c>
      <c r="G348" s="2" t="s">
        <v>37</v>
      </c>
      <c r="H348" s="2" t="s">
        <v>37</v>
      </c>
      <c r="I348" s="2" t="str">
        <f>IFERROR(__xludf.DUMMYFUNCTION("GOOGLETRANSLATE(C348,""fr"",""en"")"),"Reactive and fast and kind customer service. Very simple subscription and fast without having 14,000 documents. I subscribed a Saturday at 4 p.m., the paper with my temporary sticker received on Wednesday is great.")</f>
        <v>Reactive and fast and kind customer service. Very simple subscription and fast without having 14,000 documents. I subscribed a Saturday at 4 p.m., the paper with my temporary sticker received on Wednesday is great.</v>
      </c>
    </row>
    <row r="349" ht="15.75" customHeight="1">
      <c r="B349" s="2" t="s">
        <v>921</v>
      </c>
      <c r="C349" s="2" t="s">
        <v>922</v>
      </c>
      <c r="D349" s="2" t="s">
        <v>26</v>
      </c>
      <c r="E349" s="2" t="s">
        <v>27</v>
      </c>
      <c r="F349" s="2" t="s">
        <v>398</v>
      </c>
      <c r="G349" s="2" t="s">
        <v>37</v>
      </c>
      <c r="H349" s="2" t="s">
        <v>37</v>
      </c>
      <c r="I349" s="2" t="str">
        <f>IFERROR(__xludf.DUMMYFUNCTION("GOOGLETRANSLATE(C349,""fr"",""en"")"),"Loading...")</f>
        <v>Loading...</v>
      </c>
    </row>
    <row r="350" ht="15.75" customHeight="1">
      <c r="B350" s="2" t="s">
        <v>923</v>
      </c>
      <c r="C350" s="2" t="s">
        <v>924</v>
      </c>
      <c r="D350" s="2" t="s">
        <v>26</v>
      </c>
      <c r="E350" s="2" t="s">
        <v>27</v>
      </c>
      <c r="F350" s="2" t="s">
        <v>398</v>
      </c>
      <c r="G350" s="2" t="s">
        <v>37</v>
      </c>
      <c r="H350" s="2" t="s">
        <v>37</v>
      </c>
      <c r="I350" s="2" t="str">
        <f>IFERROR(__xludf.DUMMYFUNCTION("GOOGLETRANSLATE(C350,""fr"",""en"")"),"The prices are attractive and the quality of very good service, I picked up the speed of responses and the monitoring of requests, and the right telephone contact")</f>
        <v>The prices are attractive and the quality of very good service, I picked up the speed of responses and the monitoring of requests, and the right telephone contact</v>
      </c>
    </row>
    <row r="351" ht="15.75" customHeight="1">
      <c r="B351" s="2" t="s">
        <v>925</v>
      </c>
      <c r="C351" s="2" t="s">
        <v>926</v>
      </c>
      <c r="D351" s="2" t="s">
        <v>26</v>
      </c>
      <c r="E351" s="2" t="s">
        <v>27</v>
      </c>
      <c r="F351" s="2" t="s">
        <v>398</v>
      </c>
      <c r="G351" s="2" t="s">
        <v>37</v>
      </c>
      <c r="H351" s="2" t="s">
        <v>37</v>
      </c>
      <c r="I351" s="2" t="str">
        <f>IFERROR(__xludf.DUMMYFUNCTION("GOOGLETRANSLATE(C351,""fr"",""en"")"),"Loading...")</f>
        <v>Loading...</v>
      </c>
    </row>
    <row r="352" ht="15.75" customHeight="1">
      <c r="B352" s="2" t="s">
        <v>927</v>
      </c>
      <c r="C352" s="2" t="s">
        <v>928</v>
      </c>
      <c r="D352" s="2" t="s">
        <v>26</v>
      </c>
      <c r="E352" s="2" t="s">
        <v>27</v>
      </c>
      <c r="F352" s="2" t="s">
        <v>398</v>
      </c>
      <c r="G352" s="2" t="s">
        <v>37</v>
      </c>
      <c r="H352" s="2" t="s">
        <v>37</v>
      </c>
      <c r="I352" s="2" t="str">
        <f>IFERROR(__xludf.DUMMYFUNCTION("GOOGLETRANSLATE(C352,""fr"",""en"")"),"I am satisfied with the price and the quality of the initial telephone relationship. Simple and quick. This insurance seems to correspond to my expectations and my need.")</f>
        <v>I am satisfied with the price and the quality of the initial telephone relationship. Simple and quick. This insurance seems to correspond to my expectations and my need.</v>
      </c>
    </row>
    <row r="353" ht="15.75" customHeight="1">
      <c r="B353" s="2" t="s">
        <v>929</v>
      </c>
      <c r="C353" s="2" t="s">
        <v>930</v>
      </c>
      <c r="D353" s="2" t="s">
        <v>26</v>
      </c>
      <c r="E353" s="2" t="s">
        <v>27</v>
      </c>
      <c r="F353" s="2" t="s">
        <v>398</v>
      </c>
      <c r="G353" s="2" t="s">
        <v>37</v>
      </c>
      <c r="H353" s="2" t="s">
        <v>37</v>
      </c>
      <c r="I353" s="2" t="str">
        <f>IFERROR(__xludf.DUMMYFUNCTION("GOOGLETRANSLATE(C353,""fr"",""en"")"),"Loading...")</f>
        <v>Loading...</v>
      </c>
    </row>
    <row r="354" ht="15.75" customHeight="1">
      <c r="B354" s="2" t="s">
        <v>931</v>
      </c>
      <c r="C354" s="2" t="s">
        <v>932</v>
      </c>
      <c r="D354" s="2" t="s">
        <v>26</v>
      </c>
      <c r="E354" s="2" t="s">
        <v>27</v>
      </c>
      <c r="F354" s="2" t="s">
        <v>398</v>
      </c>
      <c r="G354" s="2" t="s">
        <v>933</v>
      </c>
      <c r="H354" s="2" t="s">
        <v>58</v>
      </c>
      <c r="I354" s="2" t="str">
        <f>IFERROR(__xludf.DUMMYFUNCTION("GOOGLETRANSLATE(C354,""fr"",""en"")"),"Loading...")</f>
        <v>Loading...</v>
      </c>
    </row>
    <row r="355" ht="15.75" customHeight="1">
      <c r="B355" s="2" t="s">
        <v>934</v>
      </c>
      <c r="C355" s="2" t="s">
        <v>935</v>
      </c>
      <c r="D355" s="2" t="s">
        <v>26</v>
      </c>
      <c r="E355" s="2" t="s">
        <v>27</v>
      </c>
      <c r="F355" s="2" t="s">
        <v>398</v>
      </c>
      <c r="G355" s="2" t="s">
        <v>933</v>
      </c>
      <c r="H355" s="2" t="s">
        <v>58</v>
      </c>
      <c r="I355" s="2" t="str">
        <f>IFERROR(__xludf.DUMMYFUNCTION("GOOGLETRANSLATE(C355,""fr"",""en"")"),"Loading...")</f>
        <v>Loading...</v>
      </c>
    </row>
    <row r="356" ht="15.75" customHeight="1">
      <c r="B356" s="2" t="s">
        <v>936</v>
      </c>
      <c r="C356" s="2" t="s">
        <v>937</v>
      </c>
      <c r="D356" s="2" t="s">
        <v>26</v>
      </c>
      <c r="E356" s="2" t="s">
        <v>27</v>
      </c>
      <c r="F356" s="2" t="s">
        <v>398</v>
      </c>
      <c r="G356" s="2" t="s">
        <v>933</v>
      </c>
      <c r="H356" s="2" t="s">
        <v>58</v>
      </c>
      <c r="I356" s="2" t="str">
        <f>IFERROR(__xludf.DUMMYFUNCTION("GOOGLETRANSLATE(C356,""fr"",""en"")"),"Loading...")</f>
        <v>Loading...</v>
      </c>
    </row>
    <row r="357" ht="15.75" customHeight="1">
      <c r="B357" s="2" t="s">
        <v>938</v>
      </c>
      <c r="C357" s="2" t="s">
        <v>939</v>
      </c>
      <c r="D357" s="2" t="s">
        <v>26</v>
      </c>
      <c r="E357" s="2" t="s">
        <v>27</v>
      </c>
      <c r="F357" s="2" t="s">
        <v>398</v>
      </c>
      <c r="G357" s="2" t="s">
        <v>933</v>
      </c>
      <c r="H357" s="2" t="s">
        <v>58</v>
      </c>
      <c r="I357" s="2" t="str">
        <f>IFERROR(__xludf.DUMMYFUNCTION("GOOGLETRANSLATE(C357,""fr"",""en"")"),"Loading...")</f>
        <v>Loading...</v>
      </c>
    </row>
    <row r="358" ht="15.75" customHeight="1">
      <c r="B358" s="2" t="s">
        <v>940</v>
      </c>
      <c r="C358" s="2" t="s">
        <v>941</v>
      </c>
      <c r="D358" s="2" t="s">
        <v>26</v>
      </c>
      <c r="E358" s="2" t="s">
        <v>27</v>
      </c>
      <c r="F358" s="2" t="s">
        <v>398</v>
      </c>
      <c r="G358" s="2" t="s">
        <v>933</v>
      </c>
      <c r="H358" s="2" t="s">
        <v>58</v>
      </c>
      <c r="I358" s="2" t="str">
        <f>IFERROR(__xludf.DUMMYFUNCTION("GOOGLETRANSLATE(C358,""fr"",""en"")"),"Loading...")</f>
        <v>Loading...</v>
      </c>
    </row>
    <row r="359" ht="15.75" customHeight="1">
      <c r="B359" s="2" t="s">
        <v>942</v>
      </c>
      <c r="C359" s="2" t="s">
        <v>943</v>
      </c>
      <c r="D359" s="2" t="s">
        <v>26</v>
      </c>
      <c r="E359" s="2" t="s">
        <v>27</v>
      </c>
      <c r="F359" s="2" t="s">
        <v>398</v>
      </c>
      <c r="G359" s="2" t="s">
        <v>944</v>
      </c>
      <c r="H359" s="2" t="s">
        <v>58</v>
      </c>
      <c r="I359" s="2" t="str">
        <f>IFERROR(__xludf.DUMMYFUNCTION("GOOGLETRANSLATE(C359,""fr"",""en"")"),"Loading...")</f>
        <v>Loading...</v>
      </c>
    </row>
    <row r="360" ht="15.75" customHeight="1">
      <c r="B360" s="2" t="s">
        <v>945</v>
      </c>
      <c r="C360" s="2" t="s">
        <v>946</v>
      </c>
      <c r="D360" s="2" t="s">
        <v>26</v>
      </c>
      <c r="E360" s="2" t="s">
        <v>27</v>
      </c>
      <c r="F360" s="2" t="s">
        <v>398</v>
      </c>
      <c r="G360" s="2" t="s">
        <v>944</v>
      </c>
      <c r="H360" s="2" t="s">
        <v>58</v>
      </c>
      <c r="I360" s="2" t="str">
        <f>IFERROR(__xludf.DUMMYFUNCTION("GOOGLETRANSLATE(C360,""fr"",""en"")"),"Loading...")</f>
        <v>Loading...</v>
      </c>
    </row>
    <row r="361" ht="15.75" customHeight="1">
      <c r="B361" s="2" t="s">
        <v>947</v>
      </c>
      <c r="C361" s="2" t="s">
        <v>948</v>
      </c>
      <c r="D361" s="2" t="s">
        <v>26</v>
      </c>
      <c r="E361" s="2" t="s">
        <v>27</v>
      </c>
      <c r="F361" s="2" t="s">
        <v>398</v>
      </c>
      <c r="G361" s="2" t="s">
        <v>944</v>
      </c>
      <c r="H361" s="2" t="s">
        <v>58</v>
      </c>
      <c r="I361" s="2" t="str">
        <f>IFERROR(__xludf.DUMMYFUNCTION("GOOGLETRANSLATE(C361,""fr"",""en"")"),"Loading...")</f>
        <v>Loading...</v>
      </c>
    </row>
    <row r="362" ht="15.75" customHeight="1">
      <c r="B362" s="2" t="s">
        <v>949</v>
      </c>
      <c r="C362" s="2" t="s">
        <v>950</v>
      </c>
      <c r="D362" s="2" t="s">
        <v>26</v>
      </c>
      <c r="E362" s="2" t="s">
        <v>27</v>
      </c>
      <c r="F362" s="2" t="s">
        <v>398</v>
      </c>
      <c r="G362" s="2" t="s">
        <v>944</v>
      </c>
      <c r="H362" s="2" t="s">
        <v>58</v>
      </c>
      <c r="I362" s="2" t="str">
        <f>IFERROR(__xludf.DUMMYFUNCTION("GOOGLETRANSLATE(C362,""fr"",""en"")"),"Very good precise and clear explanations
Very good quality price
Reagent
Unfortunately I could not validate online directly but the person on the phone was very precise")</f>
        <v>Very good precise and clear explanations
Very good quality price
Reagent
Unfortunately I could not validate online directly but the person on the phone was very precise</v>
      </c>
    </row>
    <row r="363" ht="15.75" customHeight="1">
      <c r="B363" s="2" t="s">
        <v>951</v>
      </c>
      <c r="C363" s="2" t="s">
        <v>952</v>
      </c>
      <c r="D363" s="2" t="s">
        <v>26</v>
      </c>
      <c r="E363" s="2" t="s">
        <v>27</v>
      </c>
      <c r="F363" s="2" t="s">
        <v>398</v>
      </c>
      <c r="G363" s="2" t="s">
        <v>944</v>
      </c>
      <c r="H363" s="2" t="s">
        <v>58</v>
      </c>
      <c r="I363" s="2" t="str">
        <f>IFERROR(__xludf.DUMMYFUNCTION("GOOGLETRANSLATE(C363,""fr"",""en"")"),"Loading...")</f>
        <v>Loading...</v>
      </c>
    </row>
    <row r="364" ht="15.75" customHeight="1">
      <c r="B364" s="2" t="s">
        <v>953</v>
      </c>
      <c r="C364" s="2" t="s">
        <v>954</v>
      </c>
      <c r="D364" s="2" t="s">
        <v>26</v>
      </c>
      <c r="E364" s="2" t="s">
        <v>27</v>
      </c>
      <c r="F364" s="2" t="s">
        <v>398</v>
      </c>
      <c r="G364" s="2" t="s">
        <v>944</v>
      </c>
      <c r="H364" s="2" t="s">
        <v>58</v>
      </c>
      <c r="I364" s="2" t="str">
        <f>IFERROR(__xludf.DUMMYFUNCTION("GOOGLETRANSLATE(C364,""fr"",""en"")"),"Loading...")</f>
        <v>Loading...</v>
      </c>
    </row>
    <row r="365" ht="15.75" customHeight="1">
      <c r="B365" s="2" t="s">
        <v>955</v>
      </c>
      <c r="C365" s="2" t="s">
        <v>956</v>
      </c>
      <c r="D365" s="2" t="s">
        <v>26</v>
      </c>
      <c r="E365" s="2" t="s">
        <v>27</v>
      </c>
      <c r="F365" s="2" t="s">
        <v>398</v>
      </c>
      <c r="G365" s="2" t="s">
        <v>944</v>
      </c>
      <c r="H365" s="2" t="s">
        <v>58</v>
      </c>
      <c r="I365" s="2" t="str">
        <f>IFERROR(__xludf.DUMMYFUNCTION("GOOGLETRANSLATE(C365,""fr"",""en"")"),"Very friendly and attentive advisor. Speed ​​for the management of the file. Immediate sending of the green card and the file. Electronic signature. Ease of understanding online space. And we don't wait hours on the phone as for other insurances.")</f>
        <v>Very friendly and attentive advisor. Speed ​​for the management of the file. Immediate sending of the green card and the file. Electronic signature. Ease of understanding online space. And we don't wait hours on the phone as for other insurances.</v>
      </c>
    </row>
    <row r="366" ht="15.75" customHeight="1">
      <c r="B366" s="2" t="s">
        <v>957</v>
      </c>
      <c r="C366" s="2" t="s">
        <v>958</v>
      </c>
      <c r="D366" s="2" t="s">
        <v>26</v>
      </c>
      <c r="E366" s="2" t="s">
        <v>27</v>
      </c>
      <c r="F366" s="2" t="s">
        <v>398</v>
      </c>
      <c r="G366" s="2" t="s">
        <v>944</v>
      </c>
      <c r="H366" s="2" t="s">
        <v>58</v>
      </c>
      <c r="I366" s="2" t="str">
        <f>IFERROR(__xludf.DUMMYFUNCTION("GOOGLETRANSLATE(C366,""fr"",""en"")"),"Loading...")</f>
        <v>Loading...</v>
      </c>
    </row>
    <row r="367" ht="15.75" customHeight="1">
      <c r="B367" s="2" t="s">
        <v>959</v>
      </c>
      <c r="C367" s="2" t="s">
        <v>960</v>
      </c>
      <c r="D367" s="2" t="s">
        <v>26</v>
      </c>
      <c r="E367" s="2" t="s">
        <v>27</v>
      </c>
      <c r="F367" s="2" t="s">
        <v>398</v>
      </c>
      <c r="G367" s="2" t="s">
        <v>944</v>
      </c>
      <c r="H367" s="2" t="s">
        <v>58</v>
      </c>
      <c r="I367" s="2" t="str">
        <f>IFERROR(__xludf.DUMMYFUNCTION("GOOGLETRANSLATE(C367,""fr"",""en"")"),"Loading...")</f>
        <v>Loading...</v>
      </c>
    </row>
    <row r="368" ht="15.75" customHeight="1">
      <c r="B368" s="2" t="s">
        <v>961</v>
      </c>
      <c r="C368" s="2" t="s">
        <v>962</v>
      </c>
      <c r="D368" s="2" t="s">
        <v>26</v>
      </c>
      <c r="E368" s="2" t="s">
        <v>27</v>
      </c>
      <c r="F368" s="2" t="s">
        <v>398</v>
      </c>
      <c r="G368" s="2" t="s">
        <v>944</v>
      </c>
      <c r="H368" s="2" t="s">
        <v>58</v>
      </c>
      <c r="I368" s="2" t="str">
        <f>IFERROR(__xludf.DUMMYFUNCTION("GOOGLETRANSLATE(C368,""fr"",""en"")"),"Very happy with the service, the advisor was very friendly but big increase (around 200 €) compared to the price that the ferrets offered me when I clicked on your site")</f>
        <v>Very happy with the service, the advisor was very friendly but big increase (around 200 €) compared to the price that the ferrets offered me when I clicked on your site</v>
      </c>
    </row>
    <row r="369" ht="15.75" customHeight="1">
      <c r="B369" s="2" t="s">
        <v>963</v>
      </c>
      <c r="C369" s="2" t="s">
        <v>964</v>
      </c>
      <c r="D369" s="2" t="s">
        <v>26</v>
      </c>
      <c r="E369" s="2" t="s">
        <v>27</v>
      </c>
      <c r="F369" s="2" t="s">
        <v>398</v>
      </c>
      <c r="G369" s="2" t="s">
        <v>965</v>
      </c>
      <c r="H369" s="2" t="s">
        <v>58</v>
      </c>
      <c r="I369" s="2" t="str">
        <f>IFERROR(__xludf.DUMMYFUNCTION("GOOGLETRANSLATE(C369,""fr"",""en"")"),"Loading...")</f>
        <v>Loading...</v>
      </c>
    </row>
    <row r="370" ht="15.75" customHeight="1">
      <c r="B370" s="2" t="s">
        <v>966</v>
      </c>
      <c r="C370" s="2" t="s">
        <v>967</v>
      </c>
      <c r="D370" s="2" t="s">
        <v>26</v>
      </c>
      <c r="E370" s="2" t="s">
        <v>27</v>
      </c>
      <c r="F370" s="2" t="s">
        <v>398</v>
      </c>
      <c r="G370" s="2" t="s">
        <v>965</v>
      </c>
      <c r="H370" s="2" t="s">
        <v>58</v>
      </c>
      <c r="I370" s="2" t="str">
        <f>IFERROR(__xludf.DUMMYFUNCTION("GOOGLETRANSLATE(C370,""fr"",""en"")"),"I am satisfied that we are in contact with a telephone platform that is in France with people qualified on the phone and speaking and understanding French")</f>
        <v>I am satisfied that we are in contact with a telephone platform that is in France with people qualified on the phone and speaking and understanding French</v>
      </c>
    </row>
    <row r="371" ht="15.75" customHeight="1">
      <c r="B371" s="2" t="s">
        <v>968</v>
      </c>
      <c r="C371" s="2" t="s">
        <v>969</v>
      </c>
      <c r="D371" s="2" t="s">
        <v>26</v>
      </c>
      <c r="E371" s="2" t="s">
        <v>27</v>
      </c>
      <c r="F371" s="2" t="s">
        <v>398</v>
      </c>
      <c r="G371" s="2" t="s">
        <v>965</v>
      </c>
      <c r="H371" s="2" t="s">
        <v>58</v>
      </c>
      <c r="I371" s="2" t="str">
        <f>IFERROR(__xludf.DUMMYFUNCTION("GOOGLETRANSLATE(C371,""fr"",""en"")"),"Loading...")</f>
        <v>Loading...</v>
      </c>
    </row>
    <row r="372" ht="15.75" customHeight="1">
      <c r="B372" s="2" t="s">
        <v>970</v>
      </c>
      <c r="C372" s="2" t="s">
        <v>971</v>
      </c>
      <c r="D372" s="2" t="s">
        <v>26</v>
      </c>
      <c r="E372" s="2" t="s">
        <v>27</v>
      </c>
      <c r="F372" s="2" t="s">
        <v>398</v>
      </c>
      <c r="G372" s="2" t="s">
        <v>965</v>
      </c>
      <c r="H372" s="2" t="s">
        <v>58</v>
      </c>
      <c r="I372" s="2" t="str">
        <f>IFERROR(__xludf.DUMMYFUNCTION("GOOGLETRANSLATE(C372,""fr"",""en"")"),"I am satisfied with the price is the very practical services quick electronic signature simple I will recommend this insurance with great pleasure cordially Ms. Joubert")</f>
        <v>I am satisfied with the price is the very practical services quick electronic signature simple I will recommend this insurance with great pleasure cordially Ms. Joubert</v>
      </c>
    </row>
    <row r="373" ht="15.75" customHeight="1">
      <c r="B373" s="2" t="s">
        <v>972</v>
      </c>
      <c r="C373" s="2" t="s">
        <v>973</v>
      </c>
      <c r="D373" s="2" t="s">
        <v>26</v>
      </c>
      <c r="E373" s="2" t="s">
        <v>27</v>
      </c>
      <c r="F373" s="2" t="s">
        <v>398</v>
      </c>
      <c r="G373" s="2" t="s">
        <v>965</v>
      </c>
      <c r="H373" s="2" t="s">
        <v>58</v>
      </c>
      <c r="I373" s="2" t="str">
        <f>IFERROR(__xludf.DUMMYFUNCTION("GOOGLETRANSLATE(C373,""fr"",""en"")"),"Loading...")</f>
        <v>Loading...</v>
      </c>
    </row>
    <row r="374" ht="15.75" customHeight="1">
      <c r="B374" s="2" t="s">
        <v>974</v>
      </c>
      <c r="C374" s="2" t="s">
        <v>975</v>
      </c>
      <c r="D374" s="2" t="s">
        <v>26</v>
      </c>
      <c r="E374" s="2" t="s">
        <v>27</v>
      </c>
      <c r="F374" s="2" t="s">
        <v>398</v>
      </c>
      <c r="G374" s="2" t="s">
        <v>965</v>
      </c>
      <c r="H374" s="2" t="s">
        <v>58</v>
      </c>
      <c r="I374" s="2" t="str">
        <f>IFERROR(__xludf.DUMMYFUNCTION("GOOGLETRANSLATE(C374,""fr"",""en"")"),"Loading...")</f>
        <v>Loading...</v>
      </c>
    </row>
    <row r="375" ht="15.75" customHeight="1">
      <c r="B375" s="2" t="s">
        <v>976</v>
      </c>
      <c r="C375" s="2" t="s">
        <v>977</v>
      </c>
      <c r="D375" s="2" t="s">
        <v>26</v>
      </c>
      <c r="E375" s="2" t="s">
        <v>27</v>
      </c>
      <c r="F375" s="2" t="s">
        <v>398</v>
      </c>
      <c r="G375" s="2" t="s">
        <v>965</v>
      </c>
      <c r="H375" s="2" t="s">
        <v>58</v>
      </c>
      <c r="I375" s="2" t="str">
        <f>IFERROR(__xludf.DUMMYFUNCTION("GOOGLETRANSLATE(C375,""fr"",""en"")"),"Loading...")</f>
        <v>Loading...</v>
      </c>
    </row>
    <row r="376" ht="15.75" customHeight="1">
      <c r="B376" s="2" t="s">
        <v>978</v>
      </c>
      <c r="C376" s="2" t="s">
        <v>979</v>
      </c>
      <c r="D376" s="2" t="s">
        <v>26</v>
      </c>
      <c r="E376" s="2" t="s">
        <v>27</v>
      </c>
      <c r="F376" s="2" t="s">
        <v>398</v>
      </c>
      <c r="G376" s="2" t="s">
        <v>965</v>
      </c>
      <c r="H376" s="2" t="s">
        <v>58</v>
      </c>
      <c r="I376" s="2" t="str">
        <f>IFERROR(__xludf.DUMMYFUNCTION("GOOGLETRANSLATE(C376,""fr"",""en"")"),"Loading...")</f>
        <v>Loading...</v>
      </c>
    </row>
    <row r="377" ht="15.75" customHeight="1">
      <c r="B377" s="2" t="s">
        <v>980</v>
      </c>
      <c r="C377" s="2" t="s">
        <v>981</v>
      </c>
      <c r="D377" s="2" t="s">
        <v>26</v>
      </c>
      <c r="E377" s="2" t="s">
        <v>27</v>
      </c>
      <c r="F377" s="2" t="s">
        <v>398</v>
      </c>
      <c r="G377" s="2" t="s">
        <v>982</v>
      </c>
      <c r="H377" s="2" t="s">
        <v>58</v>
      </c>
      <c r="I377" s="2" t="str">
        <f>IFERROR(__xludf.DUMMYFUNCTION("GOOGLETRANSLATE(C377,""fr"",""en"")"),"Satisfied with the ease of subscription and the customer advice by phone. Speed ​​of signature and taking into account the expectations of future drivers")</f>
        <v>Satisfied with the ease of subscription and the customer advice by phone. Speed ​​of signature and taking into account the expectations of future drivers</v>
      </c>
    </row>
    <row r="378" ht="15.75" customHeight="1">
      <c r="B378" s="2" t="s">
        <v>983</v>
      </c>
      <c r="C378" s="2" t="s">
        <v>984</v>
      </c>
      <c r="D378" s="2" t="s">
        <v>26</v>
      </c>
      <c r="E378" s="2" t="s">
        <v>27</v>
      </c>
      <c r="F378" s="2" t="s">
        <v>398</v>
      </c>
      <c r="G378" s="2" t="s">
        <v>982</v>
      </c>
      <c r="H378" s="2" t="s">
        <v>58</v>
      </c>
      <c r="I378" s="2" t="str">
        <f>IFERROR(__xludf.DUMMYFUNCTION("GOOGLETRANSLATE(C378,""fr"",""en"")"),"satisfied with the correct price service thank you for everything
Regards Mr Huret Jean Paul (possibly I will see for other contracts)
Camping car legal protection tranquility contract")</f>
        <v>satisfied with the correct price service thank you for everything
Regards Mr Huret Jean Paul (possibly I will see for other contracts)
Camping car legal protection tranquility contract</v>
      </c>
    </row>
    <row r="379" ht="15.75" customHeight="1">
      <c r="B379" s="2" t="s">
        <v>985</v>
      </c>
      <c r="C379" s="2" t="s">
        <v>986</v>
      </c>
      <c r="D379" s="2" t="s">
        <v>26</v>
      </c>
      <c r="E379" s="2" t="s">
        <v>27</v>
      </c>
      <c r="F379" s="2" t="s">
        <v>398</v>
      </c>
      <c r="G379" s="2" t="s">
        <v>982</v>
      </c>
      <c r="H379" s="2" t="s">
        <v>58</v>
      </c>
      <c r="I379" s="2" t="str">
        <f>IFERROR(__xludf.DUMMYFUNCTION("GOOGLETRANSLATE(C379,""fr"",""en"")"),"Loading...")</f>
        <v>Loading...</v>
      </c>
    </row>
    <row r="380" ht="15.75" customHeight="1">
      <c r="B380" s="2" t="s">
        <v>987</v>
      </c>
      <c r="C380" s="2" t="s">
        <v>988</v>
      </c>
      <c r="D380" s="2" t="s">
        <v>26</v>
      </c>
      <c r="E380" s="2" t="s">
        <v>27</v>
      </c>
      <c r="F380" s="2" t="s">
        <v>398</v>
      </c>
      <c r="G380" s="2" t="s">
        <v>982</v>
      </c>
      <c r="H380" s="2" t="s">
        <v>58</v>
      </c>
      <c r="I380" s="2" t="str">
        <f>IFERROR(__xludf.DUMMYFUNCTION("GOOGLETRANSLATE(C380,""fr"",""en"")"),"Satisfied with the pricing proposal, to be seen if the service offered is up to par. A certain instability in the pricing proposal should be noted, between a quote made on the internet and that ultimately signed by phone. And no taking on the price, becau"&amp;"se ""it is the software that controls everything"".")</f>
        <v>Satisfied with the pricing proposal, to be seen if the service offered is up to par. A certain instability in the pricing proposal should be noted, between a quote made on the internet and that ultimately signed by phone. And no taking on the price, because "it is the software that controls everything".</v>
      </c>
    </row>
    <row r="381" ht="15.75" customHeight="1">
      <c r="B381" s="2" t="s">
        <v>989</v>
      </c>
      <c r="C381" s="2" t="s">
        <v>990</v>
      </c>
      <c r="D381" s="2" t="s">
        <v>26</v>
      </c>
      <c r="E381" s="2" t="s">
        <v>27</v>
      </c>
      <c r="F381" s="2" t="s">
        <v>398</v>
      </c>
      <c r="G381" s="2" t="s">
        <v>982</v>
      </c>
      <c r="H381" s="2" t="s">
        <v>58</v>
      </c>
      <c r="I381" s="2" t="str">
        <f>IFERROR(__xludf.DUMMYFUNCTION("GOOGLETRANSLATE(C381,""fr"",""en"")"),"Excellent, I was well advised, I realized that it was quite complex to be insured especially as a young driver and everything was simple with the Olivier Insurance")</f>
        <v>Excellent, I was well advised, I realized that it was quite complex to be insured especially as a young driver and everything was simple with the Olivier Insurance</v>
      </c>
    </row>
    <row r="382" ht="15.75" customHeight="1">
      <c r="B382" s="2" t="s">
        <v>991</v>
      </c>
      <c r="C382" s="2" t="s">
        <v>992</v>
      </c>
      <c r="D382" s="2" t="s">
        <v>26</v>
      </c>
      <c r="E382" s="2" t="s">
        <v>27</v>
      </c>
      <c r="F382" s="2" t="s">
        <v>398</v>
      </c>
      <c r="G382" s="2" t="s">
        <v>993</v>
      </c>
      <c r="H382" s="2" t="s">
        <v>58</v>
      </c>
      <c r="I382" s="2" t="str">
        <f>IFERROR(__xludf.DUMMYFUNCTION("GOOGLETRANSLATE(C382,""fr"",""en"")"),"Loading...")</f>
        <v>Loading...</v>
      </c>
    </row>
    <row r="383" ht="15.75" customHeight="1">
      <c r="B383" s="2" t="s">
        <v>994</v>
      </c>
      <c r="C383" s="2" t="s">
        <v>995</v>
      </c>
      <c r="D383" s="2" t="s">
        <v>26</v>
      </c>
      <c r="E383" s="2" t="s">
        <v>27</v>
      </c>
      <c r="F383" s="2" t="s">
        <v>398</v>
      </c>
      <c r="G383" s="2" t="s">
        <v>996</v>
      </c>
      <c r="H383" s="2" t="s">
        <v>58</v>
      </c>
      <c r="I383" s="2" t="str">
        <f>IFERROR(__xludf.DUMMYFUNCTION("GOOGLETRANSLATE(C383,""fr"",""en"")"),"Loading...")</f>
        <v>Loading...</v>
      </c>
    </row>
    <row r="384" ht="15.75" customHeight="1">
      <c r="B384" s="2" t="s">
        <v>997</v>
      </c>
      <c r="C384" s="2" t="s">
        <v>998</v>
      </c>
      <c r="D384" s="2" t="s">
        <v>26</v>
      </c>
      <c r="E384" s="2" t="s">
        <v>27</v>
      </c>
      <c r="F384" s="2" t="s">
        <v>398</v>
      </c>
      <c r="G384" s="2" t="s">
        <v>996</v>
      </c>
      <c r="H384" s="2" t="s">
        <v>58</v>
      </c>
      <c r="I384" s="2" t="str">
        <f>IFERROR(__xludf.DUMMYFUNCTION("GOOGLETRANSLATE(C384,""fr"",""en"")"),"Loading...")</f>
        <v>Loading...</v>
      </c>
    </row>
    <row r="385" ht="15.75" customHeight="1">
      <c r="B385" s="2" t="s">
        <v>999</v>
      </c>
      <c r="C385" s="2" t="s">
        <v>1000</v>
      </c>
      <c r="D385" s="2" t="s">
        <v>26</v>
      </c>
      <c r="E385" s="2" t="s">
        <v>27</v>
      </c>
      <c r="F385" s="2" t="s">
        <v>398</v>
      </c>
      <c r="G385" s="2" t="s">
        <v>1001</v>
      </c>
      <c r="H385" s="2" t="s">
        <v>58</v>
      </c>
      <c r="I385" s="2" t="str">
        <f>IFERROR(__xludf.DUMMYFUNCTION("GOOGLETRANSLATE(C385,""fr"",""en"")"),"Loading...")</f>
        <v>Loading...</v>
      </c>
    </row>
    <row r="386" ht="15.75" customHeight="1">
      <c r="B386" s="2" t="s">
        <v>1002</v>
      </c>
      <c r="C386" s="2" t="s">
        <v>1003</v>
      </c>
      <c r="D386" s="2" t="s">
        <v>26</v>
      </c>
      <c r="E386" s="2" t="s">
        <v>27</v>
      </c>
      <c r="F386" s="2" t="s">
        <v>398</v>
      </c>
      <c r="G386" s="2" t="s">
        <v>1001</v>
      </c>
      <c r="H386" s="2" t="s">
        <v>58</v>
      </c>
      <c r="I386" s="2" t="str">
        <f>IFERROR(__xludf.DUMMYFUNCTION("GOOGLETRANSLATE(C386,""fr"",""en"")"),"Loading...")</f>
        <v>Loading...</v>
      </c>
    </row>
    <row r="387" ht="15.75" customHeight="1">
      <c r="B387" s="2" t="s">
        <v>1004</v>
      </c>
      <c r="C387" s="2" t="s">
        <v>1005</v>
      </c>
      <c r="D387" s="2" t="s">
        <v>26</v>
      </c>
      <c r="E387" s="2" t="s">
        <v>27</v>
      </c>
      <c r="F387" s="2" t="s">
        <v>398</v>
      </c>
      <c r="G387" s="2" t="s">
        <v>1001</v>
      </c>
      <c r="H387" s="2" t="s">
        <v>58</v>
      </c>
      <c r="I387" s="2" t="str">
        <f>IFERROR(__xludf.DUMMYFUNCTION("GOOGLETRANSLATE(C387,""fr"",""en"")"),"Loading...")</f>
        <v>Loading...</v>
      </c>
    </row>
    <row r="388" ht="15.75" customHeight="1">
      <c r="B388" s="2" t="s">
        <v>1006</v>
      </c>
      <c r="C388" s="2" t="s">
        <v>1007</v>
      </c>
      <c r="D388" s="2" t="s">
        <v>26</v>
      </c>
      <c r="E388" s="2" t="s">
        <v>27</v>
      </c>
      <c r="F388" s="2" t="s">
        <v>398</v>
      </c>
      <c r="G388" s="2" t="s">
        <v>1001</v>
      </c>
      <c r="H388" s="2" t="s">
        <v>58</v>
      </c>
      <c r="I388" s="2" t="str">
        <f>IFERROR(__xludf.DUMMYFUNCTION("GOOGLETRANSLATE(C388,""fr"",""en"")"),"Loading...")</f>
        <v>Loading...</v>
      </c>
    </row>
    <row r="389" ht="15.75" customHeight="1">
      <c r="B389" s="2" t="s">
        <v>1008</v>
      </c>
      <c r="C389" s="2" t="s">
        <v>1009</v>
      </c>
      <c r="D389" s="2" t="s">
        <v>26</v>
      </c>
      <c r="E389" s="2" t="s">
        <v>27</v>
      </c>
      <c r="F389" s="2" t="s">
        <v>398</v>
      </c>
      <c r="G389" s="2" t="s">
        <v>1001</v>
      </c>
      <c r="H389" s="2" t="s">
        <v>58</v>
      </c>
      <c r="I389" s="2" t="str">
        <f>IFERROR(__xludf.DUMMYFUNCTION("GOOGLETRANSLATE(C389,""fr"",""en"")"),"Loading...")</f>
        <v>Loading...</v>
      </c>
    </row>
    <row r="390" ht="15.75" customHeight="1">
      <c r="B390" s="2" t="s">
        <v>1010</v>
      </c>
      <c r="C390" s="2" t="s">
        <v>1011</v>
      </c>
      <c r="D390" s="2" t="s">
        <v>26</v>
      </c>
      <c r="E390" s="2" t="s">
        <v>27</v>
      </c>
      <c r="F390" s="2" t="s">
        <v>398</v>
      </c>
      <c r="G390" s="2" t="s">
        <v>1001</v>
      </c>
      <c r="H390" s="2" t="s">
        <v>58</v>
      </c>
      <c r="I390" s="2" t="str">
        <f>IFERROR(__xludf.DUMMYFUNCTION("GOOGLETRANSLATE(C390,""fr"",""en"")"),"Loading...")</f>
        <v>Loading...</v>
      </c>
    </row>
    <row r="391" ht="15.75" customHeight="1">
      <c r="B391" s="2" t="s">
        <v>1012</v>
      </c>
      <c r="C391" s="2" t="s">
        <v>1013</v>
      </c>
      <c r="D391" s="2" t="s">
        <v>26</v>
      </c>
      <c r="E391" s="2" t="s">
        <v>27</v>
      </c>
      <c r="F391" s="2" t="s">
        <v>398</v>
      </c>
      <c r="G391" s="2" t="s">
        <v>1001</v>
      </c>
      <c r="H391" s="2" t="s">
        <v>58</v>
      </c>
      <c r="I391" s="2" t="str">
        <f>IFERROR(__xludf.DUMMYFUNCTION("GOOGLETRANSLATE(C391,""fr"",""en"")"),"Simple and practical, can be an improvement in minimum assistance conditions should be expected. Thank you for your responsiveness as well as your kindness")</f>
        <v>Simple and practical, can be an improvement in minimum assistance conditions should be expected. Thank you for your responsiveness as well as your kindness</v>
      </c>
    </row>
    <row r="392" ht="15.75" customHeight="1">
      <c r="B392" s="2" t="s">
        <v>1014</v>
      </c>
      <c r="C392" s="2" t="s">
        <v>1015</v>
      </c>
      <c r="D392" s="2" t="s">
        <v>26</v>
      </c>
      <c r="E392" s="2" t="s">
        <v>27</v>
      </c>
      <c r="F392" s="2" t="s">
        <v>398</v>
      </c>
      <c r="G392" s="2" t="s">
        <v>1001</v>
      </c>
      <c r="H392" s="2" t="s">
        <v>58</v>
      </c>
      <c r="I392" s="2" t="str">
        <f>IFERROR(__xludf.DUMMYFUNCTION("GOOGLETRANSLATE(C392,""fr"",""en"")"),"Fast and cheap impeccable customer service just to review on the site to be recalled by an advisor because it is impossible this morning to make an app would be practical and accepted the EU accounts")</f>
        <v>Fast and cheap impeccable customer service just to review on the site to be recalled by an advisor because it is impossible this morning to make an app would be practical and accepted the EU accounts</v>
      </c>
    </row>
    <row r="393" ht="15.75" customHeight="1">
      <c r="B393" s="2" t="s">
        <v>1016</v>
      </c>
      <c r="C393" s="2" t="s">
        <v>1017</v>
      </c>
      <c r="D393" s="2" t="s">
        <v>26</v>
      </c>
      <c r="E393" s="2" t="s">
        <v>27</v>
      </c>
      <c r="F393" s="2" t="s">
        <v>398</v>
      </c>
      <c r="G393" s="2" t="s">
        <v>1001</v>
      </c>
      <c r="H393" s="2" t="s">
        <v>58</v>
      </c>
      <c r="I393" s="2" t="str">
        <f>IFERROR(__xludf.DUMMYFUNCTION("GOOGLETRANSLATE(C393,""fr"",""en"")"),"Hello,
No tariff taking into account for my two vehicles insured at home.
Simple website and clear and intuitive interface.
Cordially")</f>
        <v>Hello,
No tariff taking into account for my two vehicles insured at home.
Simple website and clear and intuitive interface.
Cordially</v>
      </c>
    </row>
    <row r="394" ht="15.75" customHeight="1">
      <c r="B394" s="2" t="s">
        <v>1018</v>
      </c>
      <c r="C394" s="2" t="s">
        <v>1019</v>
      </c>
      <c r="D394" s="2" t="s">
        <v>26</v>
      </c>
      <c r="E394" s="2" t="s">
        <v>27</v>
      </c>
      <c r="F394" s="2" t="s">
        <v>398</v>
      </c>
      <c r="G394" s="2" t="s">
        <v>1001</v>
      </c>
      <c r="H394" s="2" t="s">
        <v>58</v>
      </c>
      <c r="I394" s="2" t="str">
        <f>IFERROR(__xludf.DUMMYFUNCTION("GOOGLETRANSLATE(C394,""fr"",""en"")"),"Loading...")</f>
        <v>Loading...</v>
      </c>
    </row>
    <row r="395" ht="15.75" customHeight="1">
      <c r="B395" s="2" t="s">
        <v>1020</v>
      </c>
      <c r="C395" s="2" t="s">
        <v>1021</v>
      </c>
      <c r="D395" s="2" t="s">
        <v>26</v>
      </c>
      <c r="E395" s="2" t="s">
        <v>27</v>
      </c>
      <c r="F395" s="2" t="s">
        <v>398</v>
      </c>
      <c r="G395" s="2" t="s">
        <v>1022</v>
      </c>
      <c r="H395" s="2" t="s">
        <v>58</v>
      </c>
      <c r="I395" s="2" t="str">
        <f>IFERROR(__xludf.DUMMYFUNCTION("GOOGLETRANSLATE(C395,""fr"",""en"")"),"Loading...")</f>
        <v>Loading...</v>
      </c>
    </row>
    <row r="396" ht="15.75" customHeight="1">
      <c r="B396" s="2" t="s">
        <v>1023</v>
      </c>
      <c r="C396" s="2" t="s">
        <v>1024</v>
      </c>
      <c r="D396" s="2" t="s">
        <v>26</v>
      </c>
      <c r="E396" s="2" t="s">
        <v>27</v>
      </c>
      <c r="F396" s="2" t="s">
        <v>398</v>
      </c>
      <c r="G396" s="2" t="s">
        <v>1022</v>
      </c>
      <c r="H396" s="2" t="s">
        <v>58</v>
      </c>
      <c r="I396" s="2" t="str">
        <f>IFERROR(__xludf.DUMMYFUNCTION("GOOGLETRANSLATE(C396,""fr"",""en"")"),"Loading...")</f>
        <v>Loading...</v>
      </c>
    </row>
    <row r="397" ht="15.75" customHeight="1">
      <c r="B397" s="2" t="s">
        <v>1025</v>
      </c>
      <c r="C397" s="2" t="s">
        <v>1026</v>
      </c>
      <c r="D397" s="2" t="s">
        <v>26</v>
      </c>
      <c r="E397" s="2" t="s">
        <v>27</v>
      </c>
      <c r="F397" s="2" t="s">
        <v>398</v>
      </c>
      <c r="G397" s="2" t="s">
        <v>1022</v>
      </c>
      <c r="H397" s="2" t="s">
        <v>58</v>
      </c>
      <c r="I397" s="2" t="str">
        <f>IFERROR(__xludf.DUMMYFUNCTION("GOOGLETRANSLATE(C397,""fr"",""en"")"),"Loading...")</f>
        <v>Loading...</v>
      </c>
    </row>
    <row r="398" ht="15.75" customHeight="1">
      <c r="B398" s="2" t="s">
        <v>1027</v>
      </c>
      <c r="C398" s="2" t="s">
        <v>1028</v>
      </c>
      <c r="D398" s="2" t="s">
        <v>26</v>
      </c>
      <c r="E398" s="2" t="s">
        <v>27</v>
      </c>
      <c r="F398" s="2" t="s">
        <v>398</v>
      </c>
      <c r="G398" s="2" t="s">
        <v>1022</v>
      </c>
      <c r="H398" s="2" t="s">
        <v>58</v>
      </c>
      <c r="I398" s="2" t="str">
        <f>IFERROR(__xludf.DUMMYFUNCTION("GOOGLETRANSLATE(C398,""fr"",""en"")"),"I am very satisfied you service, we help at the slightest problems, attentive and very kind. The prices are very correct, the service is very fast.")</f>
        <v>I am very satisfied you service, we help at the slightest problems, attentive and very kind. The prices are very correct, the service is very fast.</v>
      </c>
    </row>
    <row r="399" ht="15.75" customHeight="1">
      <c r="B399" s="2" t="s">
        <v>1029</v>
      </c>
      <c r="C399" s="2" t="s">
        <v>1030</v>
      </c>
      <c r="D399" s="2" t="s">
        <v>26</v>
      </c>
      <c r="E399" s="2" t="s">
        <v>27</v>
      </c>
      <c r="F399" s="2" t="s">
        <v>398</v>
      </c>
      <c r="G399" s="2" t="s">
        <v>1022</v>
      </c>
      <c r="H399" s="2" t="s">
        <v>58</v>
      </c>
      <c r="I399" s="2" t="str">
        <f>IFERROR(__xludf.DUMMYFUNCTION("GOOGLETRANSLATE(C399,""fr"",""en"")"),"Make a quote and a contract is simple, quick. He contacts you by phone if needed.
 3 times cheaper than at Aviva for better guarantees.")</f>
        <v>Make a quote and a contract is simple, quick. He contacts you by phone if needed.
 3 times cheaper than at Aviva for better guarantees.</v>
      </c>
    </row>
    <row r="400" ht="15.75" customHeight="1">
      <c r="B400" s="2" t="s">
        <v>1031</v>
      </c>
      <c r="C400" s="2" t="s">
        <v>1032</v>
      </c>
      <c r="D400" s="2" t="s">
        <v>26</v>
      </c>
      <c r="E400" s="2" t="s">
        <v>27</v>
      </c>
      <c r="F400" s="2" t="s">
        <v>398</v>
      </c>
      <c r="G400" s="2" t="s">
        <v>1022</v>
      </c>
      <c r="H400" s="2" t="s">
        <v>58</v>
      </c>
      <c r="I400" s="2" t="str">
        <f>IFERROR(__xludf.DUMMYFUNCTION("GOOGLETRANSLATE(C400,""fr"",""en"")"),"Loading...")</f>
        <v>Loading...</v>
      </c>
    </row>
    <row r="401" ht="15.75" customHeight="1">
      <c r="B401" s="2" t="s">
        <v>1033</v>
      </c>
      <c r="C401" s="2" t="s">
        <v>1034</v>
      </c>
      <c r="D401" s="2" t="s">
        <v>26</v>
      </c>
      <c r="E401" s="2" t="s">
        <v>27</v>
      </c>
      <c r="F401" s="2" t="s">
        <v>398</v>
      </c>
      <c r="G401" s="2" t="s">
        <v>1022</v>
      </c>
      <c r="H401" s="2" t="s">
        <v>58</v>
      </c>
      <c r="I401" s="2" t="str">
        <f>IFERROR(__xludf.DUMMYFUNCTION("GOOGLETRANSLATE(C401,""fr"",""en"")"),"Very correct price. Easy to use. The user, even a novice is guided at each stage of the process. I will recommend the olive tree around me, without a doubt.")</f>
        <v>Very correct price. Easy to use. The user, even a novice is guided at each stage of the process. I will recommend the olive tree around me, without a doubt.</v>
      </c>
    </row>
    <row r="402" ht="15.75" customHeight="1">
      <c r="B402" s="2" t="s">
        <v>1035</v>
      </c>
      <c r="C402" s="2" t="s">
        <v>1036</v>
      </c>
      <c r="D402" s="2" t="s">
        <v>26</v>
      </c>
      <c r="E402" s="2" t="s">
        <v>27</v>
      </c>
      <c r="F402" s="2" t="s">
        <v>398</v>
      </c>
      <c r="G402" s="2" t="s">
        <v>1022</v>
      </c>
      <c r="H402" s="2" t="s">
        <v>58</v>
      </c>
      <c r="I402" s="2" t="str">
        <f>IFERROR(__xludf.DUMMYFUNCTION("GOOGLETRANSLATE(C402,""fr"",""en"")"),"I am satisfied with the new car contract I have taken out. Quantity price report is attractive, and customer service is effective. Thanks
Marie Aracil")</f>
        <v>I am satisfied with the new car contract I have taken out. Quantity price report is attractive, and customer service is effective. Thanks
Marie Aracil</v>
      </c>
    </row>
    <row r="403" ht="15.75" customHeight="1">
      <c r="B403" s="2" t="s">
        <v>1037</v>
      </c>
      <c r="C403" s="2" t="s">
        <v>1038</v>
      </c>
      <c r="D403" s="2" t="s">
        <v>26</v>
      </c>
      <c r="E403" s="2" t="s">
        <v>27</v>
      </c>
      <c r="F403" s="2" t="s">
        <v>398</v>
      </c>
      <c r="G403" s="2" t="s">
        <v>305</v>
      </c>
      <c r="H403" s="2" t="s">
        <v>58</v>
      </c>
      <c r="I403" s="2" t="str">
        <f>IFERROR(__xludf.DUMMYFUNCTION("GOOGLETRANSLATE(C403,""fr"",""en"")"),"The Bug site a little but your advisers are super nice. Very pleasant on the phone.
Remains to be wishing to never have to call you for a concern")</f>
        <v>The Bug site a little but your advisers are super nice. Very pleasant on the phone.
Remains to be wishing to never have to call you for a concern</v>
      </c>
    </row>
    <row r="404" ht="15.75" customHeight="1">
      <c r="B404" s="2" t="s">
        <v>1039</v>
      </c>
      <c r="C404" s="2" t="s">
        <v>1040</v>
      </c>
      <c r="D404" s="2" t="s">
        <v>26</v>
      </c>
      <c r="E404" s="2" t="s">
        <v>27</v>
      </c>
      <c r="F404" s="2" t="s">
        <v>398</v>
      </c>
      <c r="G404" s="2" t="s">
        <v>108</v>
      </c>
      <c r="H404" s="2" t="s">
        <v>58</v>
      </c>
      <c r="I404" s="2" t="str">
        <f>IFERROR(__xludf.DUMMYFUNCTION("GOOGLETRANSLATE(C404,""fr"",""en"")"),"The olive tree, a constant concern to serve its customers with clear explanations, attentive. An effective app. Am awaiting the post contract party for my final opinion")</f>
        <v>The olive tree, a constant concern to serve its customers with clear explanations, attentive. An effective app. Am awaiting the post contract party for my final opinion</v>
      </c>
    </row>
    <row r="405" ht="15.75" customHeight="1">
      <c r="B405" s="2" t="s">
        <v>1041</v>
      </c>
      <c r="C405" s="2" t="s">
        <v>1042</v>
      </c>
      <c r="D405" s="2" t="s">
        <v>26</v>
      </c>
      <c r="E405" s="2" t="s">
        <v>27</v>
      </c>
      <c r="F405" s="2" t="s">
        <v>398</v>
      </c>
      <c r="G405" s="2" t="s">
        <v>108</v>
      </c>
      <c r="H405" s="2" t="s">
        <v>58</v>
      </c>
      <c r="I405" s="2" t="str">
        <f>IFERROR(__xludf.DUMMYFUNCTION("GOOGLETRANSLATE(C405,""fr"",""en"")"),"I am very satisfied with the service.
My telephone conversation was very pleasant, the person knew how to go to the Essents by explaining things very well.
More than satisfied with the price !!!
I recommend ++")</f>
        <v>I am very satisfied with the service.
My telephone conversation was very pleasant, the person knew how to go to the Essents by explaining things very well.
More than satisfied with the price !!!
I recommend ++</v>
      </c>
    </row>
    <row r="406" ht="15.75" customHeight="1">
      <c r="B406" s="2" t="s">
        <v>1043</v>
      </c>
      <c r="C406" s="2" t="s">
        <v>1044</v>
      </c>
      <c r="D406" s="2" t="s">
        <v>26</v>
      </c>
      <c r="E406" s="2" t="s">
        <v>27</v>
      </c>
      <c r="F406" s="2" t="s">
        <v>398</v>
      </c>
      <c r="G406" s="2" t="s">
        <v>108</v>
      </c>
      <c r="H406" s="2" t="s">
        <v>58</v>
      </c>
      <c r="I406" s="2" t="str">
        <f>IFERROR(__xludf.DUMMYFUNCTION("GOOGLETRANSLATE(C406,""fr"",""en"")"),"Loading...")</f>
        <v>Loading...</v>
      </c>
    </row>
    <row r="407" ht="15.75" customHeight="1">
      <c r="B407" s="2" t="s">
        <v>1045</v>
      </c>
      <c r="C407" s="2" t="s">
        <v>1046</v>
      </c>
      <c r="D407" s="2" t="s">
        <v>26</v>
      </c>
      <c r="E407" s="2" t="s">
        <v>27</v>
      </c>
      <c r="F407" s="2" t="s">
        <v>398</v>
      </c>
      <c r="G407" s="2" t="s">
        <v>108</v>
      </c>
      <c r="H407" s="2" t="s">
        <v>58</v>
      </c>
      <c r="I407" s="2" t="str">
        <f>IFERROR(__xludf.DUMMYFUNCTION("GOOGLETRANSLATE(C407,""fr"",""en"")"),"Very satisfied with the customer service of the telephone reception and the information provided as well as the guarantee formulas and the prices offered for a young driver.")</f>
        <v>Very satisfied with the customer service of the telephone reception and the information provided as well as the guarantee formulas and the prices offered for a young driver.</v>
      </c>
    </row>
    <row r="408" ht="15.75" customHeight="1">
      <c r="B408" s="2" t="s">
        <v>1047</v>
      </c>
      <c r="C408" s="2" t="s">
        <v>1048</v>
      </c>
      <c r="D408" s="2" t="s">
        <v>26</v>
      </c>
      <c r="E408" s="2" t="s">
        <v>27</v>
      </c>
      <c r="F408" s="2" t="s">
        <v>398</v>
      </c>
      <c r="G408" s="2" t="s">
        <v>108</v>
      </c>
      <c r="H408" s="2" t="s">
        <v>58</v>
      </c>
      <c r="I408" s="2" t="str">
        <f>IFERROR(__xludf.DUMMYFUNCTION("GOOGLETRANSLATE(C408,""fr"",""en"")"),"Loading...")</f>
        <v>Loading...</v>
      </c>
    </row>
    <row r="409" ht="15.75" customHeight="1">
      <c r="B409" s="2" t="s">
        <v>1049</v>
      </c>
      <c r="C409" s="2" t="s">
        <v>1050</v>
      </c>
      <c r="D409" s="2" t="s">
        <v>26</v>
      </c>
      <c r="E409" s="2" t="s">
        <v>27</v>
      </c>
      <c r="F409" s="2" t="s">
        <v>398</v>
      </c>
      <c r="G409" s="2" t="s">
        <v>108</v>
      </c>
      <c r="H409" s="2" t="s">
        <v>58</v>
      </c>
      <c r="I409" s="2" t="str">
        <f>IFERROR(__xludf.DUMMYFUNCTION("GOOGLETRANSLATE(C409,""fr"",""en"")"),"I am satisfied with the service, affordable price, and always advice to listen in the event of a problem. I recommend the olive assurance without problem to my entourage")</f>
        <v>I am satisfied with the service, affordable price, and always advice to listen in the event of a problem. I recommend the olive assurance without problem to my entourage</v>
      </c>
    </row>
    <row r="410" ht="15.75" customHeight="1">
      <c r="B410" s="2" t="s">
        <v>1051</v>
      </c>
      <c r="C410" s="2" t="s">
        <v>1052</v>
      </c>
      <c r="D410" s="2" t="s">
        <v>26</v>
      </c>
      <c r="E410" s="2" t="s">
        <v>27</v>
      </c>
      <c r="F410" s="2" t="s">
        <v>398</v>
      </c>
      <c r="G410" s="2" t="s">
        <v>108</v>
      </c>
      <c r="H410" s="2" t="s">
        <v>58</v>
      </c>
      <c r="I410" s="2" t="str">
        <f>IFERROR(__xludf.DUMMYFUNCTION("GOOGLETRANSLATE(C410,""fr"",""en"")"),"Loading...")</f>
        <v>Loading...</v>
      </c>
    </row>
    <row r="411" ht="15.75" customHeight="1">
      <c r="B411" s="2" t="s">
        <v>1053</v>
      </c>
      <c r="C411" s="2" t="s">
        <v>1054</v>
      </c>
      <c r="D411" s="2" t="s">
        <v>26</v>
      </c>
      <c r="E411" s="2" t="s">
        <v>27</v>
      </c>
      <c r="F411" s="2" t="s">
        <v>398</v>
      </c>
      <c r="G411" s="2" t="s">
        <v>108</v>
      </c>
      <c r="H411" s="2" t="s">
        <v>58</v>
      </c>
      <c r="I411" s="2" t="str">
        <f>IFERROR(__xludf.DUMMYFUNCTION("GOOGLETRANSLATE(C411,""fr"",""en"")"),"Loading...")</f>
        <v>Loading...</v>
      </c>
    </row>
    <row r="412" ht="15.75" customHeight="1">
      <c r="B412" s="2" t="s">
        <v>1055</v>
      </c>
      <c r="C412" s="2" t="s">
        <v>1056</v>
      </c>
      <c r="D412" s="2" t="s">
        <v>26</v>
      </c>
      <c r="E412" s="2" t="s">
        <v>27</v>
      </c>
      <c r="F412" s="2" t="s">
        <v>398</v>
      </c>
      <c r="G412" s="2" t="s">
        <v>1057</v>
      </c>
      <c r="H412" s="2" t="s">
        <v>58</v>
      </c>
      <c r="I412" s="2" t="str">
        <f>IFERROR(__xludf.DUMMYFUNCTION("GOOGLETRANSLATE(C412,""fr"",""en"")"),"Loading...")</f>
        <v>Loading...</v>
      </c>
    </row>
    <row r="413" ht="15.75" customHeight="1">
      <c r="B413" s="2" t="s">
        <v>1058</v>
      </c>
      <c r="C413" s="2" t="s">
        <v>1059</v>
      </c>
      <c r="D413" s="2" t="s">
        <v>26</v>
      </c>
      <c r="E413" s="2" t="s">
        <v>27</v>
      </c>
      <c r="F413" s="2" t="s">
        <v>398</v>
      </c>
      <c r="G413" s="2" t="s">
        <v>1057</v>
      </c>
      <c r="H413" s="2" t="s">
        <v>58</v>
      </c>
      <c r="I413" s="2" t="str">
        <f>IFERROR(__xludf.DUMMYFUNCTION("GOOGLETRANSLATE(C413,""fr"",""en"")"),"Very happy. Great service! Friendly and patient staff. Thank you. Excess service. Kind and patient staff. Everything is so simple and it is easy to sign online contracts. I highly recommend.")</f>
        <v>Very happy. Great service! Friendly and patient staff. Thank you. Excess service. Kind and patient staff. Everything is so simple and it is easy to sign online contracts. I highly recommend.</v>
      </c>
    </row>
    <row r="414" ht="15.75" customHeight="1">
      <c r="B414" s="2" t="s">
        <v>1060</v>
      </c>
      <c r="C414" s="2" t="s">
        <v>1061</v>
      </c>
      <c r="D414" s="2" t="s">
        <v>26</v>
      </c>
      <c r="E414" s="2" t="s">
        <v>27</v>
      </c>
      <c r="F414" s="2" t="s">
        <v>398</v>
      </c>
      <c r="G414" s="2" t="s">
        <v>1057</v>
      </c>
      <c r="H414" s="2" t="s">
        <v>58</v>
      </c>
      <c r="I414" s="2" t="str">
        <f>IFERROR(__xludf.DUMMYFUNCTION("GOOGLETRANSLATE(C414,""fr"",""en"")"),"Loading...")</f>
        <v>Loading...</v>
      </c>
    </row>
    <row r="415" ht="15.75" customHeight="1">
      <c r="B415" s="2" t="s">
        <v>1062</v>
      </c>
      <c r="C415" s="2" t="s">
        <v>1063</v>
      </c>
      <c r="D415" s="2" t="s">
        <v>26</v>
      </c>
      <c r="E415" s="2" t="s">
        <v>27</v>
      </c>
      <c r="F415" s="2" t="s">
        <v>398</v>
      </c>
      <c r="G415" s="2" t="s">
        <v>1057</v>
      </c>
      <c r="H415" s="2" t="s">
        <v>58</v>
      </c>
      <c r="I415" s="2" t="str">
        <f>IFERROR(__xludf.DUMMYFUNCTION("GOOGLETRANSLATE(C415,""fr"",""en"")"),"Loading...")</f>
        <v>Loading...</v>
      </c>
    </row>
    <row r="416" ht="15.75" customHeight="1">
      <c r="B416" s="2" t="s">
        <v>1064</v>
      </c>
      <c r="C416" s="2" t="s">
        <v>1065</v>
      </c>
      <c r="D416" s="2" t="s">
        <v>26</v>
      </c>
      <c r="E416" s="2" t="s">
        <v>27</v>
      </c>
      <c r="F416" s="2" t="s">
        <v>398</v>
      </c>
      <c r="G416" s="2" t="s">
        <v>1057</v>
      </c>
      <c r="H416" s="2" t="s">
        <v>58</v>
      </c>
      <c r="I416" s="2" t="str">
        <f>IFERROR(__xludf.DUMMYFUNCTION("GOOGLETRANSLATE(C416,""fr"",""en"")"),"Loading...")</f>
        <v>Loading...</v>
      </c>
    </row>
    <row r="417" ht="15.75" customHeight="1">
      <c r="B417" s="2" t="s">
        <v>1066</v>
      </c>
      <c r="C417" s="2" t="s">
        <v>1067</v>
      </c>
      <c r="D417" s="2" t="s">
        <v>26</v>
      </c>
      <c r="E417" s="2" t="s">
        <v>27</v>
      </c>
      <c r="F417" s="2" t="s">
        <v>398</v>
      </c>
      <c r="G417" s="2" t="s">
        <v>1057</v>
      </c>
      <c r="H417" s="2" t="s">
        <v>58</v>
      </c>
      <c r="I417" s="2" t="str">
        <f>IFERROR(__xludf.DUMMYFUNCTION("GOOGLETRANSLATE(C417,""fr"",""en"")"),"The service is correct but the time of telephone expectations are very long.
The information provided during the calls is of quality.
People on the phone know how to reassure and clarify doubts.")</f>
        <v>The service is correct but the time of telephone expectations are very long.
The information provided during the calls is of quality.
People on the phone know how to reassure and clarify doubts.</v>
      </c>
    </row>
    <row r="418" ht="15.75" customHeight="1">
      <c r="B418" s="2" t="s">
        <v>1068</v>
      </c>
      <c r="C418" s="2" t="s">
        <v>1069</v>
      </c>
      <c r="D418" s="2" t="s">
        <v>26</v>
      </c>
      <c r="E418" s="2" t="s">
        <v>27</v>
      </c>
      <c r="F418" s="2" t="s">
        <v>398</v>
      </c>
      <c r="G418" s="2" t="s">
        <v>1057</v>
      </c>
      <c r="H418" s="2" t="s">
        <v>58</v>
      </c>
      <c r="I418" s="2" t="str">
        <f>IFERROR(__xludf.DUMMYFUNCTION("GOOGLETRANSLATE(C418,""fr"",""en"")"),"Really super car insurance, availability and listening as well as responsiveness from insurer agents when creating my car insurance file")</f>
        <v>Really super car insurance, availability and listening as well as responsiveness from insurer agents when creating my car insurance file</v>
      </c>
    </row>
    <row r="419" ht="15.75" customHeight="1">
      <c r="B419" s="2" t="s">
        <v>1070</v>
      </c>
      <c r="C419" s="2" t="s">
        <v>1071</v>
      </c>
      <c r="D419" s="2" t="s">
        <v>26</v>
      </c>
      <c r="E419" s="2" t="s">
        <v>27</v>
      </c>
      <c r="F419" s="2" t="s">
        <v>398</v>
      </c>
      <c r="G419" s="2" t="s">
        <v>1057</v>
      </c>
      <c r="H419" s="2" t="s">
        <v>58</v>
      </c>
      <c r="I419" s="2" t="str">
        <f>IFERROR(__xludf.DUMMYFUNCTION("GOOGLETRANSLATE(C419,""fr"",""en"")"),"  I am very happy to be a loyal customer
  At Insurance Olivier Service fast and semple Thank you for the services Regards Salhi Slah")</f>
        <v>  I am very happy to be a loyal customer
  At Insurance Olivier Service fast and semple Thank you for the services Regards Salhi Slah</v>
      </c>
    </row>
    <row r="420" ht="15.75" customHeight="1">
      <c r="B420" s="2" t="s">
        <v>1072</v>
      </c>
      <c r="C420" s="2" t="s">
        <v>1073</v>
      </c>
      <c r="D420" s="2" t="s">
        <v>26</v>
      </c>
      <c r="E420" s="2" t="s">
        <v>27</v>
      </c>
      <c r="F420" s="2" t="s">
        <v>398</v>
      </c>
      <c r="G420" s="2" t="s">
        <v>1074</v>
      </c>
      <c r="H420" s="2" t="s">
        <v>58</v>
      </c>
      <c r="I420" s="2" t="str">
        <f>IFERROR(__xludf.DUMMYFUNCTION("GOOGLETRANSLATE(C420,""fr"",""en"")"),"For the moment I am satisfied with the service, simple and fast subscription. The price that is unbeatable and the online site looks practical: see use now.")</f>
        <v>For the moment I am satisfied with the service, simple and fast subscription. The price that is unbeatable and the online site looks practical: see use now.</v>
      </c>
    </row>
    <row r="421" ht="15.75" customHeight="1">
      <c r="B421" s="2" t="s">
        <v>1075</v>
      </c>
      <c r="C421" s="2" t="s">
        <v>1076</v>
      </c>
      <c r="D421" s="2" t="s">
        <v>26</v>
      </c>
      <c r="E421" s="2" t="s">
        <v>27</v>
      </c>
      <c r="F421" s="2" t="s">
        <v>398</v>
      </c>
      <c r="G421" s="2" t="s">
        <v>1074</v>
      </c>
      <c r="H421" s="2" t="s">
        <v>58</v>
      </c>
      <c r="I421" s="2" t="str">
        <f>IFERROR(__xludf.DUMMYFUNCTION("GOOGLETRANSLATE(C421,""fr"",""en"")"),"Serious, professional, and understanding ... A service and a team attentive and responsive. Very good insurance, of course I recommend.
In the top !")</f>
        <v>Serious, professional, and understanding ... A service and a team attentive and responsive. Very good insurance, of course I recommend.
In the top !</v>
      </c>
    </row>
    <row r="422" ht="15.75" customHeight="1">
      <c r="B422" s="2" t="s">
        <v>1077</v>
      </c>
      <c r="C422" s="2" t="s">
        <v>1078</v>
      </c>
      <c r="D422" s="2" t="s">
        <v>26</v>
      </c>
      <c r="E422" s="2" t="s">
        <v>27</v>
      </c>
      <c r="F422" s="2" t="s">
        <v>398</v>
      </c>
      <c r="G422" s="2" t="s">
        <v>1074</v>
      </c>
      <c r="H422" s="2" t="s">
        <v>58</v>
      </c>
      <c r="I422" s="2" t="str">
        <f>IFERROR(__xludf.DUMMYFUNCTION("GOOGLETRANSLATE(C422,""fr"",""en"")"),"I am satisfied with the service, very fast implementing it, very competitive price, very intuitive site, I intend to put two other vehicles at the Olivier Assurance.")</f>
        <v>I am satisfied with the service, very fast implementing it, very competitive price, very intuitive site, I intend to put two other vehicles at the Olivier Assurance.</v>
      </c>
    </row>
    <row r="423" ht="15.75" customHeight="1">
      <c r="B423" s="2" t="s">
        <v>1079</v>
      </c>
      <c r="C423" s="2" t="s">
        <v>1080</v>
      </c>
      <c r="D423" s="2" t="s">
        <v>26</v>
      </c>
      <c r="E423" s="2" t="s">
        <v>27</v>
      </c>
      <c r="F423" s="2" t="s">
        <v>398</v>
      </c>
      <c r="G423" s="2" t="s">
        <v>1074</v>
      </c>
      <c r="H423" s="2" t="s">
        <v>58</v>
      </c>
      <c r="I423" s="2" t="str">
        <f>IFERROR(__xludf.DUMMYFUNCTION("GOOGLETRANSLATE(C423,""fr"",""en"")"),"Super simple and efficient, I recommend.
Everything is well explained, no difficulty in connection and information.
Fast, efficient, competitive")</f>
        <v>Super simple and efficient, I recommend.
Everything is well explained, no difficulty in connection and information.
Fast, efficient, competitive</v>
      </c>
    </row>
    <row r="424" ht="15.75" customHeight="1">
      <c r="B424" s="2" t="s">
        <v>1081</v>
      </c>
      <c r="C424" s="2" t="s">
        <v>1082</v>
      </c>
      <c r="D424" s="2" t="s">
        <v>26</v>
      </c>
      <c r="E424" s="2" t="s">
        <v>27</v>
      </c>
      <c r="F424" s="2" t="s">
        <v>398</v>
      </c>
      <c r="G424" s="2" t="s">
        <v>1083</v>
      </c>
      <c r="H424" s="2" t="s">
        <v>58</v>
      </c>
      <c r="I424" s="2" t="str">
        <f>IFERROR(__xludf.DUMMYFUNCTION("GOOGLETRANSLATE(C424,""fr"",""en"")"),"Loading...")</f>
        <v>Loading...</v>
      </c>
    </row>
    <row r="425" ht="15.75" customHeight="1">
      <c r="B425" s="2" t="s">
        <v>1084</v>
      </c>
      <c r="C425" s="2" t="s">
        <v>1085</v>
      </c>
      <c r="D425" s="2" t="s">
        <v>26</v>
      </c>
      <c r="E425" s="2" t="s">
        <v>27</v>
      </c>
      <c r="F425" s="2" t="s">
        <v>398</v>
      </c>
      <c r="G425" s="2" t="s">
        <v>1083</v>
      </c>
      <c r="H425" s="2" t="s">
        <v>58</v>
      </c>
      <c r="I425" s="2" t="str">
        <f>IFERROR(__xludf.DUMMYFUNCTION("GOOGLETRANSLATE(C425,""fr"",""en"")"),"I’m waiting for the green card to be satisfied.
Indeed I was able to subscribe quickly but the price changed 3 times and I had to start the form over a good ten times.")</f>
        <v>I’m waiting for the green card to be satisfied.
Indeed I was able to subscribe quickly but the price changed 3 times and I had to start the form over a good ten times.</v>
      </c>
    </row>
    <row r="426" ht="15.75" customHeight="1">
      <c r="B426" s="2" t="s">
        <v>1086</v>
      </c>
      <c r="C426" s="2" t="s">
        <v>1087</v>
      </c>
      <c r="D426" s="2" t="s">
        <v>26</v>
      </c>
      <c r="E426" s="2" t="s">
        <v>27</v>
      </c>
      <c r="F426" s="2" t="s">
        <v>398</v>
      </c>
      <c r="G426" s="2" t="s">
        <v>1083</v>
      </c>
      <c r="H426" s="2" t="s">
        <v>58</v>
      </c>
      <c r="I426" s="2" t="str">
        <f>IFERROR(__xludf.DUMMYFUNCTION("GOOGLETRANSLATE(C426,""fr"",""en"")"),"Loading...")</f>
        <v>Loading...</v>
      </c>
    </row>
    <row r="427" ht="15.75" customHeight="1">
      <c r="B427" s="2" t="s">
        <v>1088</v>
      </c>
      <c r="C427" s="2" t="s">
        <v>1089</v>
      </c>
      <c r="D427" s="2" t="s">
        <v>26</v>
      </c>
      <c r="E427" s="2" t="s">
        <v>27</v>
      </c>
      <c r="F427" s="2" t="s">
        <v>398</v>
      </c>
      <c r="G427" s="2" t="s">
        <v>1083</v>
      </c>
      <c r="H427" s="2" t="s">
        <v>58</v>
      </c>
      <c r="I427" s="2" t="str">
        <f>IFERROR(__xludf.DUMMYFUNCTION("GOOGLETRANSLATE(C427,""fr"",""en"")"),"Loading...")</f>
        <v>Loading...</v>
      </c>
    </row>
    <row r="428" ht="15.75" customHeight="1">
      <c r="B428" s="2" t="s">
        <v>1090</v>
      </c>
      <c r="C428" s="2" t="s">
        <v>1091</v>
      </c>
      <c r="D428" s="2" t="s">
        <v>26</v>
      </c>
      <c r="E428" s="2" t="s">
        <v>27</v>
      </c>
      <c r="F428" s="2" t="s">
        <v>398</v>
      </c>
      <c r="G428" s="2" t="s">
        <v>1083</v>
      </c>
      <c r="H428" s="2" t="s">
        <v>58</v>
      </c>
      <c r="I428" s="2" t="str">
        <f>IFERROR(__xludf.DUMMYFUNCTION("GOOGLETRANSLATE(C428,""fr"",""en"")"),"I am very satisfied, good efficient and inexpensive fast insurance, advised at the top, real pro who knows their work. I highly recommend")</f>
        <v>I am very satisfied, good efficient and inexpensive fast insurance, advised at the top, real pro who knows their work. I highly recommend</v>
      </c>
    </row>
    <row r="429" ht="15.75" customHeight="1">
      <c r="B429" s="2" t="s">
        <v>1092</v>
      </c>
      <c r="C429" s="2" t="s">
        <v>1093</v>
      </c>
      <c r="D429" s="2" t="s">
        <v>26</v>
      </c>
      <c r="E429" s="2" t="s">
        <v>27</v>
      </c>
      <c r="F429" s="2" t="s">
        <v>398</v>
      </c>
      <c r="G429" s="2" t="s">
        <v>57</v>
      </c>
      <c r="H429" s="2" t="s">
        <v>58</v>
      </c>
      <c r="I429" s="2" t="str">
        <f>IFERROR(__xludf.DUMMYFUNCTION("GOOGLETRANSLATE(C429,""fr"",""en"")"),"The website to make the quote was clear from the questions that have been
Simple and quick.
In addition, in the choice of price was practical to make my choice.")</f>
        <v>The website to make the quote was clear from the questions that have been
Simple and quick.
In addition, in the choice of price was practical to make my choice.</v>
      </c>
    </row>
    <row r="430" ht="15.75" customHeight="1">
      <c r="B430" s="2" t="s">
        <v>1094</v>
      </c>
      <c r="C430" s="2" t="s">
        <v>1095</v>
      </c>
      <c r="D430" s="2" t="s">
        <v>26</v>
      </c>
      <c r="E430" s="2" t="s">
        <v>27</v>
      </c>
      <c r="F430" s="2" t="s">
        <v>398</v>
      </c>
      <c r="G430" s="2" t="s">
        <v>57</v>
      </c>
      <c r="H430" s="2" t="s">
        <v>58</v>
      </c>
      <c r="I430" s="2" t="str">
        <f>IFERROR(__xludf.DUMMYFUNCTION("GOOGLETRANSLATE(C430,""fr"",""en"")"),"Loading...")</f>
        <v>Loading...</v>
      </c>
    </row>
    <row r="431" ht="15.75" customHeight="1">
      <c r="B431" s="2" t="s">
        <v>1096</v>
      </c>
      <c r="C431" s="2" t="s">
        <v>1097</v>
      </c>
      <c r="D431" s="2" t="s">
        <v>26</v>
      </c>
      <c r="E431" s="2" t="s">
        <v>27</v>
      </c>
      <c r="F431" s="2" t="s">
        <v>398</v>
      </c>
      <c r="G431" s="2" t="s">
        <v>57</v>
      </c>
      <c r="H431" s="2" t="s">
        <v>58</v>
      </c>
      <c r="I431" s="2" t="str">
        <f>IFERROR(__xludf.DUMMYFUNCTION("GOOGLETRANSLATE(C431,""fr"",""en"")"),"I am quite satisfied with the service.
Fast, efficient and safety for members.
Service offered for customer requirements.
And number 1 in insurance in terms of reputation in France.")</f>
        <v>I am quite satisfied with the service.
Fast, efficient and safety for members.
Service offered for customer requirements.
And number 1 in insurance in terms of reputation in France.</v>
      </c>
    </row>
    <row r="432" ht="15.75" customHeight="1">
      <c r="B432" s="2" t="s">
        <v>1098</v>
      </c>
      <c r="C432" s="2" t="s">
        <v>1099</v>
      </c>
      <c r="D432" s="2" t="s">
        <v>26</v>
      </c>
      <c r="E432" s="2" t="s">
        <v>27</v>
      </c>
      <c r="F432" s="2" t="s">
        <v>398</v>
      </c>
      <c r="G432" s="2" t="s">
        <v>1100</v>
      </c>
      <c r="H432" s="2" t="s">
        <v>58</v>
      </c>
      <c r="I432" s="2" t="str">
        <f>IFERROR(__xludf.DUMMYFUNCTION("GOOGLETRANSLATE(C432,""fr"",""en"")"),"Loading...")</f>
        <v>Loading...</v>
      </c>
    </row>
    <row r="433" ht="15.75" customHeight="1">
      <c r="B433" s="2" t="s">
        <v>1101</v>
      </c>
      <c r="C433" s="2" t="s">
        <v>1102</v>
      </c>
      <c r="D433" s="2" t="s">
        <v>26</v>
      </c>
      <c r="E433" s="2" t="s">
        <v>27</v>
      </c>
      <c r="F433" s="2" t="s">
        <v>398</v>
      </c>
      <c r="G433" s="2" t="s">
        <v>1100</v>
      </c>
      <c r="H433" s="2" t="s">
        <v>58</v>
      </c>
      <c r="I433" s="2" t="str">
        <f>IFERROR(__xludf.DUMMYFUNCTION("GOOGLETRANSLATE(C433,""fr"",""en"")"),"Service satisfactory
On the other hand you must correct the name
it's Samman bitter thank you for the speed and confidence let's hope to work together soon")</f>
        <v>Service satisfactory
On the other hand you must correct the name
it's Samman bitter thank you for the speed and confidence let's hope to work together soon</v>
      </c>
    </row>
    <row r="434" ht="15.75" customHeight="1">
      <c r="B434" s="2" t="s">
        <v>1103</v>
      </c>
      <c r="C434" s="2" t="s">
        <v>1104</v>
      </c>
      <c r="D434" s="2" t="s">
        <v>26</v>
      </c>
      <c r="E434" s="2" t="s">
        <v>27</v>
      </c>
      <c r="F434" s="2" t="s">
        <v>398</v>
      </c>
      <c r="G434" s="2" t="s">
        <v>1100</v>
      </c>
      <c r="H434" s="2" t="s">
        <v>58</v>
      </c>
      <c r="I434" s="2" t="str">
        <f>IFERROR(__xludf.DUMMYFUNCTION("GOOGLETRANSLATE(C434,""fr"",""en"")"),"Loading...")</f>
        <v>Loading...</v>
      </c>
    </row>
    <row r="435" ht="15.75" customHeight="1">
      <c r="B435" s="2" t="s">
        <v>1105</v>
      </c>
      <c r="C435" s="2" t="s">
        <v>1106</v>
      </c>
      <c r="D435" s="2" t="s">
        <v>26</v>
      </c>
      <c r="E435" s="2" t="s">
        <v>27</v>
      </c>
      <c r="F435" s="2" t="s">
        <v>398</v>
      </c>
      <c r="G435" s="2" t="s">
        <v>1100</v>
      </c>
      <c r="H435" s="2" t="s">
        <v>58</v>
      </c>
      <c r="I435" s="2" t="str">
        <f>IFERROR(__xludf.DUMMYFUNCTION("GOOGLETRANSLATE(C435,""fr"",""en"")"),"Loading...")</f>
        <v>Loading...</v>
      </c>
    </row>
    <row r="436" ht="15.75" customHeight="1">
      <c r="B436" s="2" t="s">
        <v>1107</v>
      </c>
      <c r="C436" s="2" t="s">
        <v>1108</v>
      </c>
      <c r="D436" s="2" t="s">
        <v>26</v>
      </c>
      <c r="E436" s="2" t="s">
        <v>27</v>
      </c>
      <c r="F436" s="2" t="s">
        <v>398</v>
      </c>
      <c r="G436" s="2" t="s">
        <v>1100</v>
      </c>
      <c r="H436" s="2" t="s">
        <v>58</v>
      </c>
      <c r="I436" s="2" t="str">
        <f>IFERROR(__xludf.DUMMYFUNCTION("GOOGLETRANSLATE(C436,""fr"",""en"")"),"Loading...")</f>
        <v>Loading...</v>
      </c>
    </row>
    <row r="437" ht="15.75" customHeight="1">
      <c r="B437" s="2" t="s">
        <v>1109</v>
      </c>
      <c r="C437" s="2" t="s">
        <v>1110</v>
      </c>
      <c r="D437" s="2" t="s">
        <v>26</v>
      </c>
      <c r="E437" s="2" t="s">
        <v>27</v>
      </c>
      <c r="F437" s="2" t="s">
        <v>398</v>
      </c>
      <c r="G437" s="2" t="s">
        <v>1111</v>
      </c>
      <c r="H437" s="2" t="s">
        <v>58</v>
      </c>
      <c r="I437" s="2" t="str">
        <f>IFERROR(__xludf.DUMMYFUNCTION("GOOGLETRANSLATE(C437,""fr"",""en"")"),"Very well, the prices are interesting. My request was taken into account very quickly ... I will recommend the Olivier Insurance to my family and my contacts")</f>
        <v>Very well, the prices are interesting. My request was taken into account very quickly ... I will recommend the Olivier Insurance to my family and my contacts</v>
      </c>
    </row>
    <row r="438" ht="15.75" customHeight="1">
      <c r="B438" s="2" t="s">
        <v>1112</v>
      </c>
      <c r="C438" s="2" t="s">
        <v>1113</v>
      </c>
      <c r="D438" s="2" t="s">
        <v>26</v>
      </c>
      <c r="E438" s="2" t="s">
        <v>27</v>
      </c>
      <c r="F438" s="2" t="s">
        <v>398</v>
      </c>
      <c r="G438" s="2" t="s">
        <v>1114</v>
      </c>
      <c r="H438" s="2" t="s">
        <v>58</v>
      </c>
      <c r="I438" s="2" t="str">
        <f>IFERROR(__xludf.DUMMYFUNCTION("GOOGLETRANSLATE(C438,""fr"",""en"")"),"I am satisfied with the service and the explanations
Minimum waiting at the phone
top communication, top reactivity
really very professional
 ")</f>
        <v>I am satisfied with the service and the explanations
Minimum waiting at the phone
top communication, top reactivity
really very professional
 </v>
      </c>
    </row>
    <row r="439" ht="15.75" customHeight="1">
      <c r="B439" s="2" t="s">
        <v>1115</v>
      </c>
      <c r="C439" s="2" t="s">
        <v>1116</v>
      </c>
      <c r="D439" s="2" t="s">
        <v>26</v>
      </c>
      <c r="E439" s="2" t="s">
        <v>27</v>
      </c>
      <c r="F439" s="2" t="s">
        <v>398</v>
      </c>
      <c r="G439" s="2" t="s">
        <v>1114</v>
      </c>
      <c r="H439" s="2" t="s">
        <v>58</v>
      </c>
      <c r="I439" s="2" t="str">
        <f>IFERROR(__xludf.DUMMYFUNCTION("GOOGLETRANSLATE(C439,""fr"",""en"")"),"Loading...")</f>
        <v>Loading...</v>
      </c>
    </row>
    <row r="440" ht="15.75" customHeight="1">
      <c r="B440" s="2" t="s">
        <v>1117</v>
      </c>
      <c r="C440" s="2" t="s">
        <v>1118</v>
      </c>
      <c r="D440" s="2" t="s">
        <v>26</v>
      </c>
      <c r="E440" s="2" t="s">
        <v>27</v>
      </c>
      <c r="F440" s="2" t="s">
        <v>398</v>
      </c>
      <c r="G440" s="2" t="s">
        <v>1114</v>
      </c>
      <c r="H440" s="2" t="s">
        <v>58</v>
      </c>
      <c r="I440" s="2" t="str">
        <f>IFERROR(__xludf.DUMMYFUNCTION("GOOGLETRANSLATE(C440,""fr"",""en"")"),"Loading...")</f>
        <v>Loading...</v>
      </c>
    </row>
    <row r="441" ht="15.75" customHeight="1">
      <c r="B441" s="2" t="s">
        <v>1119</v>
      </c>
      <c r="C441" s="2" t="s">
        <v>1120</v>
      </c>
      <c r="D441" s="2" t="s">
        <v>26</v>
      </c>
      <c r="E441" s="2" t="s">
        <v>27</v>
      </c>
      <c r="F441" s="2" t="s">
        <v>398</v>
      </c>
      <c r="G441" s="2" t="s">
        <v>1114</v>
      </c>
      <c r="H441" s="2" t="s">
        <v>58</v>
      </c>
      <c r="I441" s="2" t="str">
        <f>IFERROR(__xludf.DUMMYFUNCTION("GOOGLETRANSLATE(C441,""fr"",""en"")"),"Loading...")</f>
        <v>Loading...</v>
      </c>
    </row>
    <row r="442" ht="15.75" customHeight="1">
      <c r="B442" s="2" t="s">
        <v>1121</v>
      </c>
      <c r="C442" s="2" t="s">
        <v>1122</v>
      </c>
      <c r="D442" s="2" t="s">
        <v>26</v>
      </c>
      <c r="E442" s="2" t="s">
        <v>27</v>
      </c>
      <c r="F442" s="2" t="s">
        <v>398</v>
      </c>
      <c r="G442" s="2" t="s">
        <v>1114</v>
      </c>
      <c r="H442" s="2" t="s">
        <v>58</v>
      </c>
      <c r="I442" s="2" t="str">
        <f>IFERROR(__xludf.DUMMYFUNCTION("GOOGLETRANSLATE(C442,""fr"",""en"")"),"Loading...")</f>
        <v>Loading...</v>
      </c>
    </row>
    <row r="443" ht="15.75" customHeight="1">
      <c r="B443" s="2" t="s">
        <v>1123</v>
      </c>
      <c r="C443" s="2" t="s">
        <v>1124</v>
      </c>
      <c r="D443" s="2" t="s">
        <v>26</v>
      </c>
      <c r="E443" s="2" t="s">
        <v>27</v>
      </c>
      <c r="F443" s="2" t="s">
        <v>398</v>
      </c>
      <c r="G443" s="2" t="s">
        <v>1114</v>
      </c>
      <c r="H443" s="2" t="s">
        <v>58</v>
      </c>
      <c r="I443" s="2" t="str">
        <f>IFERROR(__xludf.DUMMYFUNCTION("GOOGLETRANSLATE(C443,""fr"",""en"")"),"Very satisfied with the seriousness, reliability and speed of services!
Simple, practical steps, with a result that meets my expectations.
")</f>
        <v>Very satisfied with the seriousness, reliability and speed of services!
Simple, practical steps, with a result that meets my expectations.
</v>
      </c>
    </row>
    <row r="444" ht="15.75" customHeight="1">
      <c r="B444" s="2" t="s">
        <v>1125</v>
      </c>
      <c r="C444" s="2" t="s">
        <v>1126</v>
      </c>
      <c r="D444" s="2" t="s">
        <v>26</v>
      </c>
      <c r="E444" s="2" t="s">
        <v>27</v>
      </c>
      <c r="F444" s="2" t="s">
        <v>398</v>
      </c>
      <c r="G444" s="2" t="s">
        <v>1114</v>
      </c>
      <c r="H444" s="2" t="s">
        <v>58</v>
      </c>
      <c r="I444" s="2" t="str">
        <f>IFERROR(__xludf.DUMMYFUNCTION("GOOGLETRANSLATE(C444,""fr"",""en"")"),"Loading...")</f>
        <v>Loading...</v>
      </c>
    </row>
    <row r="445" ht="15.75" customHeight="1">
      <c r="B445" s="2" t="s">
        <v>1127</v>
      </c>
      <c r="C445" s="2" t="s">
        <v>1128</v>
      </c>
      <c r="D445" s="2" t="s">
        <v>26</v>
      </c>
      <c r="E445" s="2" t="s">
        <v>27</v>
      </c>
      <c r="F445" s="2" t="s">
        <v>398</v>
      </c>
      <c r="G445" s="2" t="s">
        <v>1114</v>
      </c>
      <c r="H445" s="2" t="s">
        <v>58</v>
      </c>
      <c r="I445" s="2" t="str">
        <f>IFERROR(__xludf.DUMMYFUNCTION("GOOGLETRANSLATE(C445,""fr"",""en"")"),"I recommend the olive tree assurance with closed eyes.
The prices are attractive and customer service is perfect!
The advisers are really attentive to our needs.
Thank you the olive tree")</f>
        <v>I recommend the olive tree assurance with closed eyes.
The prices are attractive and customer service is perfect!
The advisers are really attentive to our needs.
Thank you the olive tree</v>
      </c>
    </row>
    <row r="446" ht="15.75" customHeight="1">
      <c r="B446" s="2" t="s">
        <v>1129</v>
      </c>
      <c r="C446" s="2" t="s">
        <v>1130</v>
      </c>
      <c r="D446" s="2" t="s">
        <v>26</v>
      </c>
      <c r="E446" s="2" t="s">
        <v>27</v>
      </c>
      <c r="F446" s="2" t="s">
        <v>398</v>
      </c>
      <c r="G446" s="2" t="s">
        <v>1114</v>
      </c>
      <c r="H446" s="2" t="s">
        <v>58</v>
      </c>
      <c r="I446" s="2" t="str">
        <f>IFERROR(__xludf.DUMMYFUNCTION("GOOGLETRANSLATE(C446,""fr"",""en"")"),"Loading...")</f>
        <v>Loading...</v>
      </c>
    </row>
    <row r="447" ht="15.75" customHeight="1">
      <c r="B447" s="2" t="s">
        <v>1131</v>
      </c>
      <c r="C447" s="2" t="s">
        <v>1132</v>
      </c>
      <c r="D447" s="2" t="s">
        <v>26</v>
      </c>
      <c r="E447" s="2" t="s">
        <v>27</v>
      </c>
      <c r="F447" s="2" t="s">
        <v>398</v>
      </c>
      <c r="G447" s="2" t="s">
        <v>1133</v>
      </c>
      <c r="H447" s="2" t="s">
        <v>58</v>
      </c>
      <c r="I447" s="2" t="str">
        <f>IFERROR(__xludf.DUMMYFUNCTION("GOOGLETRANSLATE(C447,""fr"",""en"")"),"Quote and contract easy to obtain. Satisfied with the speed of treatment. It took me less than 30 minutes to get my new contract. Easy with electronic signature.")</f>
        <v>Quote and contract easy to obtain. Satisfied with the speed of treatment. It took me less than 30 minutes to get my new contract. Easy with electronic signature.</v>
      </c>
    </row>
    <row r="448" ht="15.75" customHeight="1">
      <c r="B448" s="2" t="s">
        <v>1134</v>
      </c>
      <c r="C448" s="2" t="s">
        <v>1135</v>
      </c>
      <c r="D448" s="2" t="s">
        <v>26</v>
      </c>
      <c r="E448" s="2" t="s">
        <v>27</v>
      </c>
      <c r="F448" s="2" t="s">
        <v>398</v>
      </c>
      <c r="G448" s="2" t="s">
        <v>1133</v>
      </c>
      <c r="H448" s="2" t="s">
        <v>58</v>
      </c>
      <c r="I448" s="2" t="str">
        <f>IFERROR(__xludf.DUMMYFUNCTION("GOOGLETRANSLATE(C448,""fr"",""en"")"),"It would be practical when we are a customer not to have to complete all the information already available on our customer account. Bonus address name etc")</f>
        <v>It would be practical when we are a customer not to have to complete all the information already available on our customer account. Bonus address name etc</v>
      </c>
    </row>
    <row r="449" ht="15.75" customHeight="1">
      <c r="B449" s="2" t="s">
        <v>1136</v>
      </c>
      <c r="C449" s="2" t="s">
        <v>1137</v>
      </c>
      <c r="D449" s="2" t="s">
        <v>26</v>
      </c>
      <c r="E449" s="2" t="s">
        <v>27</v>
      </c>
      <c r="F449" s="2" t="s">
        <v>398</v>
      </c>
      <c r="G449" s="2" t="s">
        <v>1138</v>
      </c>
      <c r="H449" s="2" t="s">
        <v>58</v>
      </c>
      <c r="I449" s="2" t="str">
        <f>IFERROR(__xludf.DUMMYFUNCTION("GOOGLETRANSLATE(C449,""fr"",""en"")"),"I am satisfied with the service but not find very cool to have to pay more than the quote
Because I took the car on 07/09 and the transfer certificate is on 02/09, even if you say that it is the law, 20 € more per month than the quote is expensive to pay")</f>
        <v>I am satisfied with the service but not find very cool to have to pay more than the quote
Because I took the car on 07/09 and the transfer certificate is on 02/09, even if you say that it is the law, 20 € more per month than the quote is expensive to pay</v>
      </c>
    </row>
    <row r="450" ht="15.75" customHeight="1">
      <c r="B450" s="2" t="s">
        <v>1139</v>
      </c>
      <c r="C450" s="2" t="s">
        <v>1140</v>
      </c>
      <c r="D450" s="2" t="s">
        <v>26</v>
      </c>
      <c r="E450" s="2" t="s">
        <v>27</v>
      </c>
      <c r="F450" s="2" t="s">
        <v>398</v>
      </c>
      <c r="G450" s="2" t="s">
        <v>1138</v>
      </c>
      <c r="H450" s="2" t="s">
        <v>58</v>
      </c>
      <c r="I450" s="2" t="str">
        <f>IFERROR(__xludf.DUMMYFUNCTION("GOOGLETRANSLATE(C450,""fr"",""en"")"),"Loading...")</f>
        <v>Loading...</v>
      </c>
    </row>
    <row r="451" ht="15.75" customHeight="1">
      <c r="B451" s="2" t="s">
        <v>1141</v>
      </c>
      <c r="C451" s="2" t="s">
        <v>1142</v>
      </c>
      <c r="D451" s="2" t="s">
        <v>26</v>
      </c>
      <c r="E451" s="2" t="s">
        <v>27</v>
      </c>
      <c r="F451" s="2" t="s">
        <v>398</v>
      </c>
      <c r="G451" s="2" t="s">
        <v>1138</v>
      </c>
      <c r="H451" s="2" t="s">
        <v>58</v>
      </c>
      <c r="I451" s="2" t="str">
        <f>IFERROR(__xludf.DUMMYFUNCTION("GOOGLETRANSLATE(C451,""fr"",""en"")"),"Loading...")</f>
        <v>Loading...</v>
      </c>
    </row>
    <row r="452" ht="15.75" customHeight="1">
      <c r="B452" s="2" t="s">
        <v>1143</v>
      </c>
      <c r="C452" s="2" t="s">
        <v>1144</v>
      </c>
      <c r="D452" s="2" t="s">
        <v>26</v>
      </c>
      <c r="E452" s="2" t="s">
        <v>27</v>
      </c>
      <c r="F452" s="2" t="s">
        <v>398</v>
      </c>
      <c r="G452" s="2" t="s">
        <v>1138</v>
      </c>
      <c r="H452" s="2" t="s">
        <v>58</v>
      </c>
      <c r="I452" s="2" t="str">
        <f>IFERROR(__xludf.DUMMYFUNCTION("GOOGLETRANSLATE(C452,""fr"",""en"")"),"Fast customer service, with listening and very professional advisers.
Only downside would be the speed at which the price of a single contract can vary from day to day.
When we make a quote that helps us choose the best car insurance it is not so that 4"&amp;" days later it increases.")</f>
        <v>Fast customer service, with listening and very professional advisers.
Only downside would be the speed at which the price of a single contract can vary from day to day.
When we make a quote that helps us choose the best car insurance it is not so that 4 days later it increases.</v>
      </c>
    </row>
    <row r="453" ht="15.75" customHeight="1">
      <c r="B453" s="2" t="s">
        <v>1145</v>
      </c>
      <c r="C453" s="2" t="s">
        <v>1146</v>
      </c>
      <c r="D453" s="2" t="s">
        <v>26</v>
      </c>
      <c r="E453" s="2" t="s">
        <v>27</v>
      </c>
      <c r="F453" s="2" t="s">
        <v>398</v>
      </c>
      <c r="G453" s="2" t="s">
        <v>1138</v>
      </c>
      <c r="H453" s="2" t="s">
        <v>58</v>
      </c>
      <c r="I453" s="2" t="str">
        <f>IFERROR(__xludf.DUMMYFUNCTION("GOOGLETRANSLATE(C453,""fr"",""en"")"),"Loading...")</f>
        <v>Loading...</v>
      </c>
    </row>
    <row r="454" ht="15.75" customHeight="1">
      <c r="B454" s="2" t="s">
        <v>1147</v>
      </c>
      <c r="C454" s="2" t="s">
        <v>1148</v>
      </c>
      <c r="D454" s="2" t="s">
        <v>26</v>
      </c>
      <c r="E454" s="2" t="s">
        <v>27</v>
      </c>
      <c r="F454" s="2" t="s">
        <v>398</v>
      </c>
      <c r="G454" s="2" t="s">
        <v>1138</v>
      </c>
      <c r="H454" s="2" t="s">
        <v>58</v>
      </c>
      <c r="I454" s="2" t="str">
        <f>IFERROR(__xludf.DUMMYFUNCTION("GOOGLETRANSLATE(C454,""fr"",""en"")"),"Quick subscription for a young driver and competitive price. I am satisfied with the management of my subscription by phone. Unlike other insurers, the Olivier Assurances responded favorably quickly.")</f>
        <v>Quick subscription for a young driver and competitive price. I am satisfied with the management of my subscription by phone. Unlike other insurers, the Olivier Assurances responded favorably quickly.</v>
      </c>
    </row>
    <row r="455" ht="15.75" customHeight="1">
      <c r="B455" s="2" t="s">
        <v>1149</v>
      </c>
      <c r="C455" s="2" t="s">
        <v>1150</v>
      </c>
      <c r="D455" s="2" t="s">
        <v>26</v>
      </c>
      <c r="E455" s="2" t="s">
        <v>27</v>
      </c>
      <c r="F455" s="2" t="s">
        <v>398</v>
      </c>
      <c r="G455" s="2" t="s">
        <v>1151</v>
      </c>
      <c r="H455" s="2" t="s">
        <v>58</v>
      </c>
      <c r="I455" s="2" t="str">
        <f>IFERROR(__xludf.DUMMYFUNCTION("GOOGLETRANSLATE(C455,""fr"",""en"")"),"Loading...")</f>
        <v>Loading...</v>
      </c>
    </row>
    <row r="456" ht="15.75" customHeight="1">
      <c r="B456" s="2" t="s">
        <v>1152</v>
      </c>
      <c r="C456" s="2" t="s">
        <v>1153</v>
      </c>
      <c r="D456" s="2" t="s">
        <v>26</v>
      </c>
      <c r="E456" s="2" t="s">
        <v>27</v>
      </c>
      <c r="F456" s="2" t="s">
        <v>398</v>
      </c>
      <c r="G456" s="2" t="s">
        <v>1151</v>
      </c>
      <c r="H456" s="2" t="s">
        <v>58</v>
      </c>
      <c r="I456" s="2" t="str">
        <f>IFERROR(__xludf.DUMMYFUNCTION("GOOGLETRANSLATE(C456,""fr"",""en"")"),"Loading...")</f>
        <v>Loading...</v>
      </c>
    </row>
    <row r="457" ht="15.75" customHeight="1">
      <c r="B457" s="2" t="s">
        <v>1154</v>
      </c>
      <c r="C457" s="2" t="s">
        <v>1155</v>
      </c>
      <c r="D457" s="2" t="s">
        <v>26</v>
      </c>
      <c r="E457" s="2" t="s">
        <v>27</v>
      </c>
      <c r="F457" s="2" t="s">
        <v>398</v>
      </c>
      <c r="G457" s="2" t="s">
        <v>1151</v>
      </c>
      <c r="H457" s="2" t="s">
        <v>58</v>
      </c>
      <c r="I457" s="2" t="str">
        <f>IFERROR(__xludf.DUMMYFUNCTION("GOOGLETRANSLATE(C457,""fr"",""en"")"),"Loading...")</f>
        <v>Loading...</v>
      </c>
    </row>
    <row r="458" ht="15.75" customHeight="1">
      <c r="B458" s="2" t="s">
        <v>1156</v>
      </c>
      <c r="C458" s="2" t="s">
        <v>1157</v>
      </c>
      <c r="D458" s="2" t="s">
        <v>26</v>
      </c>
      <c r="E458" s="2" t="s">
        <v>27</v>
      </c>
      <c r="F458" s="2" t="s">
        <v>398</v>
      </c>
      <c r="G458" s="2" t="s">
        <v>1151</v>
      </c>
      <c r="H458" s="2" t="s">
        <v>58</v>
      </c>
      <c r="I458" s="2" t="str">
        <f>IFERROR(__xludf.DUMMYFUNCTION("GOOGLETRANSLATE(C458,""fr"",""en"")"),"Loading...")</f>
        <v>Loading...</v>
      </c>
    </row>
    <row r="459" ht="15.75" customHeight="1">
      <c r="B459" s="2" t="s">
        <v>1158</v>
      </c>
      <c r="C459" s="2" t="s">
        <v>1159</v>
      </c>
      <c r="D459" s="2" t="s">
        <v>26</v>
      </c>
      <c r="E459" s="2" t="s">
        <v>27</v>
      </c>
      <c r="F459" s="2" t="s">
        <v>398</v>
      </c>
      <c r="G459" s="2" t="s">
        <v>1151</v>
      </c>
      <c r="H459" s="2" t="s">
        <v>58</v>
      </c>
      <c r="I459" s="2" t="str">
        <f>IFERROR(__xludf.DUMMYFUNCTION("GOOGLETRANSLATE(C459,""fr"",""en"")"),"Loading...")</f>
        <v>Loading...</v>
      </c>
    </row>
    <row r="460" ht="15.75" customHeight="1">
      <c r="B460" s="2" t="s">
        <v>1160</v>
      </c>
      <c r="C460" s="2" t="s">
        <v>1161</v>
      </c>
      <c r="D460" s="2" t="s">
        <v>26</v>
      </c>
      <c r="E460" s="2" t="s">
        <v>27</v>
      </c>
      <c r="F460" s="2" t="s">
        <v>398</v>
      </c>
      <c r="G460" s="2" t="s">
        <v>1151</v>
      </c>
      <c r="H460" s="2" t="s">
        <v>58</v>
      </c>
      <c r="I460" s="2" t="str">
        <f>IFERROR(__xludf.DUMMYFUNCTION("GOOGLETRANSLATE(C460,""fr"",""en"")"),"Very warm welcome. Very serious and professional.
Do not hesitate to help, always listening and the preparation of the contract is done perfectly well.")</f>
        <v>Very warm welcome. Very serious and professional.
Do not hesitate to help, always listening and the preparation of the contract is done perfectly well.</v>
      </c>
    </row>
    <row r="461" ht="15.75" customHeight="1">
      <c r="B461" s="2" t="s">
        <v>1162</v>
      </c>
      <c r="C461" s="2" t="s">
        <v>1163</v>
      </c>
      <c r="D461" s="2" t="s">
        <v>26</v>
      </c>
      <c r="E461" s="2" t="s">
        <v>27</v>
      </c>
      <c r="F461" s="2" t="s">
        <v>398</v>
      </c>
      <c r="G461" s="2" t="s">
        <v>1151</v>
      </c>
      <c r="H461" s="2" t="s">
        <v>58</v>
      </c>
      <c r="I461" s="2" t="str">
        <f>IFERROR(__xludf.DUMMYFUNCTION("GOOGLETRANSLATE(C461,""fr"",""en"")"),"Loading...")</f>
        <v>Loading...</v>
      </c>
    </row>
    <row r="462" ht="15.75" customHeight="1">
      <c r="B462" s="2" t="s">
        <v>1164</v>
      </c>
      <c r="C462" s="2" t="s">
        <v>1165</v>
      </c>
      <c r="D462" s="2" t="s">
        <v>26</v>
      </c>
      <c r="E462" s="2" t="s">
        <v>27</v>
      </c>
      <c r="F462" s="2" t="s">
        <v>398</v>
      </c>
      <c r="G462" s="2" t="s">
        <v>1151</v>
      </c>
      <c r="H462" s="2" t="s">
        <v>58</v>
      </c>
      <c r="I462" s="2" t="str">
        <f>IFERROR(__xludf.DUMMYFUNCTION("GOOGLETRANSLATE(C462,""fr"",""en"")"),"Very well insurance with competitive price a telephone service and an easy -to -access website an understanding of customer needs continue !!")</f>
        <v>Very well insurance with competitive price a telephone service and an easy -to -access website an understanding of customer needs continue !!</v>
      </c>
    </row>
    <row r="463" ht="15.75" customHeight="1">
      <c r="B463" s="2" t="s">
        <v>1166</v>
      </c>
      <c r="C463" s="2" t="s">
        <v>1167</v>
      </c>
      <c r="D463" s="2" t="s">
        <v>26</v>
      </c>
      <c r="E463" s="2" t="s">
        <v>27</v>
      </c>
      <c r="F463" s="2" t="s">
        <v>398</v>
      </c>
      <c r="G463" s="2" t="s">
        <v>1151</v>
      </c>
      <c r="H463" s="2" t="s">
        <v>58</v>
      </c>
      <c r="I463" s="2" t="str">
        <f>IFERROR(__xludf.DUMMYFUNCTION("GOOGLETRANSLATE(C463,""fr"",""en"")"),"Loading...")</f>
        <v>Loading...</v>
      </c>
    </row>
    <row r="464" ht="15.75" customHeight="1">
      <c r="B464" s="2" t="s">
        <v>1168</v>
      </c>
      <c r="C464" s="2" t="s">
        <v>1169</v>
      </c>
      <c r="D464" s="2" t="s">
        <v>26</v>
      </c>
      <c r="E464" s="2" t="s">
        <v>27</v>
      </c>
      <c r="F464" s="2" t="s">
        <v>398</v>
      </c>
      <c r="G464" s="2" t="s">
        <v>1170</v>
      </c>
      <c r="H464" s="2" t="s">
        <v>58</v>
      </c>
      <c r="I464" s="2" t="str">
        <f>IFERROR(__xludf.DUMMYFUNCTION("GOOGLETRANSLATE(C464,""fr"",""en"")"),"Super simple online service with good value for money, the site is very well done, if a problem is encountered an advisor calls you quickly.")</f>
        <v>Super simple online service with good value for money, the site is very well done, if a problem is encountered an advisor calls you quickly.</v>
      </c>
    </row>
    <row r="465" ht="15.75" customHeight="1">
      <c r="B465" s="2" t="s">
        <v>1171</v>
      </c>
      <c r="C465" s="2" t="s">
        <v>1172</v>
      </c>
      <c r="D465" s="2" t="s">
        <v>26</v>
      </c>
      <c r="E465" s="2" t="s">
        <v>27</v>
      </c>
      <c r="F465" s="2" t="s">
        <v>398</v>
      </c>
      <c r="G465" s="2" t="s">
        <v>1173</v>
      </c>
      <c r="H465" s="2" t="s">
        <v>58</v>
      </c>
      <c r="I465" s="2" t="str">
        <f>IFERROR(__xludf.DUMMYFUNCTION("GOOGLETRANSLATE(C465,""fr"",""en"")"),"Loading...")</f>
        <v>Loading...</v>
      </c>
    </row>
    <row r="466" ht="15.75" customHeight="1">
      <c r="B466" s="2" t="s">
        <v>1174</v>
      </c>
      <c r="C466" s="2" t="s">
        <v>1175</v>
      </c>
      <c r="D466" s="2" t="s">
        <v>26</v>
      </c>
      <c r="E466" s="2" t="s">
        <v>27</v>
      </c>
      <c r="F466" s="2" t="s">
        <v>398</v>
      </c>
      <c r="G466" s="2" t="s">
        <v>1173</v>
      </c>
      <c r="H466" s="2" t="s">
        <v>58</v>
      </c>
      <c r="I466" s="2" t="str">
        <f>IFERROR(__xludf.DUMMYFUNCTION("GOOGLETRANSLATE(C466,""fr"",""en"")"),"I am satisfied, listening to listening and call centers located in France. One point less for non -coordination between services and lack of responses to emails.")</f>
        <v>I am satisfied, listening to listening and call centers located in France. One point less for non -coordination between services and lack of responses to emails.</v>
      </c>
    </row>
    <row r="467" ht="15.75" customHeight="1">
      <c r="B467" s="2" t="s">
        <v>1176</v>
      </c>
      <c r="C467" s="2" t="s">
        <v>1177</v>
      </c>
      <c r="D467" s="2" t="s">
        <v>26</v>
      </c>
      <c r="E467" s="2" t="s">
        <v>27</v>
      </c>
      <c r="F467" s="2" t="s">
        <v>398</v>
      </c>
      <c r="G467" s="2" t="s">
        <v>1173</v>
      </c>
      <c r="H467" s="2" t="s">
        <v>58</v>
      </c>
      <c r="I467" s="2" t="str">
        <f>IFERROR(__xludf.DUMMYFUNCTION("GOOGLETRANSLATE(C467,""fr"",""en"")"),"Loading...")</f>
        <v>Loading...</v>
      </c>
    </row>
    <row r="468" ht="15.75" customHeight="1">
      <c r="B468" s="2" t="s">
        <v>1178</v>
      </c>
      <c r="C468" s="2" t="s">
        <v>1179</v>
      </c>
      <c r="D468" s="2" t="s">
        <v>26</v>
      </c>
      <c r="E468" s="2" t="s">
        <v>27</v>
      </c>
      <c r="F468" s="2" t="s">
        <v>398</v>
      </c>
      <c r="G468" s="2" t="s">
        <v>1180</v>
      </c>
      <c r="H468" s="2" t="s">
        <v>58</v>
      </c>
      <c r="I468" s="2" t="str">
        <f>IFERROR(__xludf.DUMMYFUNCTION("GOOGLETRANSLATE(C468,""fr"",""en"")"),"Loading...")</f>
        <v>Loading...</v>
      </c>
    </row>
    <row r="469" ht="15.75" customHeight="1">
      <c r="B469" s="2" t="s">
        <v>1181</v>
      </c>
      <c r="C469" s="2" t="s">
        <v>1182</v>
      </c>
      <c r="D469" s="2" t="s">
        <v>26</v>
      </c>
      <c r="E469" s="2" t="s">
        <v>27</v>
      </c>
      <c r="F469" s="2" t="s">
        <v>398</v>
      </c>
      <c r="G469" s="2" t="s">
        <v>1180</v>
      </c>
      <c r="H469" s="2" t="s">
        <v>58</v>
      </c>
      <c r="I469" s="2" t="str">
        <f>IFERROR(__xludf.DUMMYFUNCTION("GOOGLETRANSLATE(C469,""fr"",""en"")"),"Loading...")</f>
        <v>Loading...</v>
      </c>
    </row>
    <row r="470" ht="15.75" customHeight="1">
      <c r="B470" s="2" t="s">
        <v>1183</v>
      </c>
      <c r="C470" s="2" t="s">
        <v>1184</v>
      </c>
      <c r="D470" s="2" t="s">
        <v>26</v>
      </c>
      <c r="E470" s="2" t="s">
        <v>27</v>
      </c>
      <c r="F470" s="2" t="s">
        <v>398</v>
      </c>
      <c r="G470" s="2" t="s">
        <v>1180</v>
      </c>
      <c r="H470" s="2" t="s">
        <v>58</v>
      </c>
      <c r="I470" s="2" t="str">
        <f>IFERROR(__xludf.DUMMYFUNCTION("GOOGLETRANSLATE(C470,""fr"",""en"")"),"Loading...")</f>
        <v>Loading...</v>
      </c>
    </row>
    <row r="471" ht="15.75" customHeight="1">
      <c r="B471" s="2" t="s">
        <v>1185</v>
      </c>
      <c r="C471" s="2" t="s">
        <v>1186</v>
      </c>
      <c r="D471" s="2" t="s">
        <v>26</v>
      </c>
      <c r="E471" s="2" t="s">
        <v>27</v>
      </c>
      <c r="F471" s="2" t="s">
        <v>398</v>
      </c>
      <c r="G471" s="2" t="s">
        <v>1180</v>
      </c>
      <c r="H471" s="2" t="s">
        <v>58</v>
      </c>
      <c r="I471" s="2" t="str">
        <f>IFERROR(__xludf.DUMMYFUNCTION("GOOGLETRANSLATE(C471,""fr"",""en"")"),"The prices are more than reasonable!
Also, the site is very fun.
However, for online insurance, I think you have to focus even more on ""reassure the customer"". For example, we are asked to provide information statements over the past 24 months. It wou"&amp;"ld be good to specify that those who were assured that 12 months, or between 12 and 24 months provide only those they own. History that they do not tell themselves that they have poorly filled out the form.")</f>
        <v>The prices are more than reasonable!
Also, the site is very fun.
However, for online insurance, I think you have to focus even more on "reassure the customer". For example, we are asked to provide information statements over the past 24 months. It would be good to specify that those who were assured that 12 months, or between 12 and 24 months provide only those they own. History that they do not tell themselves that they have poorly filled out the form.</v>
      </c>
    </row>
    <row r="472" ht="15.75" customHeight="1">
      <c r="B472" s="2" t="s">
        <v>1187</v>
      </c>
      <c r="C472" s="2" t="s">
        <v>1188</v>
      </c>
      <c r="D472" s="2" t="s">
        <v>26</v>
      </c>
      <c r="E472" s="2" t="s">
        <v>27</v>
      </c>
      <c r="F472" s="2" t="s">
        <v>398</v>
      </c>
      <c r="G472" s="2" t="s">
        <v>1180</v>
      </c>
      <c r="H472" s="2" t="s">
        <v>58</v>
      </c>
      <c r="I472" s="2" t="str">
        <f>IFERROR(__xludf.DUMMYFUNCTION("GOOGLETRANSLATE(C472,""fr"",""en"")"),"I am very satisfied to be part of the olive assurance thank you to you
Very happy with the prices of the service and the ease to be able to make sure thank you again")</f>
        <v>I am very satisfied to be part of the olive assurance thank you to you
Very happy with the prices of the service and the ease to be able to make sure thank you again</v>
      </c>
    </row>
    <row r="473" ht="15.75" customHeight="1">
      <c r="B473" s="2" t="s">
        <v>1189</v>
      </c>
      <c r="C473" s="2" t="s">
        <v>1190</v>
      </c>
      <c r="D473" s="2" t="s">
        <v>26</v>
      </c>
      <c r="E473" s="2" t="s">
        <v>27</v>
      </c>
      <c r="F473" s="2" t="s">
        <v>398</v>
      </c>
      <c r="G473" s="2" t="s">
        <v>1191</v>
      </c>
      <c r="H473" s="2" t="s">
        <v>58</v>
      </c>
      <c r="I473" s="2" t="str">
        <f>IFERROR(__xludf.DUMMYFUNCTION("GOOGLETRANSLATE(C473,""fr"",""en"")"),"I am very happy to have insured my vehicle at the Olivier after a quick quote on the net and to follow a very competent advisor with very clear explanations to my questions, I am delighted")</f>
        <v>I am very happy to have insured my vehicle at the Olivier after a quick quote on the net and to follow a very competent advisor with very clear explanations to my questions, I am delighted</v>
      </c>
    </row>
    <row r="474" ht="15.75" customHeight="1">
      <c r="B474" s="2" t="s">
        <v>1192</v>
      </c>
      <c r="C474" s="2" t="s">
        <v>1193</v>
      </c>
      <c r="D474" s="2" t="s">
        <v>26</v>
      </c>
      <c r="E474" s="2" t="s">
        <v>27</v>
      </c>
      <c r="F474" s="2" t="s">
        <v>398</v>
      </c>
      <c r="G474" s="2" t="s">
        <v>1191</v>
      </c>
      <c r="H474" s="2" t="s">
        <v>58</v>
      </c>
      <c r="I474" s="2" t="str">
        <f>IFERROR(__xludf.DUMMYFUNCTION("GOOGLETRANSLATE(C474,""fr"",""en"")"),"The site is very well done, the prices are attractive, the subscription is fast and effective, I am very happy to have discovered this insurer.")</f>
        <v>The site is very well done, the prices are attractive, the subscription is fast and effective, I am very happy to have discovered this insurer.</v>
      </c>
    </row>
    <row r="475" ht="15.75" customHeight="1">
      <c r="B475" s="2" t="s">
        <v>1194</v>
      </c>
      <c r="C475" s="2" t="s">
        <v>1195</v>
      </c>
      <c r="D475" s="2" t="s">
        <v>26</v>
      </c>
      <c r="E475" s="2" t="s">
        <v>27</v>
      </c>
      <c r="F475" s="2" t="s">
        <v>398</v>
      </c>
      <c r="G475" s="2" t="s">
        <v>1191</v>
      </c>
      <c r="H475" s="2" t="s">
        <v>58</v>
      </c>
      <c r="I475" s="2" t="str">
        <f>IFERROR(__xludf.DUMMYFUNCTION("GOOGLETRANSLATE(C475,""fr"",""en"")"),"Quick and easy -to -access site, speed and autonomy of taking the contract. No waste of time to see over time. Recommends for anyone press.")</f>
        <v>Quick and easy -to -access site, speed and autonomy of taking the contract. No waste of time to see over time. Recommends for anyone press.</v>
      </c>
    </row>
    <row r="476" ht="15.75" customHeight="1">
      <c r="B476" s="2" t="s">
        <v>1196</v>
      </c>
      <c r="C476" s="2" t="s">
        <v>1197</v>
      </c>
      <c r="D476" s="2" t="s">
        <v>26</v>
      </c>
      <c r="E476" s="2" t="s">
        <v>27</v>
      </c>
      <c r="F476" s="2" t="s">
        <v>398</v>
      </c>
      <c r="G476" s="2" t="s">
        <v>1191</v>
      </c>
      <c r="H476" s="2" t="s">
        <v>58</v>
      </c>
      <c r="I476" s="2" t="str">
        <f>IFERROR(__xludf.DUMMYFUNCTION("GOOGLETRANSLATE(C476,""fr"",""en"")"),"I am satisfied with your experience and for the price and Manifék thank you very much for your speed with your price proposal and with us thank you very much")</f>
        <v>I am satisfied with your experience and for the price and Manifék thank you very much for your speed with your price proposal and with us thank you very much</v>
      </c>
    </row>
    <row r="477" ht="15.75" customHeight="1">
      <c r="B477" s="2" t="s">
        <v>1198</v>
      </c>
      <c r="C477" s="2" t="s">
        <v>1199</v>
      </c>
      <c r="D477" s="2" t="s">
        <v>26</v>
      </c>
      <c r="E477" s="2" t="s">
        <v>27</v>
      </c>
      <c r="F477" s="2" t="s">
        <v>398</v>
      </c>
      <c r="G477" s="2" t="s">
        <v>1191</v>
      </c>
      <c r="H477" s="2" t="s">
        <v>58</v>
      </c>
      <c r="I477" s="2" t="str">
        <f>IFERROR(__xludf.DUMMYFUNCTION("GOOGLETRANSLATE(C477,""fr"",""en"")"),"Loading...")</f>
        <v>Loading...</v>
      </c>
    </row>
    <row r="478" ht="15.75" customHeight="1">
      <c r="B478" s="2" t="s">
        <v>1200</v>
      </c>
      <c r="C478" s="2" t="s">
        <v>1201</v>
      </c>
      <c r="D478" s="2" t="s">
        <v>26</v>
      </c>
      <c r="E478" s="2" t="s">
        <v>27</v>
      </c>
      <c r="F478" s="2" t="s">
        <v>398</v>
      </c>
      <c r="G478" s="2" t="s">
        <v>1191</v>
      </c>
      <c r="H478" s="2" t="s">
        <v>58</v>
      </c>
      <c r="I478" s="2" t="str">
        <f>IFERROR(__xludf.DUMMYFUNCTION("GOOGLETRANSLATE(C478,""fr"",""en"")"),"The price is interesting but there are taxes to take into account.
You can make quotes but so that it is really effective you must include the price with taxes !!")</f>
        <v>The price is interesting but there are taxes to take into account.
You can make quotes but so that it is really effective you must include the price with taxes !!</v>
      </c>
    </row>
    <row r="479" ht="15.75" customHeight="1">
      <c r="B479" s="2" t="s">
        <v>1202</v>
      </c>
      <c r="C479" s="2" t="s">
        <v>1203</v>
      </c>
      <c r="D479" s="2" t="s">
        <v>26</v>
      </c>
      <c r="E479" s="2" t="s">
        <v>27</v>
      </c>
      <c r="F479" s="2" t="s">
        <v>398</v>
      </c>
      <c r="G479" s="2" t="s">
        <v>1191</v>
      </c>
      <c r="H479" s="2" t="s">
        <v>58</v>
      </c>
      <c r="I479" s="2" t="str">
        <f>IFERROR(__xludf.DUMMYFUNCTION("GOOGLETRANSLATE(C479,""fr"",""en"")"),"Loading...")</f>
        <v>Loading...</v>
      </c>
    </row>
    <row r="480" ht="15.75" customHeight="1">
      <c r="B480" s="2" t="s">
        <v>1204</v>
      </c>
      <c r="C480" s="2" t="s">
        <v>1205</v>
      </c>
      <c r="D480" s="2" t="s">
        <v>26</v>
      </c>
      <c r="E480" s="2" t="s">
        <v>27</v>
      </c>
      <c r="F480" s="2" t="s">
        <v>398</v>
      </c>
      <c r="G480" s="2" t="s">
        <v>1191</v>
      </c>
      <c r="H480" s="2" t="s">
        <v>58</v>
      </c>
      <c r="I480" s="2" t="str">
        <f>IFERROR(__xludf.DUMMYFUNCTION("GOOGLETRANSLATE(C480,""fr"",""en"")"),"Loading...")</f>
        <v>Loading...</v>
      </c>
    </row>
    <row r="481" ht="15.75" customHeight="1">
      <c r="B481" s="2" t="s">
        <v>1206</v>
      </c>
      <c r="C481" s="2" t="s">
        <v>1207</v>
      </c>
      <c r="D481" s="2" t="s">
        <v>26</v>
      </c>
      <c r="E481" s="2" t="s">
        <v>27</v>
      </c>
      <c r="F481" s="2" t="s">
        <v>398</v>
      </c>
      <c r="G481" s="2" t="s">
        <v>175</v>
      </c>
      <c r="H481" s="2" t="s">
        <v>58</v>
      </c>
      <c r="I481" s="2" t="str">
        <f>IFERROR(__xludf.DUMMYFUNCTION("GOOGLETRANSLATE(C481,""fr"",""en"")"),"Loading...")</f>
        <v>Loading...</v>
      </c>
    </row>
    <row r="482" ht="15.75" customHeight="1">
      <c r="B482" s="2" t="s">
        <v>1208</v>
      </c>
      <c r="C482" s="2" t="s">
        <v>1209</v>
      </c>
      <c r="D482" s="2" t="s">
        <v>26</v>
      </c>
      <c r="E482" s="2" t="s">
        <v>27</v>
      </c>
      <c r="F482" s="2" t="s">
        <v>398</v>
      </c>
      <c r="G482" s="2" t="s">
        <v>175</v>
      </c>
      <c r="H482" s="2" t="s">
        <v>58</v>
      </c>
      <c r="I482" s="2" t="str">
        <f>IFERROR(__xludf.DUMMYFUNCTION("GOOGLETRANSLATE(C482,""fr"",""en"")"),"Loading...")</f>
        <v>Loading...</v>
      </c>
    </row>
    <row r="483" ht="15.75" customHeight="1">
      <c r="B483" s="2" t="s">
        <v>1210</v>
      </c>
      <c r="C483" s="2" t="s">
        <v>1211</v>
      </c>
      <c r="D483" s="2" t="s">
        <v>26</v>
      </c>
      <c r="E483" s="2" t="s">
        <v>27</v>
      </c>
      <c r="F483" s="2" t="s">
        <v>398</v>
      </c>
      <c r="G483" s="2" t="s">
        <v>1212</v>
      </c>
      <c r="H483" s="2" t="s">
        <v>58</v>
      </c>
      <c r="I483" s="2" t="str">
        <f>IFERROR(__xludf.DUMMYFUNCTION("GOOGLETRANSLATE(C483,""fr"",""en"")"),"Loading...")</f>
        <v>Loading...</v>
      </c>
    </row>
    <row r="484" ht="15.75" customHeight="1">
      <c r="B484" s="2" t="s">
        <v>1213</v>
      </c>
      <c r="C484" s="2" t="s">
        <v>1214</v>
      </c>
      <c r="D484" s="2" t="s">
        <v>26</v>
      </c>
      <c r="E484" s="2" t="s">
        <v>27</v>
      </c>
      <c r="F484" s="2" t="s">
        <v>398</v>
      </c>
      <c r="G484" s="2" t="s">
        <v>1212</v>
      </c>
      <c r="H484" s="2" t="s">
        <v>58</v>
      </c>
      <c r="I484" s="2" t="str">
        <f>IFERROR(__xludf.DUMMYFUNCTION("GOOGLETRANSLATE(C484,""fr"",""en"")"),"The prices differ between the comparators and the insurance itself.
A little disappointed because being a customer we hope to have a little more advantages than to be a new customer")</f>
        <v>The prices differ between the comparators and the insurance itself.
A little disappointed because being a customer we hope to have a little more advantages than to be a new customer</v>
      </c>
    </row>
    <row r="485" ht="15.75" customHeight="1">
      <c r="B485" s="2" t="s">
        <v>1215</v>
      </c>
      <c r="C485" s="2" t="s">
        <v>1216</v>
      </c>
      <c r="D485" s="2" t="s">
        <v>26</v>
      </c>
      <c r="E485" s="2" t="s">
        <v>27</v>
      </c>
      <c r="F485" s="2" t="s">
        <v>398</v>
      </c>
      <c r="G485" s="2" t="s">
        <v>1212</v>
      </c>
      <c r="H485" s="2" t="s">
        <v>58</v>
      </c>
      <c r="I485" s="2" t="str">
        <f>IFERROR(__xludf.DUMMYFUNCTION("GOOGLETRANSLATE(C485,""fr"",""en"")"),"Loading...")</f>
        <v>Loading...</v>
      </c>
    </row>
    <row r="486" ht="15.75" customHeight="1">
      <c r="B486" s="2" t="s">
        <v>1217</v>
      </c>
      <c r="C486" s="2" t="s">
        <v>1218</v>
      </c>
      <c r="D486" s="2" t="s">
        <v>26</v>
      </c>
      <c r="E486" s="2" t="s">
        <v>27</v>
      </c>
      <c r="F486" s="2" t="s">
        <v>398</v>
      </c>
      <c r="G486" s="2" t="s">
        <v>1219</v>
      </c>
      <c r="H486" s="2" t="s">
        <v>58</v>
      </c>
      <c r="I486" s="2" t="str">
        <f>IFERROR(__xludf.DUMMYFUNCTION("GOOGLETRANSLATE(C486,""fr"",""en"")"),"I am satisfied with the price I divided by 2 the annual price of my previous insurance for the same services.
To see over time but for the moment everything is going well")</f>
        <v>I am satisfied with the price I divided by 2 the annual price of my previous insurance for the same services.
To see over time but for the moment everything is going well</v>
      </c>
    </row>
    <row r="487" ht="15.75" customHeight="1">
      <c r="B487" s="2" t="s">
        <v>1220</v>
      </c>
      <c r="C487" s="2" t="s">
        <v>1221</v>
      </c>
      <c r="D487" s="2" t="s">
        <v>26</v>
      </c>
      <c r="E487" s="2" t="s">
        <v>27</v>
      </c>
      <c r="F487" s="2" t="s">
        <v>398</v>
      </c>
      <c r="G487" s="2" t="s">
        <v>1219</v>
      </c>
      <c r="H487" s="2" t="s">
        <v>58</v>
      </c>
      <c r="I487" s="2" t="str">
        <f>IFERROR(__xludf.DUMMYFUNCTION("GOOGLETRANSLATE(C487,""fr"",""en"")"),"I am satisfied with the work that the olive assurance has done since I have been at home. I highly recommend it to all that wishes to register for insurance")</f>
        <v>I am satisfied with the work that the olive assurance has done since I have been at home. I highly recommend it to all that wishes to register for insurance</v>
      </c>
    </row>
    <row r="488" ht="15.75" customHeight="1">
      <c r="B488" s="2" t="s">
        <v>1222</v>
      </c>
      <c r="C488" s="2" t="s">
        <v>1223</v>
      </c>
      <c r="D488" s="2" t="s">
        <v>26</v>
      </c>
      <c r="E488" s="2" t="s">
        <v>27</v>
      </c>
      <c r="F488" s="2" t="s">
        <v>398</v>
      </c>
      <c r="G488" s="2" t="s">
        <v>1219</v>
      </c>
      <c r="H488" s="2" t="s">
        <v>58</v>
      </c>
      <c r="I488" s="2" t="str">
        <f>IFERROR(__xludf.DUMMYFUNCTION("GOOGLETRANSLATE(C488,""fr"",""en"")"),"Loading...")</f>
        <v>Loading...</v>
      </c>
    </row>
    <row r="489" ht="15.75" customHeight="1">
      <c r="B489" s="2" t="s">
        <v>1224</v>
      </c>
      <c r="C489" s="2" t="s">
        <v>1225</v>
      </c>
      <c r="D489" s="2" t="s">
        <v>26</v>
      </c>
      <c r="E489" s="2" t="s">
        <v>27</v>
      </c>
      <c r="F489" s="2" t="s">
        <v>398</v>
      </c>
      <c r="G489" s="2" t="s">
        <v>1219</v>
      </c>
      <c r="H489" s="2" t="s">
        <v>58</v>
      </c>
      <c r="I489" s="2" t="str">
        <f>IFERROR(__xludf.DUMMYFUNCTION("GOOGLETRANSLATE(C489,""fr"",""en"")"),"Loading...")</f>
        <v>Loading...</v>
      </c>
    </row>
    <row r="490" ht="15.75" customHeight="1">
      <c r="B490" s="2" t="s">
        <v>1226</v>
      </c>
      <c r="C490" s="2" t="s">
        <v>1227</v>
      </c>
      <c r="D490" s="2" t="s">
        <v>26</v>
      </c>
      <c r="E490" s="2" t="s">
        <v>27</v>
      </c>
      <c r="F490" s="2" t="s">
        <v>398</v>
      </c>
      <c r="G490" s="2" t="s">
        <v>259</v>
      </c>
      <c r="H490" s="2" t="s">
        <v>58</v>
      </c>
      <c r="I490" s="2" t="str">
        <f>IFERROR(__xludf.DUMMYFUNCTION("GOOGLETRANSLATE(C490,""fr"",""en"")"),"Loading...")</f>
        <v>Loading...</v>
      </c>
    </row>
    <row r="491" ht="15.75" customHeight="1">
      <c r="B491" s="2" t="s">
        <v>1228</v>
      </c>
      <c r="C491" s="2" t="s">
        <v>1229</v>
      </c>
      <c r="D491" s="2" t="s">
        <v>26</v>
      </c>
      <c r="E491" s="2" t="s">
        <v>27</v>
      </c>
      <c r="F491" s="2" t="s">
        <v>398</v>
      </c>
      <c r="G491" s="2" t="s">
        <v>259</v>
      </c>
      <c r="H491" s="2" t="s">
        <v>58</v>
      </c>
      <c r="I491" s="2" t="str">
        <f>IFERROR(__xludf.DUMMYFUNCTION("GOOGLETRANSLATE(C491,""fr"",""en"")"),"Loading...")</f>
        <v>Loading...</v>
      </c>
    </row>
    <row r="492" ht="15.75" customHeight="1">
      <c r="B492" s="2" t="s">
        <v>1230</v>
      </c>
      <c r="C492" s="2" t="s">
        <v>1231</v>
      </c>
      <c r="D492" s="2" t="s">
        <v>26</v>
      </c>
      <c r="E492" s="2" t="s">
        <v>27</v>
      </c>
      <c r="F492" s="2" t="s">
        <v>398</v>
      </c>
      <c r="G492" s="2" t="s">
        <v>259</v>
      </c>
      <c r="H492" s="2" t="s">
        <v>58</v>
      </c>
      <c r="I492" s="2" t="str">
        <f>IFERROR(__xludf.DUMMYFUNCTION("GOOGLETRANSLATE(C492,""fr"",""en"")"),"Loading...")</f>
        <v>Loading...</v>
      </c>
    </row>
    <row r="493" ht="15.75" customHeight="1">
      <c r="B493" s="2" t="s">
        <v>1232</v>
      </c>
      <c r="C493" s="2" t="s">
        <v>1233</v>
      </c>
      <c r="D493" s="2" t="s">
        <v>26</v>
      </c>
      <c r="E493" s="2" t="s">
        <v>27</v>
      </c>
      <c r="F493" s="2" t="s">
        <v>398</v>
      </c>
      <c r="G493" s="2" t="s">
        <v>259</v>
      </c>
      <c r="H493" s="2" t="s">
        <v>58</v>
      </c>
      <c r="I493" s="2" t="str">
        <f>IFERROR(__xludf.DUMMYFUNCTION("GOOGLETRANSLATE(C493,""fr"",""en"")"),"Loading...")</f>
        <v>Loading...</v>
      </c>
    </row>
    <row r="494" ht="15.75" customHeight="1">
      <c r="B494" s="2" t="s">
        <v>1234</v>
      </c>
      <c r="C494" s="2" t="s">
        <v>1235</v>
      </c>
      <c r="D494" s="2" t="s">
        <v>26</v>
      </c>
      <c r="E494" s="2" t="s">
        <v>27</v>
      </c>
      <c r="F494" s="2" t="s">
        <v>398</v>
      </c>
      <c r="G494" s="2" t="s">
        <v>58</v>
      </c>
      <c r="H494" s="2" t="s">
        <v>58</v>
      </c>
      <c r="I494" s="2" t="str">
        <f>IFERROR(__xludf.DUMMYFUNCTION("GOOGLETRANSLATE(C494,""fr"",""en"")"),"Loading...")</f>
        <v>Loading...</v>
      </c>
    </row>
    <row r="495" ht="15.75" customHeight="1">
      <c r="B495" s="2" t="s">
        <v>1236</v>
      </c>
      <c r="C495" s="2" t="s">
        <v>1237</v>
      </c>
      <c r="D495" s="2" t="s">
        <v>26</v>
      </c>
      <c r="E495" s="2" t="s">
        <v>27</v>
      </c>
      <c r="F495" s="2" t="s">
        <v>398</v>
      </c>
      <c r="G495" s="2" t="s">
        <v>58</v>
      </c>
      <c r="H495" s="2" t="s">
        <v>58</v>
      </c>
      <c r="I495" s="2" t="str">
        <f>IFERROR(__xludf.DUMMYFUNCTION("GOOGLETRANSLATE(C495,""fr"",""en"")"),"Loading...")</f>
        <v>Loading...</v>
      </c>
    </row>
    <row r="496" ht="15.75" customHeight="1">
      <c r="B496" s="2" t="s">
        <v>1238</v>
      </c>
      <c r="C496" s="2" t="s">
        <v>1239</v>
      </c>
      <c r="D496" s="2" t="s">
        <v>26</v>
      </c>
      <c r="E496" s="2" t="s">
        <v>27</v>
      </c>
      <c r="F496" s="2" t="s">
        <v>398</v>
      </c>
      <c r="G496" s="2" t="s">
        <v>58</v>
      </c>
      <c r="H496" s="2" t="s">
        <v>58</v>
      </c>
      <c r="I496" s="2" t="str">
        <f>IFERROR(__xludf.DUMMYFUNCTION("GOOGLETRANSLATE(C496,""fr"",""en"")"),"Welcome and very correct services, I was able to replace my MMA insurance who no longer wanted me despite the fact that I had no claims responsible for the past 3 years ...")</f>
        <v>Welcome and very correct services, I was able to replace my MMA insurance who no longer wanted me despite the fact that I had no claims responsible for the past 3 years ...</v>
      </c>
    </row>
    <row r="497" ht="15.75" customHeight="1">
      <c r="B497" s="2" t="s">
        <v>1240</v>
      </c>
      <c r="C497" s="2" t="s">
        <v>1241</v>
      </c>
      <c r="D497" s="2" t="s">
        <v>26</v>
      </c>
      <c r="E497" s="2" t="s">
        <v>27</v>
      </c>
      <c r="F497" s="2" t="s">
        <v>398</v>
      </c>
      <c r="G497" s="2" t="s">
        <v>58</v>
      </c>
      <c r="H497" s="2" t="s">
        <v>58</v>
      </c>
      <c r="I497" s="2" t="str">
        <f>IFERROR(__xludf.DUMMYFUNCTION("GOOGLETRANSLATE(C497,""fr"",""en"")"),"I am very satisfied with the prices offered and the subscription is simple and practical to subscribe, managers of customers available and agreable ...")</f>
        <v>I am very satisfied with the prices offered and the subscription is simple and practical to subscribe, managers of customers available and agreable ...</v>
      </c>
    </row>
    <row r="498" ht="15.75" customHeight="1">
      <c r="B498" s="2" t="s">
        <v>1242</v>
      </c>
      <c r="C498" s="2" t="s">
        <v>1243</v>
      </c>
      <c r="D498" s="2" t="s">
        <v>26</v>
      </c>
      <c r="E498" s="2" t="s">
        <v>27</v>
      </c>
      <c r="F498" s="2" t="s">
        <v>398</v>
      </c>
      <c r="G498" s="2" t="s">
        <v>58</v>
      </c>
      <c r="H498" s="2" t="s">
        <v>58</v>
      </c>
      <c r="I498" s="2" t="str">
        <f>IFERROR(__xludf.DUMMYFUNCTION("GOOGLETRANSLATE(C498,""fr"",""en"")"),"Loading...")</f>
        <v>Loading...</v>
      </c>
    </row>
    <row r="499" ht="15.75" customHeight="1">
      <c r="B499" s="2" t="s">
        <v>1244</v>
      </c>
      <c r="C499" s="2" t="s">
        <v>1245</v>
      </c>
      <c r="D499" s="2" t="s">
        <v>26</v>
      </c>
      <c r="E499" s="2" t="s">
        <v>27</v>
      </c>
      <c r="F499" s="2" t="s">
        <v>398</v>
      </c>
      <c r="G499" s="2" t="s">
        <v>58</v>
      </c>
      <c r="H499" s="2" t="s">
        <v>58</v>
      </c>
      <c r="I499" s="2" t="str">
        <f>IFERROR(__xludf.DUMMYFUNCTION("GOOGLETRANSLATE(C499,""fr"",""en"")"),"Loading...")</f>
        <v>Loading...</v>
      </c>
    </row>
    <row r="500" ht="15.75" customHeight="1">
      <c r="B500" s="2" t="s">
        <v>1246</v>
      </c>
      <c r="C500" s="2" t="s">
        <v>1247</v>
      </c>
      <c r="D500" s="2" t="s">
        <v>26</v>
      </c>
      <c r="E500" s="2" t="s">
        <v>27</v>
      </c>
      <c r="F500" s="2" t="s">
        <v>398</v>
      </c>
      <c r="G500" s="2" t="s">
        <v>58</v>
      </c>
      <c r="H500" s="2" t="s">
        <v>58</v>
      </c>
      <c r="I500" s="2" t="str">
        <f>IFERROR(__xludf.DUMMYFUNCTION("GOOGLETRANSLATE(C500,""fr"",""en"")"),"Loading...")</f>
        <v>Loading...</v>
      </c>
    </row>
    <row r="501" ht="15.75" customHeight="1">
      <c r="B501" s="2" t="s">
        <v>1248</v>
      </c>
      <c r="C501" s="2" t="s">
        <v>1249</v>
      </c>
      <c r="D501" s="2" t="s">
        <v>26</v>
      </c>
      <c r="E501" s="2" t="s">
        <v>27</v>
      </c>
      <c r="F501" s="2" t="s">
        <v>398</v>
      </c>
      <c r="G501" s="2" t="s">
        <v>58</v>
      </c>
      <c r="H501" s="2" t="s">
        <v>58</v>
      </c>
      <c r="I501" s="2" t="str">
        <f>IFERROR(__xludf.DUMMYFUNCTION("GOOGLETRANSLATE(C501,""fr"",""en"")"),"Loading...")</f>
        <v>Loading...</v>
      </c>
    </row>
    <row r="502" ht="15.75" customHeight="1">
      <c r="B502" s="2" t="s">
        <v>1250</v>
      </c>
      <c r="C502" s="2" t="s">
        <v>1251</v>
      </c>
      <c r="D502" s="2" t="s">
        <v>26</v>
      </c>
      <c r="E502" s="2" t="s">
        <v>27</v>
      </c>
      <c r="F502" s="2" t="s">
        <v>398</v>
      </c>
      <c r="G502" s="2" t="s">
        <v>58</v>
      </c>
      <c r="H502" s="2" t="s">
        <v>58</v>
      </c>
      <c r="I502" s="2" t="str">
        <f>IFERROR(__xludf.DUMMYFUNCTION("GOOGLETRANSLATE(C502,""fr"",""en"")"),"Loading...")</f>
        <v>Loading...</v>
      </c>
    </row>
    <row r="503" ht="15.75" customHeight="1">
      <c r="B503" s="2" t="s">
        <v>1252</v>
      </c>
      <c r="C503" s="2" t="s">
        <v>1253</v>
      </c>
      <c r="D503" s="2" t="s">
        <v>26</v>
      </c>
      <c r="E503" s="2" t="s">
        <v>27</v>
      </c>
      <c r="F503" s="2" t="s">
        <v>398</v>
      </c>
      <c r="G503" s="2" t="s">
        <v>58</v>
      </c>
      <c r="H503" s="2" t="s">
        <v>58</v>
      </c>
      <c r="I503" s="2" t="str">
        <f>IFERROR(__xludf.DUMMYFUNCTION("GOOGLETRANSLATE(C503,""fr"",""en"")"),"Loading...")</f>
        <v>Loading...</v>
      </c>
    </row>
    <row r="504" ht="15.75" customHeight="1">
      <c r="B504" s="2" t="s">
        <v>1254</v>
      </c>
      <c r="C504" s="2" t="s">
        <v>1255</v>
      </c>
      <c r="D504" s="2" t="s">
        <v>26</v>
      </c>
      <c r="E504" s="2" t="s">
        <v>27</v>
      </c>
      <c r="F504" s="2" t="s">
        <v>398</v>
      </c>
      <c r="G504" s="2" t="s">
        <v>58</v>
      </c>
      <c r="H504" s="2" t="s">
        <v>58</v>
      </c>
      <c r="I504" s="2" t="str">
        <f>IFERROR(__xludf.DUMMYFUNCTION("GOOGLETRANSLATE(C504,""fr"",""en"")"),"Loading...")</f>
        <v>Loading...</v>
      </c>
    </row>
    <row r="505" ht="15.75" customHeight="1">
      <c r="B505" s="2" t="s">
        <v>1256</v>
      </c>
      <c r="C505" s="2" t="s">
        <v>1257</v>
      </c>
      <c r="D505" s="2" t="s">
        <v>26</v>
      </c>
      <c r="E505" s="2" t="s">
        <v>27</v>
      </c>
      <c r="F505" s="2" t="s">
        <v>398</v>
      </c>
      <c r="G505" s="2" t="s">
        <v>58</v>
      </c>
      <c r="H505" s="2" t="s">
        <v>58</v>
      </c>
      <c r="I505" s="2" t="str">
        <f>IFERROR(__xludf.DUMMYFUNCTION("GOOGLETRANSLATE(C505,""fr"",""en"")"),"Loading...")</f>
        <v>Loading...</v>
      </c>
    </row>
    <row r="506" ht="15.75" customHeight="1">
      <c r="B506" s="2" t="s">
        <v>1258</v>
      </c>
      <c r="C506" s="2" t="s">
        <v>1259</v>
      </c>
      <c r="D506" s="2" t="s">
        <v>26</v>
      </c>
      <c r="E506" s="2" t="s">
        <v>27</v>
      </c>
      <c r="F506" s="2" t="s">
        <v>398</v>
      </c>
      <c r="G506" s="2" t="s">
        <v>58</v>
      </c>
      <c r="H506" s="2" t="s">
        <v>58</v>
      </c>
      <c r="I506" s="2" t="str">
        <f>IFERROR(__xludf.DUMMYFUNCTION("GOOGLETRANSLATE(C506,""fr"",""en"")"),"Loading...")</f>
        <v>Loading...</v>
      </c>
    </row>
    <row r="507" ht="15.75" customHeight="1">
      <c r="B507" s="2" t="s">
        <v>1260</v>
      </c>
      <c r="C507" s="2" t="s">
        <v>1261</v>
      </c>
      <c r="D507" s="2" t="s">
        <v>26</v>
      </c>
      <c r="E507" s="2" t="s">
        <v>27</v>
      </c>
      <c r="F507" s="2" t="s">
        <v>398</v>
      </c>
      <c r="G507" s="2" t="s">
        <v>1262</v>
      </c>
      <c r="H507" s="2" t="s">
        <v>29</v>
      </c>
      <c r="I507" s="2" t="str">
        <f>IFERROR(__xludf.DUMMYFUNCTION("GOOGLETRANSLATE(C507,""fr"",""en"")"),"I am satisfied with the service, the prices suit me. The attention of the advisers was very correct and attentive. And very fast management. Cordially.")</f>
        <v>I am satisfied with the service, the prices suit me. The attention of the advisers was very correct and attentive. And very fast management. Cordially.</v>
      </c>
    </row>
    <row r="508" ht="15.75" customHeight="1">
      <c r="B508" s="2" t="s">
        <v>1263</v>
      </c>
      <c r="C508" s="2" t="s">
        <v>1264</v>
      </c>
      <c r="D508" s="2" t="s">
        <v>26</v>
      </c>
      <c r="E508" s="2" t="s">
        <v>27</v>
      </c>
      <c r="F508" s="2" t="s">
        <v>398</v>
      </c>
      <c r="G508" s="2" t="s">
        <v>1262</v>
      </c>
      <c r="H508" s="2" t="s">
        <v>29</v>
      </c>
      <c r="I508" s="2" t="str">
        <f>IFERROR(__xludf.DUMMYFUNCTION("GOOGLETRANSLATE(C508,""fr"",""en"")"),"Loading...")</f>
        <v>Loading...</v>
      </c>
    </row>
    <row r="509" ht="15.75" customHeight="1">
      <c r="B509" s="2" t="s">
        <v>1265</v>
      </c>
      <c r="C509" s="2" t="s">
        <v>1266</v>
      </c>
      <c r="D509" s="2" t="s">
        <v>26</v>
      </c>
      <c r="E509" s="2" t="s">
        <v>27</v>
      </c>
      <c r="F509" s="2" t="s">
        <v>398</v>
      </c>
      <c r="G509" s="2" t="s">
        <v>1262</v>
      </c>
      <c r="H509" s="2" t="s">
        <v>29</v>
      </c>
      <c r="I509" s="2" t="str">
        <f>IFERROR(__xludf.DUMMYFUNCTION("GOOGLETRANSLATE(C509,""fr"",""en"")"),"Loading...")</f>
        <v>Loading...</v>
      </c>
    </row>
    <row r="510" ht="15.75" customHeight="1">
      <c r="B510" s="2" t="s">
        <v>1267</v>
      </c>
      <c r="C510" s="2" t="s">
        <v>1268</v>
      </c>
      <c r="D510" s="2" t="s">
        <v>26</v>
      </c>
      <c r="E510" s="2" t="s">
        <v>27</v>
      </c>
      <c r="F510" s="2" t="s">
        <v>398</v>
      </c>
      <c r="G510" s="2" t="s">
        <v>1262</v>
      </c>
      <c r="H510" s="2" t="s">
        <v>29</v>
      </c>
      <c r="I510" s="2" t="str">
        <f>IFERROR(__xludf.DUMMYFUNCTION("GOOGLETRANSLATE(C510,""fr"",""en"")"),"Good value for money, no better on the market. Fast, simple and efficient service, hoping that customer service is just as good, which is rare these days.")</f>
        <v>Good value for money, no better on the market. Fast, simple and efficient service, hoping that customer service is just as good, which is rare these days.</v>
      </c>
    </row>
    <row r="511" ht="15.75" customHeight="1">
      <c r="B511" s="2" t="s">
        <v>1269</v>
      </c>
      <c r="C511" s="2" t="s">
        <v>1270</v>
      </c>
      <c r="D511" s="2" t="s">
        <v>26</v>
      </c>
      <c r="E511" s="2" t="s">
        <v>27</v>
      </c>
      <c r="F511" s="2" t="s">
        <v>398</v>
      </c>
      <c r="G511" s="2" t="s">
        <v>1262</v>
      </c>
      <c r="H511" s="2" t="s">
        <v>29</v>
      </c>
      <c r="I511" s="2" t="str">
        <f>IFERROR(__xludf.DUMMYFUNCTION("GOOGLETRANSLATE(C511,""fr"",""en"")"),"I am satisfied with the service offered by the Olivier Insurance, the people who accompanied us have guided us very well until the end of the procedure.")</f>
        <v>I am satisfied with the service offered by the Olivier Insurance, the people who accompanied us have guided us very well until the end of the procedure.</v>
      </c>
    </row>
    <row r="512" ht="15.75" customHeight="1">
      <c r="B512" s="2" t="s">
        <v>1271</v>
      </c>
      <c r="C512" s="2" t="s">
        <v>1272</v>
      </c>
      <c r="D512" s="2" t="s">
        <v>26</v>
      </c>
      <c r="E512" s="2" t="s">
        <v>27</v>
      </c>
      <c r="F512" s="2" t="s">
        <v>398</v>
      </c>
      <c r="G512" s="2" t="s">
        <v>28</v>
      </c>
      <c r="H512" s="2" t="s">
        <v>29</v>
      </c>
      <c r="I512" s="2" t="str">
        <f>IFERROR(__xludf.DUMMYFUNCTION("GOOGLETRANSLATE(C512,""fr"",""en"")"),"Loading...")</f>
        <v>Loading...</v>
      </c>
    </row>
    <row r="513" ht="15.75" customHeight="1">
      <c r="B513" s="2" t="s">
        <v>1273</v>
      </c>
      <c r="C513" s="2" t="s">
        <v>1274</v>
      </c>
      <c r="D513" s="2" t="s">
        <v>26</v>
      </c>
      <c r="E513" s="2" t="s">
        <v>27</v>
      </c>
      <c r="F513" s="2" t="s">
        <v>398</v>
      </c>
      <c r="G513" s="2" t="s">
        <v>28</v>
      </c>
      <c r="H513" s="2" t="s">
        <v>29</v>
      </c>
      <c r="I513" s="2" t="str">
        <f>IFERROR(__xludf.DUMMYFUNCTION("GOOGLETRANSLATE(C513,""fr"",""en"")"),"Loading...")</f>
        <v>Loading...</v>
      </c>
    </row>
    <row r="514" ht="15.75" customHeight="1">
      <c r="B514" s="2" t="s">
        <v>1275</v>
      </c>
      <c r="C514" s="2" t="s">
        <v>1276</v>
      </c>
      <c r="D514" s="2" t="s">
        <v>26</v>
      </c>
      <c r="E514" s="2" t="s">
        <v>27</v>
      </c>
      <c r="F514" s="2" t="s">
        <v>398</v>
      </c>
      <c r="G514" s="2" t="s">
        <v>28</v>
      </c>
      <c r="H514" s="2" t="s">
        <v>29</v>
      </c>
      <c r="I514" s="2" t="str">
        <f>IFERROR(__xludf.DUMMYFUNCTION("GOOGLETRANSLATE(C514,""fr"",""en"")"),"Loading...")</f>
        <v>Loading...</v>
      </c>
    </row>
    <row r="515" ht="15.75" customHeight="1">
      <c r="B515" s="2" t="s">
        <v>1277</v>
      </c>
      <c r="C515" s="2" t="s">
        <v>1278</v>
      </c>
      <c r="D515" s="2" t="s">
        <v>26</v>
      </c>
      <c r="E515" s="2" t="s">
        <v>27</v>
      </c>
      <c r="F515" s="2" t="s">
        <v>398</v>
      </c>
      <c r="G515" s="2" t="s">
        <v>28</v>
      </c>
      <c r="H515" s="2" t="s">
        <v>29</v>
      </c>
      <c r="I515" s="2" t="str">
        <f>IFERROR(__xludf.DUMMYFUNCTION("GOOGLETRANSLATE(C515,""fr"",""en"")"),"Loading...")</f>
        <v>Loading...</v>
      </c>
    </row>
    <row r="516" ht="15.75" customHeight="1">
      <c r="B516" s="2" t="s">
        <v>1279</v>
      </c>
      <c r="C516" s="2" t="s">
        <v>1280</v>
      </c>
      <c r="D516" s="2" t="s">
        <v>26</v>
      </c>
      <c r="E516" s="2" t="s">
        <v>27</v>
      </c>
      <c r="F516" s="2" t="s">
        <v>398</v>
      </c>
      <c r="G516" s="2" t="s">
        <v>28</v>
      </c>
      <c r="H516" s="2" t="s">
        <v>29</v>
      </c>
      <c r="I516" s="2" t="str">
        <f>IFERROR(__xludf.DUMMYFUNCTION("GOOGLETRANSLATE(C516,""fr"",""en"")"),"Loading...")</f>
        <v>Loading...</v>
      </c>
    </row>
    <row r="517" ht="15.75" customHeight="1">
      <c r="B517" s="2" t="s">
        <v>1281</v>
      </c>
      <c r="C517" s="2" t="s">
        <v>1282</v>
      </c>
      <c r="D517" s="2" t="s">
        <v>26</v>
      </c>
      <c r="E517" s="2" t="s">
        <v>27</v>
      </c>
      <c r="F517" s="2" t="s">
        <v>398</v>
      </c>
      <c r="G517" s="2" t="s">
        <v>28</v>
      </c>
      <c r="H517" s="2" t="s">
        <v>29</v>
      </c>
      <c r="I517" s="2" t="str">
        <f>IFERROR(__xludf.DUMMYFUNCTION("GOOGLETRANSLATE(C517,""fr"",""en"")"),"Loading...")</f>
        <v>Loading...</v>
      </c>
    </row>
    <row r="518" ht="15.75" customHeight="1">
      <c r="B518" s="2" t="s">
        <v>1283</v>
      </c>
      <c r="C518" s="2" t="s">
        <v>1284</v>
      </c>
      <c r="D518" s="2" t="s">
        <v>26</v>
      </c>
      <c r="E518" s="2" t="s">
        <v>27</v>
      </c>
      <c r="F518" s="2" t="s">
        <v>398</v>
      </c>
      <c r="G518" s="2" t="s">
        <v>28</v>
      </c>
      <c r="H518" s="2" t="s">
        <v>29</v>
      </c>
      <c r="I518" s="2" t="str">
        <f>IFERROR(__xludf.DUMMYFUNCTION("GOOGLETRANSLATE(C518,""fr"",""en"")"),"Very good contact and telephone, good advice and affordable prices for a bad thing. While waiting to see help and troubleshooting if I ever have a problem.")</f>
        <v>Very good contact and telephone, good advice and affordable prices for a bad thing. While waiting to see help and troubleshooting if I ever have a problem.</v>
      </c>
    </row>
    <row r="519" ht="15.75" customHeight="1">
      <c r="B519" s="2" t="s">
        <v>1285</v>
      </c>
      <c r="C519" s="2" t="s">
        <v>1286</v>
      </c>
      <c r="D519" s="2" t="s">
        <v>26</v>
      </c>
      <c r="E519" s="2" t="s">
        <v>27</v>
      </c>
      <c r="F519" s="2" t="s">
        <v>398</v>
      </c>
      <c r="G519" s="2" t="s">
        <v>28</v>
      </c>
      <c r="H519" s="2" t="s">
        <v>29</v>
      </c>
      <c r="I519" s="2" t="str">
        <f>IFERROR(__xludf.DUMMYFUNCTION("GOOGLETRANSLATE(C519,""fr"",""en"")"),"Loading...")</f>
        <v>Loading...</v>
      </c>
    </row>
    <row r="520" ht="15.75" customHeight="1">
      <c r="B520" s="2" t="s">
        <v>1287</v>
      </c>
      <c r="C520" s="2" t="s">
        <v>1288</v>
      </c>
      <c r="D520" s="2" t="s">
        <v>26</v>
      </c>
      <c r="E520" s="2" t="s">
        <v>27</v>
      </c>
      <c r="F520" s="2" t="s">
        <v>398</v>
      </c>
      <c r="G520" s="2" t="s">
        <v>1289</v>
      </c>
      <c r="H520" s="2" t="s">
        <v>29</v>
      </c>
      <c r="I520" s="2" t="str">
        <f>IFERROR(__xludf.DUMMYFUNCTION("GOOGLETRANSLATE(C520,""fr"",""en"")"),"Hello, it is going very quickly, it's very well I recommend this insurance for that speed and are effective at the moment.")</f>
        <v>Hello, it is going very quickly, it's very well I recommend this insurance for that speed and are effective at the moment.</v>
      </c>
    </row>
    <row r="521" ht="15.75" customHeight="1">
      <c r="B521" s="2" t="s">
        <v>1290</v>
      </c>
      <c r="C521" s="2" t="s">
        <v>1291</v>
      </c>
      <c r="D521" s="2" t="s">
        <v>26</v>
      </c>
      <c r="E521" s="2" t="s">
        <v>27</v>
      </c>
      <c r="F521" s="2" t="s">
        <v>398</v>
      </c>
      <c r="G521" s="2" t="s">
        <v>1289</v>
      </c>
      <c r="H521" s="2" t="s">
        <v>29</v>
      </c>
      <c r="I521" s="2" t="str">
        <f>IFERROR(__xludf.DUMMYFUNCTION("GOOGLETRANSLATE(C521,""fr"",""en"")"),"Huge disappointment. Ok when there is no glitch it is correct and relatively inexpensive but when there is really needed them. Lies on lies.
They promised me a refund by phone and I did not touch anything. And I receive an email even no call to explain t"&amp;"o me limit insulting that it is your problem we did the work and that does not fit in the context of the Devotte Insurance criteria. Well yes accident no responsible, opposing driver in wrong 100% observation validated even by the police and even the brea"&amp;"kdown company told me that they were shocked by such a lack of professionalism and what they did.
To flee +++ unless you want a small insurance by praying that you have no pepins")</f>
        <v>Huge disappointment. Ok when there is no glitch it is correct and relatively inexpensive but when there is really needed them. Lies on lies.
They promised me a refund by phone and I did not touch anything. And I receive an email even no call to explain to me limit insulting that it is your problem we did the work and that does not fit in the context of the Devotte Insurance criteria. Well yes accident no responsible, opposing driver in wrong 100% observation validated even by the police and even the breakdown company told me that they were shocked by such a lack of professionalism and what they did.
To flee +++ unless you want a small insurance by praying that you have no pepins</v>
      </c>
    </row>
    <row r="522" ht="15.75" customHeight="1">
      <c r="B522" s="2" t="s">
        <v>1292</v>
      </c>
      <c r="C522" s="2" t="s">
        <v>1293</v>
      </c>
      <c r="D522" s="2" t="s">
        <v>26</v>
      </c>
      <c r="E522" s="2" t="s">
        <v>27</v>
      </c>
      <c r="F522" s="2" t="s">
        <v>398</v>
      </c>
      <c r="G522" s="2" t="s">
        <v>1289</v>
      </c>
      <c r="H522" s="2" t="s">
        <v>29</v>
      </c>
      <c r="I522" s="2" t="str">
        <f>IFERROR(__xludf.DUMMYFUNCTION("GOOGLETRANSLATE(C522,""fr"",""en"")"),"Loading...")</f>
        <v>Loading...</v>
      </c>
    </row>
    <row r="523" ht="15.75" customHeight="1">
      <c r="B523" s="2" t="s">
        <v>1294</v>
      </c>
      <c r="C523" s="2" t="s">
        <v>1295</v>
      </c>
      <c r="D523" s="2" t="s">
        <v>26</v>
      </c>
      <c r="E523" s="2" t="s">
        <v>27</v>
      </c>
      <c r="F523" s="2" t="s">
        <v>398</v>
      </c>
      <c r="G523" s="2" t="s">
        <v>1296</v>
      </c>
      <c r="H523" s="2" t="s">
        <v>29</v>
      </c>
      <c r="I523" s="2" t="str">
        <f>IFERROR(__xludf.DUMMYFUNCTION("GOOGLETRANSLATE(C523,""fr"",""en"")"),"Loading...")</f>
        <v>Loading...</v>
      </c>
    </row>
    <row r="524" ht="15.75" customHeight="1">
      <c r="B524" s="2" t="s">
        <v>1297</v>
      </c>
      <c r="C524" s="2" t="s">
        <v>1298</v>
      </c>
      <c r="D524" s="2" t="s">
        <v>26</v>
      </c>
      <c r="E524" s="2" t="s">
        <v>27</v>
      </c>
      <c r="F524" s="2" t="s">
        <v>398</v>
      </c>
      <c r="G524" s="2" t="s">
        <v>1296</v>
      </c>
      <c r="H524" s="2" t="s">
        <v>29</v>
      </c>
      <c r="I524" s="2" t="str">
        <f>IFERROR(__xludf.DUMMYFUNCTION("GOOGLETRANSLATE(C524,""fr"",""en"")"),"Loading...")</f>
        <v>Loading...</v>
      </c>
    </row>
    <row r="525" ht="15.75" customHeight="1">
      <c r="B525" s="2" t="s">
        <v>1299</v>
      </c>
      <c r="C525" s="2" t="s">
        <v>1300</v>
      </c>
      <c r="D525" s="2" t="s">
        <v>26</v>
      </c>
      <c r="E525" s="2" t="s">
        <v>27</v>
      </c>
      <c r="F525" s="2" t="s">
        <v>398</v>
      </c>
      <c r="G525" s="2" t="s">
        <v>1296</v>
      </c>
      <c r="H525" s="2" t="s">
        <v>29</v>
      </c>
      <c r="I525" s="2" t="str">
        <f>IFERROR(__xludf.DUMMYFUNCTION("GOOGLETRANSLATE(C525,""fr"",""en"")"),"I am very satisfied with the service prooose the prices are good walking I recommend for everyone the olive assurance I recommend it to all go to close")</f>
        <v>I am very satisfied with the service prooose the prices are good walking I recommend for everyone the olive assurance I recommend it to all go to close</v>
      </c>
    </row>
    <row r="526" ht="15.75" customHeight="1">
      <c r="B526" s="2" t="s">
        <v>1301</v>
      </c>
      <c r="C526" s="2" t="s">
        <v>1302</v>
      </c>
      <c r="D526" s="2" t="s">
        <v>26</v>
      </c>
      <c r="E526" s="2" t="s">
        <v>27</v>
      </c>
      <c r="F526" s="2" t="s">
        <v>398</v>
      </c>
      <c r="G526" s="2" t="s">
        <v>1296</v>
      </c>
      <c r="H526" s="2" t="s">
        <v>29</v>
      </c>
      <c r="I526" s="2" t="str">
        <f>IFERROR(__xludf.DUMMYFUNCTION("GOOGLETRANSLATE(C526,""fr"",""en"")"),"Loading...")</f>
        <v>Loading...</v>
      </c>
    </row>
    <row r="527" ht="15.75" customHeight="1">
      <c r="B527" s="2" t="s">
        <v>1303</v>
      </c>
      <c r="C527" s="2" t="s">
        <v>1304</v>
      </c>
      <c r="D527" s="2" t="s">
        <v>26</v>
      </c>
      <c r="E527" s="2" t="s">
        <v>27</v>
      </c>
      <c r="F527" s="2" t="s">
        <v>398</v>
      </c>
      <c r="G527" s="2" t="s">
        <v>1296</v>
      </c>
      <c r="H527" s="2" t="s">
        <v>29</v>
      </c>
      <c r="I527" s="2" t="str">
        <f>IFERROR(__xludf.DUMMYFUNCTION("GOOGLETRANSLATE(C527,""fr"",""en"")"),"Loading...")</f>
        <v>Loading...</v>
      </c>
    </row>
    <row r="528" ht="15.75" customHeight="1">
      <c r="B528" s="2" t="s">
        <v>1305</v>
      </c>
      <c r="C528" s="2" t="s">
        <v>1306</v>
      </c>
      <c r="D528" s="2" t="s">
        <v>26</v>
      </c>
      <c r="E528" s="2" t="s">
        <v>27</v>
      </c>
      <c r="F528" s="2" t="s">
        <v>398</v>
      </c>
      <c r="G528" s="2" t="s">
        <v>1307</v>
      </c>
      <c r="H528" s="2" t="s">
        <v>29</v>
      </c>
      <c r="I528" s="2" t="str">
        <f>IFERROR(__xludf.DUMMYFUNCTION("GOOGLETRANSLATE(C528,""fr"",""en"")"),"Loading...")</f>
        <v>Loading...</v>
      </c>
    </row>
    <row r="529" ht="15.75" customHeight="1">
      <c r="B529" s="2" t="s">
        <v>1308</v>
      </c>
      <c r="C529" s="2" t="s">
        <v>1309</v>
      </c>
      <c r="D529" s="2" t="s">
        <v>26</v>
      </c>
      <c r="E529" s="2" t="s">
        <v>27</v>
      </c>
      <c r="F529" s="2" t="s">
        <v>398</v>
      </c>
      <c r="G529" s="2" t="s">
        <v>1307</v>
      </c>
      <c r="H529" s="2" t="s">
        <v>29</v>
      </c>
      <c r="I529" s="2" t="str">
        <f>IFERROR(__xludf.DUMMYFUNCTION("GOOGLETRANSLATE(C529,""fr"",""en"")"),"Loading...")</f>
        <v>Loading...</v>
      </c>
    </row>
    <row r="530" ht="15.75" customHeight="1">
      <c r="B530" s="2" t="s">
        <v>1310</v>
      </c>
      <c r="C530" s="2" t="s">
        <v>1311</v>
      </c>
      <c r="D530" s="2" t="s">
        <v>26</v>
      </c>
      <c r="E530" s="2" t="s">
        <v>27</v>
      </c>
      <c r="F530" s="2" t="s">
        <v>398</v>
      </c>
      <c r="G530" s="2" t="s">
        <v>1307</v>
      </c>
      <c r="H530" s="2" t="s">
        <v>29</v>
      </c>
      <c r="I530" s="2" t="str">
        <f>IFERROR(__xludf.DUMMYFUNCTION("GOOGLETRANSLATE(C530,""fr"",""en"")"),"I am satisfied with the relationship between customer and insurer.
She was listening to my request and was reactive, moreover insurance is valid the same day.
Thanks")</f>
        <v>I am satisfied with the relationship between customer and insurer.
She was listening to my request and was reactive, moreover insurance is valid the same day.
Thanks</v>
      </c>
    </row>
    <row r="531" ht="15.75" customHeight="1">
      <c r="B531" s="2" t="s">
        <v>1312</v>
      </c>
      <c r="C531" s="2" t="s">
        <v>1313</v>
      </c>
      <c r="D531" s="2" t="s">
        <v>26</v>
      </c>
      <c r="E531" s="2" t="s">
        <v>27</v>
      </c>
      <c r="F531" s="2" t="s">
        <v>398</v>
      </c>
      <c r="G531" s="2" t="s">
        <v>1307</v>
      </c>
      <c r="H531" s="2" t="s">
        <v>29</v>
      </c>
      <c r="I531" s="2" t="str">
        <f>IFERROR(__xludf.DUMMYFUNCTION("GOOGLETRANSLATE(C531,""fr"",""en"")"),"Loading...")</f>
        <v>Loading...</v>
      </c>
    </row>
    <row r="532" ht="15.75" customHeight="1">
      <c r="B532" s="2" t="s">
        <v>1314</v>
      </c>
      <c r="C532" s="2" t="s">
        <v>1315</v>
      </c>
      <c r="D532" s="2" t="s">
        <v>26</v>
      </c>
      <c r="E532" s="2" t="s">
        <v>27</v>
      </c>
      <c r="F532" s="2" t="s">
        <v>398</v>
      </c>
      <c r="G532" s="2" t="s">
        <v>1307</v>
      </c>
      <c r="H532" s="2" t="s">
        <v>29</v>
      </c>
      <c r="I532" s="2" t="str">
        <f>IFERROR(__xludf.DUMMYFUNCTION("GOOGLETRANSLATE(C532,""fr"",""en"")"),"Loading...")</f>
        <v>Loading...</v>
      </c>
    </row>
    <row r="533" ht="15.75" customHeight="1">
      <c r="B533" s="2" t="s">
        <v>1316</v>
      </c>
      <c r="C533" s="2" t="s">
        <v>1317</v>
      </c>
      <c r="D533" s="2" t="s">
        <v>26</v>
      </c>
      <c r="E533" s="2" t="s">
        <v>27</v>
      </c>
      <c r="F533" s="2" t="s">
        <v>398</v>
      </c>
      <c r="G533" s="2" t="s">
        <v>1307</v>
      </c>
      <c r="H533" s="2" t="s">
        <v>29</v>
      </c>
      <c r="I533" s="2" t="str">
        <f>IFERROR(__xludf.DUMMYFUNCTION("GOOGLETRANSLATE(C533,""fr"",""en"")"),"Loading...")</f>
        <v>Loading...</v>
      </c>
    </row>
    <row r="534" ht="15.75" customHeight="1">
      <c r="B534" s="2" t="s">
        <v>1318</v>
      </c>
      <c r="C534" s="2" t="s">
        <v>1319</v>
      </c>
      <c r="D534" s="2" t="s">
        <v>26</v>
      </c>
      <c r="E534" s="2" t="s">
        <v>27</v>
      </c>
      <c r="F534" s="2" t="s">
        <v>398</v>
      </c>
      <c r="G534" s="2" t="s">
        <v>1307</v>
      </c>
      <c r="H534" s="2" t="s">
        <v>29</v>
      </c>
      <c r="I534" s="2" t="str">
        <f>IFERROR(__xludf.DUMMYFUNCTION("GOOGLETRANSLATE(C534,""fr"",""en"")"),"Loading...")</f>
        <v>Loading...</v>
      </c>
    </row>
    <row r="535" ht="15.75" customHeight="1">
      <c r="B535" s="2" t="s">
        <v>1320</v>
      </c>
      <c r="C535" s="2" t="s">
        <v>1321</v>
      </c>
      <c r="D535" s="2" t="s">
        <v>26</v>
      </c>
      <c r="E535" s="2" t="s">
        <v>27</v>
      </c>
      <c r="F535" s="2" t="s">
        <v>398</v>
      </c>
      <c r="G535" s="2" t="s">
        <v>1307</v>
      </c>
      <c r="H535" s="2" t="s">
        <v>29</v>
      </c>
      <c r="I535" s="2" t="str">
        <f>IFERROR(__xludf.DUMMYFUNCTION("GOOGLETRANSLATE(C535,""fr"",""en"")"),"Loading...")</f>
        <v>Loading...</v>
      </c>
    </row>
    <row r="536" ht="15.75" customHeight="1">
      <c r="B536" s="2" t="s">
        <v>1322</v>
      </c>
      <c r="C536" s="2" t="s">
        <v>1323</v>
      </c>
      <c r="D536" s="2" t="s">
        <v>26</v>
      </c>
      <c r="E536" s="2" t="s">
        <v>27</v>
      </c>
      <c r="F536" s="2" t="s">
        <v>398</v>
      </c>
      <c r="G536" s="2" t="s">
        <v>1307</v>
      </c>
      <c r="H536" s="2" t="s">
        <v>29</v>
      </c>
      <c r="I536" s="2" t="str">
        <f>IFERROR(__xludf.DUMMYFUNCTION("GOOGLETRANSLATE(C536,""fr"",""en"")"),"Loading...")</f>
        <v>Loading...</v>
      </c>
    </row>
    <row r="537" ht="15.75" customHeight="1">
      <c r="B537" s="2" t="s">
        <v>1324</v>
      </c>
      <c r="C537" s="2" t="s">
        <v>1325</v>
      </c>
      <c r="D537" s="2" t="s">
        <v>26</v>
      </c>
      <c r="E537" s="2" t="s">
        <v>27</v>
      </c>
      <c r="F537" s="2" t="s">
        <v>398</v>
      </c>
      <c r="G537" s="2" t="s">
        <v>1307</v>
      </c>
      <c r="H537" s="2" t="s">
        <v>29</v>
      </c>
      <c r="I537" s="2" t="str">
        <f>IFERROR(__xludf.DUMMYFUNCTION("GOOGLETRANSLATE(C537,""fr"",""en"")"),"Loading...")</f>
        <v>Loading...</v>
      </c>
    </row>
    <row r="538" ht="15.75" customHeight="1">
      <c r="B538" s="2" t="s">
        <v>1326</v>
      </c>
      <c r="C538" s="2" t="s">
        <v>1327</v>
      </c>
      <c r="D538" s="2" t="s">
        <v>26</v>
      </c>
      <c r="E538" s="2" t="s">
        <v>27</v>
      </c>
      <c r="F538" s="2" t="s">
        <v>398</v>
      </c>
      <c r="G538" s="2" t="s">
        <v>1307</v>
      </c>
      <c r="H538" s="2" t="s">
        <v>29</v>
      </c>
      <c r="I538" s="2" t="str">
        <f>IFERROR(__xludf.DUMMYFUNCTION("GOOGLETRANSLATE(C538,""fr"",""en"")"),"I am satisfied with the service provided. Effective phone stroke, no one at the end of the pleasant wire. It went very well, let's hope that it continues. Thanks.")</f>
        <v>I am satisfied with the service provided. Effective phone stroke, no one at the end of the pleasant wire. It went very well, let's hope that it continues. Thanks.</v>
      </c>
    </row>
    <row r="539" ht="15.75" customHeight="1">
      <c r="B539" s="2" t="s">
        <v>1328</v>
      </c>
      <c r="C539" s="2" t="s">
        <v>1329</v>
      </c>
      <c r="D539" s="2" t="s">
        <v>26</v>
      </c>
      <c r="E539" s="2" t="s">
        <v>27</v>
      </c>
      <c r="F539" s="2" t="s">
        <v>398</v>
      </c>
      <c r="G539" s="2" t="s">
        <v>332</v>
      </c>
      <c r="H539" s="2" t="s">
        <v>29</v>
      </c>
      <c r="I539" s="2" t="str">
        <f>IFERROR(__xludf.DUMMYFUNCTION("GOOGLETRANSLATE(C539,""fr"",""en"")"),"The olive tree levied to me the amount of 700 euros on July 6, 2021 for the annual renewal of 2021-2022. I terminated before July 26, date of the start of the contract. August 26 I have still not received the refund ... it's abuse ...")</f>
        <v>The olive tree levied to me the amount of 700 euros on July 6, 2021 for the annual renewal of 2021-2022. I terminated before July 26, date of the start of the contract. August 26 I have still not received the refund ... it's abuse ...</v>
      </c>
    </row>
    <row r="540" ht="15.75" customHeight="1">
      <c r="B540" s="2" t="s">
        <v>1330</v>
      </c>
      <c r="C540" s="2" t="s">
        <v>1331</v>
      </c>
      <c r="D540" s="2" t="s">
        <v>26</v>
      </c>
      <c r="E540" s="2" t="s">
        <v>27</v>
      </c>
      <c r="F540" s="2" t="s">
        <v>398</v>
      </c>
      <c r="G540" s="2" t="s">
        <v>332</v>
      </c>
      <c r="H540" s="2" t="s">
        <v>29</v>
      </c>
      <c r="I540" s="2" t="str">
        <f>IFERROR(__xludf.DUMMYFUNCTION("GOOGLETRANSLATE(C540,""fr"",""en"")"),"Loading...")</f>
        <v>Loading...</v>
      </c>
    </row>
    <row r="541" ht="15.75" customHeight="1">
      <c r="B541" s="2" t="s">
        <v>1332</v>
      </c>
      <c r="C541" s="2" t="s">
        <v>1333</v>
      </c>
      <c r="D541" s="2" t="s">
        <v>26</v>
      </c>
      <c r="E541" s="2" t="s">
        <v>27</v>
      </c>
      <c r="F541" s="2" t="s">
        <v>398</v>
      </c>
      <c r="G541" s="2" t="s">
        <v>332</v>
      </c>
      <c r="H541" s="2" t="s">
        <v>29</v>
      </c>
      <c r="I541" s="2" t="str">
        <f>IFERROR(__xludf.DUMMYFUNCTION("GOOGLETRANSLATE(C541,""fr"",""en"")"),"Satisfied I hope that the management of the claim will follow. Reactivity, good presentation, listening and availability. I recommend their services and see you soon for contracts")</f>
        <v>Satisfied I hope that the management of the claim will follow. Reactivity, good presentation, listening and availability. I recommend their services and see you soon for contracts</v>
      </c>
    </row>
    <row r="542" ht="15.75" customHeight="1">
      <c r="B542" s="2" t="s">
        <v>1334</v>
      </c>
      <c r="C542" s="2" t="s">
        <v>1335</v>
      </c>
      <c r="D542" s="2" t="s">
        <v>26</v>
      </c>
      <c r="E542" s="2" t="s">
        <v>27</v>
      </c>
      <c r="F542" s="2" t="s">
        <v>398</v>
      </c>
      <c r="G542" s="2" t="s">
        <v>332</v>
      </c>
      <c r="H542" s="2" t="s">
        <v>29</v>
      </c>
      <c r="I542" s="2" t="str">
        <f>IFERROR(__xludf.DUMMYFUNCTION("GOOGLETRANSLATE(C542,""fr"",""en"")"),"Loading...")</f>
        <v>Loading...</v>
      </c>
    </row>
    <row r="543" ht="15.75" customHeight="1">
      <c r="B543" s="2" t="s">
        <v>1336</v>
      </c>
      <c r="C543" s="2" t="s">
        <v>1337</v>
      </c>
      <c r="D543" s="2" t="s">
        <v>26</v>
      </c>
      <c r="E543" s="2" t="s">
        <v>27</v>
      </c>
      <c r="F543" s="2" t="s">
        <v>398</v>
      </c>
      <c r="G543" s="2" t="s">
        <v>332</v>
      </c>
      <c r="H543" s="2" t="s">
        <v>29</v>
      </c>
      <c r="I543" s="2" t="str">
        <f>IFERROR(__xludf.DUMMYFUNCTION("GOOGLETRANSLATE(C543,""fr"",""en"")"),"Loading...")</f>
        <v>Loading...</v>
      </c>
    </row>
    <row r="544" ht="15.75" customHeight="1">
      <c r="B544" s="2" t="s">
        <v>1338</v>
      </c>
      <c r="C544" s="2" t="s">
        <v>1339</v>
      </c>
      <c r="D544" s="2" t="s">
        <v>26</v>
      </c>
      <c r="E544" s="2" t="s">
        <v>27</v>
      </c>
      <c r="F544" s="2" t="s">
        <v>398</v>
      </c>
      <c r="G544" s="2" t="s">
        <v>332</v>
      </c>
      <c r="H544" s="2" t="s">
        <v>29</v>
      </c>
      <c r="I544" s="2" t="str">
        <f>IFERROR(__xludf.DUMMYFUNCTION("GOOGLETRANSLATE(C544,""fr"",""en"")"),"Perfect ! Thank you for listening, efficiency, cordiality as well as efficient insurance advice for young drivers like my son!
")</f>
        <v>Perfect ! Thank you for listening, efficiency, cordiality as well as efficient insurance advice for young drivers like my son!
</v>
      </c>
    </row>
    <row r="545" ht="15.75" customHeight="1">
      <c r="B545" s="2" t="s">
        <v>1340</v>
      </c>
      <c r="C545" s="2" t="s">
        <v>1341</v>
      </c>
      <c r="D545" s="2" t="s">
        <v>26</v>
      </c>
      <c r="E545" s="2" t="s">
        <v>27</v>
      </c>
      <c r="F545" s="2" t="s">
        <v>398</v>
      </c>
      <c r="G545" s="2" t="s">
        <v>332</v>
      </c>
      <c r="H545" s="2" t="s">
        <v>29</v>
      </c>
      <c r="I545" s="2" t="str">
        <f>IFERROR(__xludf.DUMMYFUNCTION("GOOGLETRANSLATE(C545,""fr"",""en"")"),"Very satisfied with customer service, price and speed to ensure my vehicle. Simple, digitalized subscription and very attentive customer service.")</f>
        <v>Very satisfied with customer service, price and speed to ensure my vehicle. Simple, digitalized subscription and very attentive customer service.</v>
      </c>
    </row>
    <row r="546" ht="15.75" customHeight="1">
      <c r="B546" s="2" t="s">
        <v>1342</v>
      </c>
      <c r="C546" s="2" t="s">
        <v>1343</v>
      </c>
      <c r="D546" s="2" t="s">
        <v>26</v>
      </c>
      <c r="E546" s="2" t="s">
        <v>27</v>
      </c>
      <c r="F546" s="2" t="s">
        <v>398</v>
      </c>
      <c r="G546" s="2" t="s">
        <v>1344</v>
      </c>
      <c r="H546" s="2" t="s">
        <v>29</v>
      </c>
      <c r="I546" s="2" t="str">
        <f>IFERROR(__xludf.DUMMYFUNCTION("GOOGLETRANSLATE(C546,""fr"",""en"")"),"Loading...")</f>
        <v>Loading...</v>
      </c>
    </row>
    <row r="547" ht="15.75" customHeight="1">
      <c r="B547" s="2" t="s">
        <v>1345</v>
      </c>
      <c r="C547" s="2" t="s">
        <v>1346</v>
      </c>
      <c r="D547" s="2" t="s">
        <v>26</v>
      </c>
      <c r="E547" s="2" t="s">
        <v>27</v>
      </c>
      <c r="F547" s="2" t="s">
        <v>398</v>
      </c>
      <c r="G547" s="2" t="s">
        <v>1344</v>
      </c>
      <c r="H547" s="2" t="s">
        <v>29</v>
      </c>
      <c r="I547" s="2" t="str">
        <f>IFERROR(__xludf.DUMMYFUNCTION("GOOGLETRANSLATE(C547,""fr"",""en"")"),"Loading...")</f>
        <v>Loading...</v>
      </c>
    </row>
    <row r="548" ht="15.75" customHeight="1">
      <c r="B548" s="2" t="s">
        <v>1347</v>
      </c>
      <c r="C548" s="2" t="s">
        <v>1348</v>
      </c>
      <c r="D548" s="2" t="s">
        <v>26</v>
      </c>
      <c r="E548" s="2" t="s">
        <v>27</v>
      </c>
      <c r="F548" s="2" t="s">
        <v>398</v>
      </c>
      <c r="G548" s="2" t="s">
        <v>1344</v>
      </c>
      <c r="H548" s="2" t="s">
        <v>29</v>
      </c>
      <c r="I548" s="2" t="str">
        <f>IFERROR(__xludf.DUMMYFUNCTION("GOOGLETRANSLATE(C548,""fr"",""en"")"),"I am very satisfied with the services and prices offered.
Customer relations are also very satisfactory.
I highly recommend this insurance.")</f>
        <v>I am very satisfied with the services and prices offered.
Customer relations are also very satisfactory.
I highly recommend this insurance.</v>
      </c>
    </row>
    <row r="549" ht="15.75" customHeight="1">
      <c r="B549" s="2" t="s">
        <v>1349</v>
      </c>
      <c r="C549" s="2" t="s">
        <v>1350</v>
      </c>
      <c r="D549" s="2" t="s">
        <v>26</v>
      </c>
      <c r="E549" s="2" t="s">
        <v>27</v>
      </c>
      <c r="F549" s="2" t="s">
        <v>398</v>
      </c>
      <c r="G549" s="2" t="s">
        <v>1344</v>
      </c>
      <c r="H549" s="2" t="s">
        <v>29</v>
      </c>
      <c r="I549" s="2" t="str">
        <f>IFERROR(__xludf.DUMMYFUNCTION("GOOGLETRANSLATE(C549,""fr"",""en"")"),"Loading...")</f>
        <v>Loading...</v>
      </c>
    </row>
    <row r="550" ht="15.75" customHeight="1">
      <c r="B550" s="2" t="s">
        <v>1351</v>
      </c>
      <c r="C550" s="2" t="s">
        <v>1352</v>
      </c>
      <c r="D550" s="2" t="s">
        <v>26</v>
      </c>
      <c r="E550" s="2" t="s">
        <v>27</v>
      </c>
      <c r="F550" s="2" t="s">
        <v>398</v>
      </c>
      <c r="G550" s="2" t="s">
        <v>1344</v>
      </c>
      <c r="H550" s="2" t="s">
        <v>29</v>
      </c>
      <c r="I550" s="2" t="str">
        <f>IFERROR(__xludf.DUMMYFUNCTION("GOOGLETRANSLATE(C550,""fr"",""en"")"),"Too bad that we take an option in addition it is no longer the same price its increases considerably .... and too bad that the contract does not start on the date of the first payment as for my part on 25 08 2021. ...")</f>
        <v>Too bad that we take an option in addition it is no longer the same price its increases considerably .... and too bad that the contract does not start on the date of the first payment as for my part on 25 08 2021. ...</v>
      </c>
    </row>
    <row r="551" ht="15.75" customHeight="1">
      <c r="B551" s="2" t="s">
        <v>1353</v>
      </c>
      <c r="C551" s="2" t="s">
        <v>1354</v>
      </c>
      <c r="D551" s="2" t="s">
        <v>26</v>
      </c>
      <c r="E551" s="2" t="s">
        <v>27</v>
      </c>
      <c r="F551" s="2" t="s">
        <v>398</v>
      </c>
      <c r="G551" s="2" t="s">
        <v>1344</v>
      </c>
      <c r="H551" s="2" t="s">
        <v>29</v>
      </c>
      <c r="I551" s="2" t="str">
        <f>IFERROR(__xludf.DUMMYFUNCTION("GOOGLETRANSLATE(C551,""fr"",""en"")"),"I am satisfied. Efficient and fast. Service that works well and has good value for money. This is why I chose your insurance")</f>
        <v>I am satisfied. Efficient and fast. Service that works well and has good value for money. This is why I chose your insurance</v>
      </c>
    </row>
    <row r="552" ht="15.75" customHeight="1">
      <c r="B552" s="2" t="s">
        <v>1355</v>
      </c>
      <c r="C552" s="2" t="s">
        <v>1356</v>
      </c>
      <c r="D552" s="2" t="s">
        <v>26</v>
      </c>
      <c r="E552" s="2" t="s">
        <v>27</v>
      </c>
      <c r="F552" s="2" t="s">
        <v>398</v>
      </c>
      <c r="G552" s="2" t="s">
        <v>1344</v>
      </c>
      <c r="H552" s="2" t="s">
        <v>29</v>
      </c>
      <c r="I552" s="2" t="str">
        <f>IFERROR(__xludf.DUMMYFUNCTION("GOOGLETRANSLATE(C552,""fr"",""en"")"),"Loading...")</f>
        <v>Loading...</v>
      </c>
    </row>
    <row r="553" ht="15.75" customHeight="1">
      <c r="B553" s="2" t="s">
        <v>1357</v>
      </c>
      <c r="C553" s="2" t="s">
        <v>1358</v>
      </c>
      <c r="D553" s="2" t="s">
        <v>26</v>
      </c>
      <c r="E553" s="2" t="s">
        <v>27</v>
      </c>
      <c r="F553" s="2" t="s">
        <v>398</v>
      </c>
      <c r="G553" s="2" t="s">
        <v>1344</v>
      </c>
      <c r="H553" s="2" t="s">
        <v>29</v>
      </c>
      <c r="I553" s="2" t="str">
        <f>IFERROR(__xludf.DUMMYFUNCTION("GOOGLETRANSLATE(C553,""fr"",""en"")"),"For the moment, it is very competitive and effective. Very attractive prices
Simple and fast subscription procedure. Simplified procedures, to be checked in the event of a claim")</f>
        <v>For the moment, it is very competitive and effective. Very attractive prices
Simple and fast subscription procedure. Simplified procedures, to be checked in the event of a claim</v>
      </c>
    </row>
    <row r="554" ht="15.75" customHeight="1">
      <c r="B554" s="2" t="s">
        <v>1359</v>
      </c>
      <c r="C554" s="2" t="s">
        <v>1360</v>
      </c>
      <c r="D554" s="2" t="s">
        <v>26</v>
      </c>
      <c r="E554" s="2" t="s">
        <v>27</v>
      </c>
      <c r="F554" s="2" t="s">
        <v>398</v>
      </c>
      <c r="G554" s="2" t="s">
        <v>137</v>
      </c>
      <c r="H554" s="2" t="s">
        <v>29</v>
      </c>
      <c r="I554" s="2" t="str">
        <f>IFERROR(__xludf.DUMMYFUNCTION("GOOGLETRANSLATE(C554,""fr"",""en"")"),"Loading...")</f>
        <v>Loading...</v>
      </c>
    </row>
    <row r="555" ht="15.75" customHeight="1">
      <c r="B555" s="2" t="s">
        <v>1361</v>
      </c>
      <c r="C555" s="2" t="s">
        <v>1362</v>
      </c>
      <c r="D555" s="2" t="s">
        <v>26</v>
      </c>
      <c r="E555" s="2" t="s">
        <v>27</v>
      </c>
      <c r="F555" s="2" t="s">
        <v>398</v>
      </c>
      <c r="G555" s="2" t="s">
        <v>137</v>
      </c>
      <c r="H555" s="2" t="s">
        <v>29</v>
      </c>
      <c r="I555" s="2" t="str">
        <f>IFERROR(__xludf.DUMMYFUNCTION("GOOGLETRANSLATE(C555,""fr"",""en"")"),"Simple to register.
Fast and effective.
To your in case of problem if they are so fast.
Accepted sponsorship code of € 50 sent to the given RIB.")</f>
        <v>Simple to register.
Fast and effective.
To your in case of problem if they are so fast.
Accepted sponsorship code of € 50 sent to the given RIB.</v>
      </c>
    </row>
    <row r="556" ht="15.75" customHeight="1">
      <c r="B556" s="2" t="s">
        <v>1363</v>
      </c>
      <c r="C556" s="2" t="s">
        <v>1364</v>
      </c>
      <c r="D556" s="2" t="s">
        <v>26</v>
      </c>
      <c r="E556" s="2" t="s">
        <v>27</v>
      </c>
      <c r="F556" s="2" t="s">
        <v>398</v>
      </c>
      <c r="G556" s="2" t="s">
        <v>137</v>
      </c>
      <c r="H556" s="2" t="s">
        <v>29</v>
      </c>
      <c r="I556" s="2" t="str">
        <f>IFERROR(__xludf.DUMMYFUNCTION("GOOGLETRANSLATE(C556,""fr"",""en"")"),"For the moment nothing to complain about simple and effective.
A quality and warm telephone reception.
We will see in the future.
In the meantime I am satisfied.")</f>
        <v>For the moment nothing to complain about simple and effective.
A quality and warm telephone reception.
We will see in the future.
In the meantime I am satisfied.</v>
      </c>
    </row>
    <row r="557" ht="15.75" customHeight="1">
      <c r="B557" s="2" t="s">
        <v>1365</v>
      </c>
      <c r="C557" s="2" t="s">
        <v>1366</v>
      </c>
      <c r="D557" s="2" t="s">
        <v>26</v>
      </c>
      <c r="E557" s="2" t="s">
        <v>27</v>
      </c>
      <c r="F557" s="2" t="s">
        <v>398</v>
      </c>
      <c r="G557" s="2" t="s">
        <v>137</v>
      </c>
      <c r="H557" s="2" t="s">
        <v>29</v>
      </c>
      <c r="I557" s="2" t="str">
        <f>IFERROR(__xludf.DUMMYFUNCTION("GOOGLETRANSLATE(C557,""fr"",""en"")"),"The price is suitable and the management is fast and friendly. The advice was very professional and courteous. Everything was very good. I will recommend the olive tree to my loved ones.")</f>
        <v>The price is suitable and the management is fast and friendly. The advice was very professional and courteous. Everything was very good. I will recommend the olive tree to my loved ones.</v>
      </c>
    </row>
    <row r="558" ht="15.75" customHeight="1">
      <c r="B558" s="2" t="s">
        <v>1367</v>
      </c>
      <c r="C558" s="2" t="s">
        <v>1368</v>
      </c>
      <c r="D558" s="2" t="s">
        <v>26</v>
      </c>
      <c r="E558" s="2" t="s">
        <v>27</v>
      </c>
      <c r="F558" s="2" t="s">
        <v>398</v>
      </c>
      <c r="G558" s="2" t="s">
        <v>137</v>
      </c>
      <c r="H558" s="2" t="s">
        <v>29</v>
      </c>
      <c r="I558" s="2" t="str">
        <f>IFERROR(__xludf.DUMMYFUNCTION("GOOGLETRANSLATE(C558,""fr"",""en"")"),"Very satisfied with the commercial service! The explanations are clear, my car's insurance contract was quickly established, and the prices are attractive. I recommend.")</f>
        <v>Very satisfied with the commercial service! The explanations are clear, my car's insurance contract was quickly established, and the prices are attractive. I recommend.</v>
      </c>
    </row>
    <row r="559" ht="15.75" customHeight="1">
      <c r="B559" s="2" t="s">
        <v>1369</v>
      </c>
      <c r="C559" s="2" t="s">
        <v>1370</v>
      </c>
      <c r="D559" s="2" t="s">
        <v>26</v>
      </c>
      <c r="E559" s="2" t="s">
        <v>27</v>
      </c>
      <c r="F559" s="2" t="s">
        <v>398</v>
      </c>
      <c r="G559" s="2" t="s">
        <v>137</v>
      </c>
      <c r="H559" s="2" t="s">
        <v>29</v>
      </c>
      <c r="I559" s="2" t="str">
        <f>IFERROR(__xludf.DUMMYFUNCTION("GOOGLETRANSLATE(C559,""fr"",""en"")"),"I have nothing against the electronic signature I could not even sign still when I am told that I have already signed I understand nothing at all. I would like to remember please thank you good day.")</f>
        <v>I have nothing against the electronic signature I could not even sign still when I am told that I have already signed I understand nothing at all. I would like to remember please thank you good day.</v>
      </c>
    </row>
    <row r="560" ht="15.75" customHeight="1">
      <c r="B560" s="2" t="s">
        <v>1371</v>
      </c>
      <c r="C560" s="2" t="s">
        <v>1372</v>
      </c>
      <c r="D560" s="2" t="s">
        <v>26</v>
      </c>
      <c r="E560" s="2" t="s">
        <v>27</v>
      </c>
      <c r="F560" s="2" t="s">
        <v>398</v>
      </c>
      <c r="G560" s="2" t="s">
        <v>1373</v>
      </c>
      <c r="H560" s="2" t="s">
        <v>29</v>
      </c>
      <c r="I560" s="2" t="str">
        <f>IFERROR(__xludf.DUMMYFUNCTION("GOOGLETRANSLATE(C560,""fr"",""en"")"),"Simple and practical it suits me at the moment. Hopefully it lasts in this continuity. Welcome to the understanding and pleasant person")</f>
        <v>Simple and practical it suits me at the moment. Hopefully it lasts in this continuity. Welcome to the understanding and pleasant person</v>
      </c>
    </row>
    <row r="561" ht="15.75" customHeight="1">
      <c r="B561" s="2" t="s">
        <v>1374</v>
      </c>
      <c r="C561" s="2" t="s">
        <v>1375</v>
      </c>
      <c r="D561" s="2" t="s">
        <v>26</v>
      </c>
      <c r="E561" s="2" t="s">
        <v>27</v>
      </c>
      <c r="F561" s="2" t="s">
        <v>398</v>
      </c>
      <c r="G561" s="2" t="s">
        <v>1373</v>
      </c>
      <c r="H561" s="2" t="s">
        <v>29</v>
      </c>
      <c r="I561" s="2" t="str">
        <f>IFERROR(__xludf.DUMMYFUNCTION("GOOGLETRANSLATE(C561,""fr"",""en"")"),"Loading...")</f>
        <v>Loading...</v>
      </c>
    </row>
    <row r="562" ht="15.75" customHeight="1">
      <c r="B562" s="2" t="s">
        <v>1376</v>
      </c>
      <c r="C562" s="2" t="s">
        <v>1377</v>
      </c>
      <c r="D562" s="2" t="s">
        <v>26</v>
      </c>
      <c r="E562" s="2" t="s">
        <v>27</v>
      </c>
      <c r="F562" s="2" t="s">
        <v>398</v>
      </c>
      <c r="G562" s="2" t="s">
        <v>1373</v>
      </c>
      <c r="H562" s="2" t="s">
        <v>29</v>
      </c>
      <c r="I562" s="2" t="str">
        <f>IFERROR(__xludf.DUMMYFUNCTION("GOOGLETRANSLATE(C562,""fr"",""en"")"),"Loading...")</f>
        <v>Loading...</v>
      </c>
    </row>
    <row r="563" ht="15.75" customHeight="1">
      <c r="B563" s="2" t="s">
        <v>1378</v>
      </c>
      <c r="C563" s="2" t="s">
        <v>1379</v>
      </c>
      <c r="D563" s="2" t="s">
        <v>26</v>
      </c>
      <c r="E563" s="2" t="s">
        <v>27</v>
      </c>
      <c r="F563" s="2" t="s">
        <v>398</v>
      </c>
      <c r="G563" s="2" t="s">
        <v>1373</v>
      </c>
      <c r="H563" s="2" t="s">
        <v>29</v>
      </c>
      <c r="I563" s="2" t="str">
        <f>IFERROR(__xludf.DUMMYFUNCTION("GOOGLETRANSLATE(C563,""fr"",""en"")"),"Loading...")</f>
        <v>Loading...</v>
      </c>
    </row>
    <row r="564" ht="15.75" customHeight="1">
      <c r="B564" s="2" t="s">
        <v>1380</v>
      </c>
      <c r="C564" s="2" t="s">
        <v>1381</v>
      </c>
      <c r="D564" s="2" t="s">
        <v>26</v>
      </c>
      <c r="E564" s="2" t="s">
        <v>27</v>
      </c>
      <c r="F564" s="2" t="s">
        <v>398</v>
      </c>
      <c r="G564" s="2" t="s">
        <v>1373</v>
      </c>
      <c r="H564" s="2" t="s">
        <v>29</v>
      </c>
      <c r="I564" s="2" t="str">
        <f>IFERROR(__xludf.DUMMYFUNCTION("GOOGLETRANSLATE(C564,""fr"",""en"")"),"Loading...")</f>
        <v>Loading...</v>
      </c>
    </row>
    <row r="565" ht="15.75" customHeight="1">
      <c r="B565" s="2" t="s">
        <v>1382</v>
      </c>
      <c r="C565" s="2" t="s">
        <v>1383</v>
      </c>
      <c r="D565" s="2" t="s">
        <v>26</v>
      </c>
      <c r="E565" s="2" t="s">
        <v>27</v>
      </c>
      <c r="F565" s="2" t="s">
        <v>398</v>
      </c>
      <c r="G565" s="2" t="s">
        <v>1384</v>
      </c>
      <c r="H565" s="2" t="s">
        <v>29</v>
      </c>
      <c r="I565" s="2" t="str">
        <f>IFERROR(__xludf.DUMMYFUNCTION("GOOGLETRANSLATE(C565,""fr"",""en"")"),"Loading...")</f>
        <v>Loading...</v>
      </c>
    </row>
    <row r="566" ht="15.75" customHeight="1">
      <c r="B566" s="2" t="s">
        <v>1385</v>
      </c>
      <c r="C566" s="2" t="s">
        <v>1386</v>
      </c>
      <c r="D566" s="2" t="s">
        <v>26</v>
      </c>
      <c r="E566" s="2" t="s">
        <v>27</v>
      </c>
      <c r="F566" s="2" t="s">
        <v>398</v>
      </c>
      <c r="G566" s="2" t="s">
        <v>1384</v>
      </c>
      <c r="H566" s="2" t="s">
        <v>29</v>
      </c>
      <c r="I566" s="2" t="str">
        <f>IFERROR(__xludf.DUMMYFUNCTION("GOOGLETRANSLATE(C566,""fr"",""en"")"),"Loading...")</f>
        <v>Loading...</v>
      </c>
    </row>
    <row r="567" ht="15.75" customHeight="1">
      <c r="B567" s="2" t="s">
        <v>1387</v>
      </c>
      <c r="C567" s="2" t="s">
        <v>1388</v>
      </c>
      <c r="D567" s="2" t="s">
        <v>26</v>
      </c>
      <c r="E567" s="2" t="s">
        <v>27</v>
      </c>
      <c r="F567" s="2" t="s">
        <v>398</v>
      </c>
      <c r="G567" s="2" t="s">
        <v>1389</v>
      </c>
      <c r="H567" s="2" t="s">
        <v>29</v>
      </c>
      <c r="I567" s="2" t="str">
        <f>IFERROR(__xludf.DUMMYFUNCTION("GOOGLETRANSLATE(C567,""fr"",""en"")"),"Loading...")</f>
        <v>Loading...</v>
      </c>
    </row>
    <row r="568" ht="15.75" customHeight="1">
      <c r="B568" s="2" t="s">
        <v>1390</v>
      </c>
      <c r="C568" s="2" t="s">
        <v>1391</v>
      </c>
      <c r="D568" s="2" t="s">
        <v>26</v>
      </c>
      <c r="E568" s="2" t="s">
        <v>27</v>
      </c>
      <c r="F568" s="2" t="s">
        <v>398</v>
      </c>
      <c r="G568" s="2" t="s">
        <v>1389</v>
      </c>
      <c r="H568" s="2" t="s">
        <v>29</v>
      </c>
      <c r="I568" s="2" t="str">
        <f>IFERROR(__xludf.DUMMYFUNCTION("GOOGLETRANSLATE(C568,""fr"",""en"")"),"Very fast subscription very fast customer service too. Very fast advisor. More than seeing if everything goes well during the subscription year.")</f>
        <v>Very fast subscription very fast customer service too. Very fast advisor. More than seeing if everything goes well during the subscription year.</v>
      </c>
    </row>
    <row r="569" ht="15.75" customHeight="1">
      <c r="B569" s="2" t="s">
        <v>1392</v>
      </c>
      <c r="C569" s="2" t="s">
        <v>1393</v>
      </c>
      <c r="D569" s="2" t="s">
        <v>26</v>
      </c>
      <c r="E569" s="2" t="s">
        <v>27</v>
      </c>
      <c r="F569" s="2" t="s">
        <v>398</v>
      </c>
      <c r="G569" s="2" t="s">
        <v>1389</v>
      </c>
      <c r="H569" s="2" t="s">
        <v>29</v>
      </c>
      <c r="I569" s="2" t="str">
        <f>IFERROR(__xludf.DUMMYFUNCTION("GOOGLETRANSLATE(C569,""fr"",""en"")"),"Always too expensive for the usefulness that I will have ...
But very easy and fast to ensure a vehicle thank you to the site on the internet to recommend")</f>
        <v>Always too expensive for the usefulness that I will have ...
But very easy and fast to ensure a vehicle thank you to the site on the internet to recommend</v>
      </c>
    </row>
    <row r="570" ht="15.75" customHeight="1">
      <c r="B570" s="2" t="s">
        <v>1394</v>
      </c>
      <c r="C570" s="2" t="s">
        <v>1395</v>
      </c>
      <c r="D570" s="2" t="s">
        <v>26</v>
      </c>
      <c r="E570" s="2" t="s">
        <v>27</v>
      </c>
      <c r="F570" s="2" t="s">
        <v>398</v>
      </c>
      <c r="G570" s="2" t="s">
        <v>1389</v>
      </c>
      <c r="H570" s="2" t="s">
        <v>29</v>
      </c>
      <c r="I570" s="2" t="str">
        <f>IFERROR(__xludf.DUMMYFUNCTION("GOOGLETRANSLATE(C570,""fr"",""en"")"),"Loading...")</f>
        <v>Loading...</v>
      </c>
    </row>
    <row r="571" ht="15.75" customHeight="1">
      <c r="B571" s="2" t="s">
        <v>1396</v>
      </c>
      <c r="C571" s="2" t="s">
        <v>1397</v>
      </c>
      <c r="D571" s="2" t="s">
        <v>26</v>
      </c>
      <c r="E571" s="2" t="s">
        <v>27</v>
      </c>
      <c r="F571" s="2" t="s">
        <v>398</v>
      </c>
      <c r="G571" s="2" t="s">
        <v>32</v>
      </c>
      <c r="H571" s="2" t="s">
        <v>29</v>
      </c>
      <c r="I571" s="2" t="str">
        <f>IFERROR(__xludf.DUMMYFUNCTION("GOOGLETRANSLATE(C571,""fr"",""en"")"),"Loading...")</f>
        <v>Loading...</v>
      </c>
    </row>
    <row r="572" ht="15.75" customHeight="1">
      <c r="B572" s="2" t="s">
        <v>1398</v>
      </c>
      <c r="C572" s="2" t="s">
        <v>1399</v>
      </c>
      <c r="D572" s="2" t="s">
        <v>26</v>
      </c>
      <c r="E572" s="2" t="s">
        <v>27</v>
      </c>
      <c r="F572" s="2" t="s">
        <v>398</v>
      </c>
      <c r="G572" s="2" t="s">
        <v>32</v>
      </c>
      <c r="H572" s="2" t="s">
        <v>29</v>
      </c>
      <c r="I572" s="2" t="str">
        <f>IFERROR(__xludf.DUMMYFUNCTION("GOOGLETRANSLATE(C572,""fr"",""en"")"),"Loading...")</f>
        <v>Loading...</v>
      </c>
    </row>
    <row r="573" ht="15.75" customHeight="1">
      <c r="B573" s="2" t="s">
        <v>1400</v>
      </c>
      <c r="C573" s="2" t="s">
        <v>1401</v>
      </c>
      <c r="D573" s="2" t="s">
        <v>26</v>
      </c>
      <c r="E573" s="2" t="s">
        <v>27</v>
      </c>
      <c r="F573" s="2" t="s">
        <v>398</v>
      </c>
      <c r="G573" s="2" t="s">
        <v>32</v>
      </c>
      <c r="H573" s="2" t="s">
        <v>29</v>
      </c>
      <c r="I573" s="2" t="str">
        <f>IFERROR(__xludf.DUMMYFUNCTION("GOOGLETRANSLATE(C573,""fr"",""en"")"),"Loading...")</f>
        <v>Loading...</v>
      </c>
    </row>
    <row r="574" ht="15.75" customHeight="1">
      <c r="B574" s="2" t="s">
        <v>1402</v>
      </c>
      <c r="C574" s="2" t="s">
        <v>1403</v>
      </c>
      <c r="D574" s="2" t="s">
        <v>26</v>
      </c>
      <c r="E574" s="2" t="s">
        <v>27</v>
      </c>
      <c r="F574" s="2" t="s">
        <v>398</v>
      </c>
      <c r="G574" s="2" t="s">
        <v>32</v>
      </c>
      <c r="H574" s="2" t="s">
        <v>29</v>
      </c>
      <c r="I574" s="2" t="str">
        <f>IFERROR(__xludf.DUMMYFUNCTION("GOOGLETRANSLATE(C574,""fr"",""en"")"),"Loading...")</f>
        <v>Loading...</v>
      </c>
    </row>
    <row r="575" ht="15.75" customHeight="1">
      <c r="B575" s="2" t="s">
        <v>1404</v>
      </c>
      <c r="C575" s="2" t="s">
        <v>1405</v>
      </c>
      <c r="D575" s="2" t="s">
        <v>26</v>
      </c>
      <c r="E575" s="2" t="s">
        <v>27</v>
      </c>
      <c r="F575" s="2" t="s">
        <v>398</v>
      </c>
      <c r="G575" s="2" t="s">
        <v>32</v>
      </c>
      <c r="H575" s="2" t="s">
        <v>29</v>
      </c>
      <c r="I575" s="2" t="str">
        <f>IFERROR(__xludf.DUMMYFUNCTION("GOOGLETRANSLATE(C575,""fr"",""en"")"),"Loading...")</f>
        <v>Loading...</v>
      </c>
    </row>
    <row r="576" ht="15.75" customHeight="1">
      <c r="B576" s="2" t="s">
        <v>1406</v>
      </c>
      <c r="C576" s="2" t="s">
        <v>1407</v>
      </c>
      <c r="D576" s="2" t="s">
        <v>26</v>
      </c>
      <c r="E576" s="2" t="s">
        <v>27</v>
      </c>
      <c r="F576" s="2" t="s">
        <v>398</v>
      </c>
      <c r="G576" s="2" t="s">
        <v>32</v>
      </c>
      <c r="H576" s="2" t="s">
        <v>29</v>
      </c>
      <c r="I576" s="2" t="str">
        <f>IFERROR(__xludf.DUMMYFUNCTION("GOOGLETRANSLATE(C576,""fr"",""en"")"),"Loading...")</f>
        <v>Loading...</v>
      </c>
    </row>
    <row r="577" ht="15.75" customHeight="1">
      <c r="B577" s="2" t="s">
        <v>1408</v>
      </c>
      <c r="C577" s="2" t="s">
        <v>1409</v>
      </c>
      <c r="D577" s="2" t="s">
        <v>26</v>
      </c>
      <c r="E577" s="2" t="s">
        <v>27</v>
      </c>
      <c r="F577" s="2" t="s">
        <v>398</v>
      </c>
      <c r="G577" s="2" t="s">
        <v>32</v>
      </c>
      <c r="H577" s="2" t="s">
        <v>29</v>
      </c>
      <c r="I577" s="2" t="str">
        <f>IFERROR(__xludf.DUMMYFUNCTION("GOOGLETRANSLATE(C577,""fr"",""en"")"),"Loading...")</f>
        <v>Loading...</v>
      </c>
    </row>
    <row r="578" ht="15.75" customHeight="1">
      <c r="B578" s="2" t="s">
        <v>1410</v>
      </c>
      <c r="C578" s="2" t="s">
        <v>1411</v>
      </c>
      <c r="D578" s="2" t="s">
        <v>26</v>
      </c>
      <c r="E578" s="2" t="s">
        <v>27</v>
      </c>
      <c r="F578" s="2" t="s">
        <v>398</v>
      </c>
      <c r="G578" s="2" t="s">
        <v>32</v>
      </c>
      <c r="H578" s="2" t="s">
        <v>29</v>
      </c>
      <c r="I578" s="2" t="str">
        <f>IFERROR(__xludf.DUMMYFUNCTION("GOOGLETRANSLATE(C578,""fr"",""en"")"),"Very satisfied with the service and the telephone reception. Thank you for your attention. The prices are very interesting for general conditions completely identical to what I had elsewhere")</f>
        <v>Very satisfied with the service and the telephone reception. Thank you for your attention. The prices are very interesting for general conditions completely identical to what I had elsewhere</v>
      </c>
    </row>
    <row r="579" ht="15.75" customHeight="1">
      <c r="B579" s="2" t="s">
        <v>1412</v>
      </c>
      <c r="C579" s="2" t="s">
        <v>1413</v>
      </c>
      <c r="D579" s="2" t="s">
        <v>26</v>
      </c>
      <c r="E579" s="2" t="s">
        <v>27</v>
      </c>
      <c r="F579" s="2" t="s">
        <v>398</v>
      </c>
      <c r="G579" s="2" t="s">
        <v>102</v>
      </c>
      <c r="H579" s="2" t="s">
        <v>29</v>
      </c>
      <c r="I579" s="2" t="str">
        <f>IFERROR(__xludf.DUMMYFUNCTION("GOOGLETRANSLATE(C579,""fr"",""en"")"),"Loading...")</f>
        <v>Loading...</v>
      </c>
    </row>
    <row r="580" ht="15.75" customHeight="1">
      <c r="B580" s="2" t="s">
        <v>1414</v>
      </c>
      <c r="C580" s="2" t="s">
        <v>1415</v>
      </c>
      <c r="D580" s="2" t="s">
        <v>26</v>
      </c>
      <c r="E580" s="2" t="s">
        <v>27</v>
      </c>
      <c r="F580" s="2" t="s">
        <v>398</v>
      </c>
      <c r="G580" s="2" t="s">
        <v>102</v>
      </c>
      <c r="H580" s="2" t="s">
        <v>29</v>
      </c>
      <c r="I580" s="2" t="str">
        <f>IFERROR(__xludf.DUMMYFUNCTION("GOOGLETRANSLATE(C580,""fr"",""en"")"),"Loading...")</f>
        <v>Loading...</v>
      </c>
    </row>
    <row r="581" ht="15.75" customHeight="1">
      <c r="B581" s="2" t="s">
        <v>1416</v>
      </c>
      <c r="C581" s="2" t="s">
        <v>1417</v>
      </c>
      <c r="D581" s="2" t="s">
        <v>26</v>
      </c>
      <c r="E581" s="2" t="s">
        <v>27</v>
      </c>
      <c r="F581" s="2" t="s">
        <v>398</v>
      </c>
      <c r="G581" s="2" t="s">
        <v>102</v>
      </c>
      <c r="H581" s="2" t="s">
        <v>29</v>
      </c>
      <c r="I581" s="2" t="str">
        <f>IFERROR(__xludf.DUMMYFUNCTION("GOOGLETRANSLATE(C581,""fr"",""en"")"),"Loading...")</f>
        <v>Loading...</v>
      </c>
    </row>
    <row r="582" ht="15.75" customHeight="1">
      <c r="B582" s="2" t="s">
        <v>1418</v>
      </c>
      <c r="C582" s="2" t="s">
        <v>1419</v>
      </c>
      <c r="D582" s="2" t="s">
        <v>26</v>
      </c>
      <c r="E582" s="2" t="s">
        <v>27</v>
      </c>
      <c r="F582" s="2" t="s">
        <v>398</v>
      </c>
      <c r="G582" s="2" t="s">
        <v>102</v>
      </c>
      <c r="H582" s="2" t="s">
        <v>29</v>
      </c>
      <c r="I582" s="2" t="str">
        <f>IFERROR(__xludf.DUMMYFUNCTION("GOOGLETRANSLATE(C582,""fr"",""en"")"),"Simple and very practical, I was able to create my file on the train return from the holidays The service is satisfactory and pleasant to use. Thank you for making life easier.")</f>
        <v>Simple and very practical, I was able to create my file on the train return from the holidays The service is satisfactory and pleasant to use. Thank you for making life easier.</v>
      </c>
    </row>
    <row r="583" ht="15.75" customHeight="1">
      <c r="B583" s="2" t="s">
        <v>1420</v>
      </c>
      <c r="C583" s="2" t="s">
        <v>1421</v>
      </c>
      <c r="D583" s="2" t="s">
        <v>26</v>
      </c>
      <c r="E583" s="2" t="s">
        <v>27</v>
      </c>
      <c r="F583" s="2" t="s">
        <v>398</v>
      </c>
      <c r="G583" s="2" t="s">
        <v>102</v>
      </c>
      <c r="H583" s="2" t="s">
        <v>29</v>
      </c>
      <c r="I583" s="2" t="str">
        <f>IFERROR(__xludf.DUMMYFUNCTION("GOOGLETRANSLATE(C583,""fr"",""en"")"),"Loading...")</f>
        <v>Loading...</v>
      </c>
    </row>
    <row r="584" ht="15.75" customHeight="1">
      <c r="B584" s="2" t="s">
        <v>1422</v>
      </c>
      <c r="C584" s="2" t="s">
        <v>1423</v>
      </c>
      <c r="D584" s="2" t="s">
        <v>26</v>
      </c>
      <c r="E584" s="2" t="s">
        <v>27</v>
      </c>
      <c r="F584" s="2" t="s">
        <v>398</v>
      </c>
      <c r="G584" s="2" t="s">
        <v>102</v>
      </c>
      <c r="H584" s="2" t="s">
        <v>29</v>
      </c>
      <c r="I584" s="2" t="str">
        <f>IFERROR(__xludf.DUMMYFUNCTION("GOOGLETRANSLATE(C584,""fr"",""en"")"),"I have just taken out price level they are below other competitors and level guarantees they have a wide choice I really recommend choosing the olive assurance")</f>
        <v>I have just taken out price level they are below other competitors and level guarantees they have a wide choice I really recommend choosing the olive assurance</v>
      </c>
    </row>
    <row r="585" ht="15.75" customHeight="1">
      <c r="B585" s="2" t="s">
        <v>1424</v>
      </c>
      <c r="C585" s="2" t="s">
        <v>1425</v>
      </c>
      <c r="D585" s="2" t="s">
        <v>26</v>
      </c>
      <c r="E585" s="2" t="s">
        <v>27</v>
      </c>
      <c r="F585" s="2" t="s">
        <v>398</v>
      </c>
      <c r="G585" s="2" t="s">
        <v>102</v>
      </c>
      <c r="H585" s="2" t="s">
        <v>29</v>
      </c>
      <c r="I585" s="2" t="str">
        <f>IFERROR(__xludf.DUMMYFUNCTION("GOOGLETRANSLATE(C585,""fr"",""en"")"),"Loading...")</f>
        <v>Loading...</v>
      </c>
    </row>
    <row r="586" ht="15.75" customHeight="1">
      <c r="B586" s="2" t="s">
        <v>1426</v>
      </c>
      <c r="C586" s="2" t="s">
        <v>1427</v>
      </c>
      <c r="D586" s="2" t="s">
        <v>26</v>
      </c>
      <c r="E586" s="2" t="s">
        <v>27</v>
      </c>
      <c r="F586" s="2" t="s">
        <v>398</v>
      </c>
      <c r="G586" s="2" t="s">
        <v>1428</v>
      </c>
      <c r="H586" s="2" t="s">
        <v>29</v>
      </c>
      <c r="I586" s="2" t="str">
        <f>IFERROR(__xludf.DUMMYFUNCTION("GOOGLETRANSLATE(C586,""fr"",""en"")"),"Interesting price
Difficult subscription for a computer neophyte
Precious and quality help concerning the staff of the telephone platform")</f>
        <v>Interesting price
Difficult subscription for a computer neophyte
Precious and quality help concerning the staff of the telephone platform</v>
      </c>
    </row>
    <row r="587" ht="15.75" customHeight="1">
      <c r="B587" s="2" t="s">
        <v>1429</v>
      </c>
      <c r="C587" s="2" t="s">
        <v>1430</v>
      </c>
      <c r="D587" s="2" t="s">
        <v>26</v>
      </c>
      <c r="E587" s="2" t="s">
        <v>27</v>
      </c>
      <c r="F587" s="2" t="s">
        <v>398</v>
      </c>
      <c r="G587" s="2" t="s">
        <v>1428</v>
      </c>
      <c r="H587" s="2" t="s">
        <v>29</v>
      </c>
      <c r="I587" s="2" t="str">
        <f>IFERROR(__xludf.DUMMYFUNCTION("GOOGLETRANSLATE(C587,""fr"",""en"")"),"Loading...")</f>
        <v>Loading...</v>
      </c>
    </row>
    <row r="588" ht="15.75" customHeight="1">
      <c r="B588" s="2" t="s">
        <v>1431</v>
      </c>
      <c r="C588" s="2" t="s">
        <v>1432</v>
      </c>
      <c r="D588" s="2" t="s">
        <v>26</v>
      </c>
      <c r="E588" s="2" t="s">
        <v>27</v>
      </c>
      <c r="F588" s="2" t="s">
        <v>398</v>
      </c>
      <c r="G588" s="2" t="s">
        <v>1428</v>
      </c>
      <c r="H588" s="2" t="s">
        <v>29</v>
      </c>
      <c r="I588" s="2" t="str">
        <f>IFERROR(__xludf.DUMMYFUNCTION("GOOGLETRANSLATE(C588,""fr"",""en"")"),"Loading...")</f>
        <v>Loading...</v>
      </c>
    </row>
    <row r="589" ht="15.75" customHeight="1">
      <c r="B589" s="2" t="s">
        <v>1433</v>
      </c>
      <c r="C589" s="2" t="s">
        <v>1434</v>
      </c>
      <c r="D589" s="2" t="s">
        <v>26</v>
      </c>
      <c r="E589" s="2" t="s">
        <v>27</v>
      </c>
      <c r="F589" s="2" t="s">
        <v>398</v>
      </c>
      <c r="G589" s="2" t="s">
        <v>1428</v>
      </c>
      <c r="H589" s="2" t="s">
        <v>29</v>
      </c>
      <c r="I589" s="2" t="str">
        <f>IFERROR(__xludf.DUMMYFUNCTION("GOOGLETRANSLATE(C589,""fr"",""en"")"),"Loading...")</f>
        <v>Loading...</v>
      </c>
    </row>
    <row r="590" ht="15.75" customHeight="1">
      <c r="B590" s="2" t="s">
        <v>1435</v>
      </c>
      <c r="C590" s="2" t="s">
        <v>1436</v>
      </c>
      <c r="D590" s="2" t="s">
        <v>26</v>
      </c>
      <c r="E590" s="2" t="s">
        <v>27</v>
      </c>
      <c r="F590" s="2" t="s">
        <v>398</v>
      </c>
      <c r="G590" s="2" t="s">
        <v>1428</v>
      </c>
      <c r="H590" s="2" t="s">
        <v>29</v>
      </c>
      <c r="I590" s="2" t="str">
        <f>IFERROR(__xludf.DUMMYFUNCTION("GOOGLETRANSLATE(C590,""fr"",""en"")"),"Loading...")</f>
        <v>Loading...</v>
      </c>
    </row>
    <row r="591" ht="15.75" customHeight="1">
      <c r="B591" s="2" t="s">
        <v>1437</v>
      </c>
      <c r="C591" s="2" t="s">
        <v>1438</v>
      </c>
      <c r="D591" s="2" t="s">
        <v>26</v>
      </c>
      <c r="E591" s="2" t="s">
        <v>27</v>
      </c>
      <c r="F591" s="2" t="s">
        <v>398</v>
      </c>
      <c r="G591" s="2" t="s">
        <v>1428</v>
      </c>
      <c r="H591" s="2" t="s">
        <v>29</v>
      </c>
      <c r="I591" s="2" t="str">
        <f>IFERROR(__xludf.DUMMYFUNCTION("GOOGLETRANSLATE(C591,""fr"",""en"")"),"Very well, fast efficient, listening to my needs
Very well, fast efficient, listening to my needs
Very well, fast efficient, listening to my needs")</f>
        <v>Very well, fast efficient, listening to my needs
Very well, fast efficient, listening to my needs
Very well, fast efficient, listening to my needs</v>
      </c>
    </row>
    <row r="592" ht="15.75" customHeight="1">
      <c r="B592" s="2" t="s">
        <v>1439</v>
      </c>
      <c r="C592" s="2" t="s">
        <v>1440</v>
      </c>
      <c r="D592" s="2" t="s">
        <v>26</v>
      </c>
      <c r="E592" s="2" t="s">
        <v>27</v>
      </c>
      <c r="F592" s="2" t="s">
        <v>398</v>
      </c>
      <c r="G592" s="2" t="s">
        <v>1428</v>
      </c>
      <c r="H592" s="2" t="s">
        <v>29</v>
      </c>
      <c r="I592" s="2" t="str">
        <f>IFERROR(__xludf.DUMMYFUNCTION("GOOGLETRANSLATE(C592,""fr"",""en"")"),"Loading...")</f>
        <v>Loading...</v>
      </c>
    </row>
    <row r="593" ht="15.75" customHeight="1">
      <c r="B593" s="2" t="s">
        <v>1441</v>
      </c>
      <c r="C593" s="2" t="s">
        <v>1442</v>
      </c>
      <c r="D593" s="2" t="s">
        <v>26</v>
      </c>
      <c r="E593" s="2" t="s">
        <v>27</v>
      </c>
      <c r="F593" s="2" t="s">
        <v>398</v>
      </c>
      <c r="G593" s="2" t="s">
        <v>1428</v>
      </c>
      <c r="H593" s="2" t="s">
        <v>29</v>
      </c>
      <c r="I593" s="2" t="str">
        <f>IFERROR(__xludf.DUMMYFUNCTION("GOOGLETRANSLATE(C593,""fr"",""en"")"),"Loading...")</f>
        <v>Loading...</v>
      </c>
    </row>
    <row r="594" ht="15.75" customHeight="1">
      <c r="B594" s="2" t="s">
        <v>1443</v>
      </c>
      <c r="C594" s="2" t="s">
        <v>1444</v>
      </c>
      <c r="D594" s="2" t="s">
        <v>26</v>
      </c>
      <c r="E594" s="2" t="s">
        <v>27</v>
      </c>
      <c r="F594" s="2" t="s">
        <v>398</v>
      </c>
      <c r="G594" s="2" t="s">
        <v>1428</v>
      </c>
      <c r="H594" s="2" t="s">
        <v>29</v>
      </c>
      <c r="I594" s="2" t="str">
        <f>IFERROR(__xludf.DUMMYFUNCTION("GOOGLETRANSLATE(C594,""fr"",""en"")"),"Loading...")</f>
        <v>Loading...</v>
      </c>
    </row>
    <row r="595" ht="15.75" customHeight="1">
      <c r="B595" s="2" t="s">
        <v>1445</v>
      </c>
      <c r="C595" s="2" t="s">
        <v>1446</v>
      </c>
      <c r="D595" s="2" t="s">
        <v>26</v>
      </c>
      <c r="E595" s="2" t="s">
        <v>27</v>
      </c>
      <c r="F595" s="2" t="s">
        <v>398</v>
      </c>
      <c r="G595" s="2" t="s">
        <v>1428</v>
      </c>
      <c r="H595" s="2" t="s">
        <v>29</v>
      </c>
      <c r="I595" s="2" t="str">
        <f>IFERROR(__xludf.DUMMYFUNCTION("GOOGLETRANSLATE(C595,""fr"",""en"")"),"Loading...")</f>
        <v>Loading...</v>
      </c>
    </row>
    <row r="596" ht="15.75" customHeight="1">
      <c r="B596" s="2" t="s">
        <v>1447</v>
      </c>
      <c r="C596" s="2" t="s">
        <v>1448</v>
      </c>
      <c r="D596" s="2" t="s">
        <v>26</v>
      </c>
      <c r="E596" s="2" t="s">
        <v>27</v>
      </c>
      <c r="F596" s="2" t="s">
        <v>398</v>
      </c>
      <c r="G596" s="2" t="s">
        <v>1449</v>
      </c>
      <c r="H596" s="2" t="s">
        <v>29</v>
      </c>
      <c r="I596" s="2" t="str">
        <f>IFERROR(__xludf.DUMMYFUNCTION("GOOGLETRANSLATE(C596,""fr"",""en"")"),"Loading...")</f>
        <v>Loading...</v>
      </c>
    </row>
    <row r="597" ht="15.75" customHeight="1">
      <c r="B597" s="2" t="s">
        <v>1450</v>
      </c>
      <c r="C597" s="2" t="s">
        <v>1451</v>
      </c>
      <c r="D597" s="2" t="s">
        <v>26</v>
      </c>
      <c r="E597" s="2" t="s">
        <v>27</v>
      </c>
      <c r="F597" s="2" t="s">
        <v>398</v>
      </c>
      <c r="G597" s="2" t="s">
        <v>1449</v>
      </c>
      <c r="H597" s="2" t="s">
        <v>29</v>
      </c>
      <c r="I597" s="2" t="str">
        <f>IFERROR(__xludf.DUMMYFUNCTION("GOOGLETRANSLATE(C597,""fr"",""en"")"),"Loading...")</f>
        <v>Loading...</v>
      </c>
    </row>
    <row r="598" ht="15.75" customHeight="1">
      <c r="B598" s="2" t="s">
        <v>1452</v>
      </c>
      <c r="C598" s="2" t="s">
        <v>1453</v>
      </c>
      <c r="D598" s="2" t="s">
        <v>26</v>
      </c>
      <c r="E598" s="2" t="s">
        <v>27</v>
      </c>
      <c r="F598" s="2" t="s">
        <v>398</v>
      </c>
      <c r="G598" s="2" t="s">
        <v>1449</v>
      </c>
      <c r="H598" s="2" t="s">
        <v>29</v>
      </c>
      <c r="I598" s="2" t="str">
        <f>IFERROR(__xludf.DUMMYFUNCTION("GOOGLETRANSLATE(C598,""fr"",""en"")"),"I am satisfied with your services for the information that we exchanged by phone.
The price is reasonable.
The reception is very correct.
thank you
")</f>
        <v>I am satisfied with your services for the information that we exchanged by phone.
The price is reasonable.
The reception is very correct.
thank you
</v>
      </c>
    </row>
    <row r="599" ht="15.75" customHeight="1">
      <c r="B599" s="2" t="s">
        <v>1454</v>
      </c>
      <c r="C599" s="2" t="s">
        <v>1455</v>
      </c>
      <c r="D599" s="2" t="s">
        <v>26</v>
      </c>
      <c r="E599" s="2" t="s">
        <v>27</v>
      </c>
      <c r="F599" s="2" t="s">
        <v>398</v>
      </c>
      <c r="G599" s="2" t="s">
        <v>1449</v>
      </c>
      <c r="H599" s="2" t="s">
        <v>29</v>
      </c>
      <c r="I599" s="2" t="str">
        <f>IFERROR(__xludf.DUMMYFUNCTION("GOOGLETRANSLATE(C599,""fr"",""en"")"),"A little bit high for people who are with low means, but as regards the service for the updating of the contract very well, to see now customer follow -up, hoping not to have a use.")</f>
        <v>A little bit high for people who are with low means, but as regards the service for the updating of the contract very well, to see now customer follow -up, hoping not to have a use.</v>
      </c>
    </row>
    <row r="600" ht="15.75" customHeight="1">
      <c r="B600" s="2" t="s">
        <v>1456</v>
      </c>
      <c r="C600" s="2" t="s">
        <v>1457</v>
      </c>
      <c r="D600" s="2" t="s">
        <v>26</v>
      </c>
      <c r="E600" s="2" t="s">
        <v>27</v>
      </c>
      <c r="F600" s="2" t="s">
        <v>398</v>
      </c>
      <c r="G600" s="2" t="s">
        <v>1449</v>
      </c>
      <c r="H600" s="2" t="s">
        <v>29</v>
      </c>
      <c r="I600" s="2" t="str">
        <f>IFERROR(__xludf.DUMMYFUNCTION("GOOGLETRANSLATE(C600,""fr"",""en"")"),"Loading...")</f>
        <v>Loading...</v>
      </c>
    </row>
    <row r="601" ht="15.75" customHeight="1">
      <c r="B601" s="2" t="s">
        <v>1458</v>
      </c>
      <c r="C601" s="2" t="s">
        <v>1459</v>
      </c>
      <c r="D601" s="2" t="s">
        <v>26</v>
      </c>
      <c r="E601" s="2" t="s">
        <v>27</v>
      </c>
      <c r="F601" s="2" t="s">
        <v>398</v>
      </c>
      <c r="G601" s="2" t="s">
        <v>1460</v>
      </c>
      <c r="H601" s="2" t="s">
        <v>29</v>
      </c>
      <c r="I601" s="2" t="str">
        <f>IFERROR(__xludf.DUMMYFUNCTION("GOOGLETRANSLATE(C601,""fr"",""en"")"),"Simple and practical. The prices are advantageous and competitive.
The olive tree remains a good online insurance to recommend !!
Customer service is honorable and professional")</f>
        <v>Simple and practical. The prices are advantageous and competitive.
The olive tree remains a good online insurance to recommend !!
Customer service is honorable and professional</v>
      </c>
    </row>
    <row r="602" ht="15.75" customHeight="1">
      <c r="B602" s="2" t="s">
        <v>1461</v>
      </c>
      <c r="C602" s="2" t="s">
        <v>1462</v>
      </c>
      <c r="D602" s="2" t="s">
        <v>26</v>
      </c>
      <c r="E602" s="2" t="s">
        <v>27</v>
      </c>
      <c r="F602" s="2" t="s">
        <v>398</v>
      </c>
      <c r="G602" s="2" t="s">
        <v>1460</v>
      </c>
      <c r="H602" s="2" t="s">
        <v>29</v>
      </c>
      <c r="I602" s="2" t="str">
        <f>IFERROR(__xludf.DUMMYFUNCTION("GOOGLETRANSLATE(C602,""fr"",""en"")"),"Loading...")</f>
        <v>Loading...</v>
      </c>
    </row>
    <row r="603" ht="15.75" customHeight="1">
      <c r="B603" s="2" t="s">
        <v>1463</v>
      </c>
      <c r="C603" s="2" t="s">
        <v>1464</v>
      </c>
      <c r="D603" s="2" t="s">
        <v>26</v>
      </c>
      <c r="E603" s="2" t="s">
        <v>27</v>
      </c>
      <c r="F603" s="2" t="s">
        <v>398</v>
      </c>
      <c r="G603" s="2" t="s">
        <v>1460</v>
      </c>
      <c r="H603" s="2" t="s">
        <v>29</v>
      </c>
      <c r="I603" s="2" t="str">
        <f>IFERROR(__xludf.DUMMYFUNCTION("GOOGLETRANSLATE(C603,""fr"",""en"")"),"Loading...")</f>
        <v>Loading...</v>
      </c>
    </row>
    <row r="604" ht="15.75" customHeight="1">
      <c r="B604" s="2" t="s">
        <v>1465</v>
      </c>
      <c r="C604" s="2" t="s">
        <v>1466</v>
      </c>
      <c r="D604" s="2" t="s">
        <v>26</v>
      </c>
      <c r="E604" s="2" t="s">
        <v>27</v>
      </c>
      <c r="F604" s="2" t="s">
        <v>398</v>
      </c>
      <c r="G604" s="2" t="s">
        <v>1460</v>
      </c>
      <c r="H604" s="2" t="s">
        <v>29</v>
      </c>
      <c r="I604" s="2" t="str">
        <f>IFERROR(__xludf.DUMMYFUNCTION("GOOGLETRANSLATE(C604,""fr"",""en"")"),"Simple and practical. The web interface is clear and perfectly intuitive.
The essential is given.
Ideal for someone like me who does not like to waste time in the papers.")</f>
        <v>Simple and practical. The web interface is clear and perfectly intuitive.
The essential is given.
Ideal for someone like me who does not like to waste time in the papers.</v>
      </c>
    </row>
    <row r="605" ht="15.75" customHeight="1">
      <c r="B605" s="2" t="s">
        <v>1467</v>
      </c>
      <c r="C605" s="2" t="s">
        <v>1468</v>
      </c>
      <c r="D605" s="2" t="s">
        <v>26</v>
      </c>
      <c r="E605" s="2" t="s">
        <v>27</v>
      </c>
      <c r="F605" s="2" t="s">
        <v>398</v>
      </c>
      <c r="G605" s="2" t="s">
        <v>169</v>
      </c>
      <c r="H605" s="2" t="s">
        <v>29</v>
      </c>
      <c r="I605" s="2" t="str">
        <f>IFERROR(__xludf.DUMMYFUNCTION("GOOGLETRANSLATE(C605,""fr"",""en"")"),"Loading...")</f>
        <v>Loading...</v>
      </c>
    </row>
    <row r="606" ht="15.75" customHeight="1">
      <c r="B606" s="2" t="s">
        <v>1469</v>
      </c>
      <c r="C606" s="2" t="s">
        <v>1470</v>
      </c>
      <c r="D606" s="2" t="s">
        <v>26</v>
      </c>
      <c r="E606" s="2" t="s">
        <v>27</v>
      </c>
      <c r="F606" s="2" t="s">
        <v>398</v>
      </c>
      <c r="G606" s="2" t="s">
        <v>1471</v>
      </c>
      <c r="H606" s="2" t="s">
        <v>29</v>
      </c>
      <c r="I606" s="2" t="str">
        <f>IFERROR(__xludf.DUMMYFUNCTION("GOOGLETRANSLATE(C606,""fr"",""en"")"),"I am satisfied with the service very warm and I sphere donate it going to continue like that for I can stay with the service Olivine Insurance")</f>
        <v>I am satisfied with the service very warm and I sphere donate it going to continue like that for I can stay with the service Olivine Insurance</v>
      </c>
    </row>
    <row r="607" ht="15.75" customHeight="1">
      <c r="B607" s="2" t="s">
        <v>1472</v>
      </c>
      <c r="C607" s="2" t="s">
        <v>1473</v>
      </c>
      <c r="D607" s="2" t="s">
        <v>26</v>
      </c>
      <c r="E607" s="2" t="s">
        <v>27</v>
      </c>
      <c r="F607" s="2" t="s">
        <v>398</v>
      </c>
      <c r="G607" s="2" t="s">
        <v>1471</v>
      </c>
      <c r="H607" s="2" t="s">
        <v>29</v>
      </c>
      <c r="I607" s="2" t="str">
        <f>IFERROR(__xludf.DUMMYFUNCTION("GOOGLETRANSLATE(C607,""fr"",""en"")"),"Loading...")</f>
        <v>Loading...</v>
      </c>
    </row>
    <row r="608" ht="15.75" customHeight="1">
      <c r="B608" s="2" t="s">
        <v>1474</v>
      </c>
      <c r="C608" s="2" t="s">
        <v>1475</v>
      </c>
      <c r="D608" s="2" t="s">
        <v>26</v>
      </c>
      <c r="E608" s="2" t="s">
        <v>27</v>
      </c>
      <c r="F608" s="2" t="s">
        <v>398</v>
      </c>
      <c r="G608" s="2" t="s">
        <v>1471</v>
      </c>
      <c r="H608" s="2" t="s">
        <v>29</v>
      </c>
      <c r="I608" s="2" t="str">
        <f>IFERROR(__xludf.DUMMYFUNCTION("GOOGLETRANSLATE(C608,""fr"",""en"")"),"Loading...")</f>
        <v>Loading...</v>
      </c>
    </row>
    <row r="609" ht="15.75" customHeight="1">
      <c r="B609" s="2" t="s">
        <v>1476</v>
      </c>
      <c r="C609" s="2" t="s">
        <v>1477</v>
      </c>
      <c r="D609" s="2" t="s">
        <v>26</v>
      </c>
      <c r="E609" s="2" t="s">
        <v>27</v>
      </c>
      <c r="F609" s="2" t="s">
        <v>398</v>
      </c>
      <c r="G609" s="2" t="s">
        <v>1471</v>
      </c>
      <c r="H609" s="2" t="s">
        <v>29</v>
      </c>
      <c r="I609" s="2" t="str">
        <f>IFERROR(__xludf.DUMMYFUNCTION("GOOGLETRANSLATE(C609,""fr"",""en"")"),"Loading...")</f>
        <v>Loading...</v>
      </c>
    </row>
    <row r="610" ht="15.75" customHeight="1">
      <c r="B610" s="2" t="s">
        <v>1478</v>
      </c>
      <c r="C610" s="2" t="s">
        <v>1479</v>
      </c>
      <c r="D610" s="2" t="s">
        <v>26</v>
      </c>
      <c r="E610" s="2" t="s">
        <v>27</v>
      </c>
      <c r="F610" s="2" t="s">
        <v>398</v>
      </c>
      <c r="G610" s="2" t="s">
        <v>1480</v>
      </c>
      <c r="H610" s="2" t="s">
        <v>29</v>
      </c>
      <c r="I610" s="2" t="str">
        <f>IFERROR(__xludf.DUMMYFUNCTION("GOOGLETRANSLATE(C610,""fr"",""en"")"),"Loading...")</f>
        <v>Loading...</v>
      </c>
    </row>
    <row r="611" ht="15.75" customHeight="1">
      <c r="B611" s="2" t="s">
        <v>1481</v>
      </c>
      <c r="C611" s="2" t="s">
        <v>1482</v>
      </c>
      <c r="D611" s="2" t="s">
        <v>26</v>
      </c>
      <c r="E611" s="2" t="s">
        <v>27</v>
      </c>
      <c r="F611" s="2" t="s">
        <v>398</v>
      </c>
      <c r="G611" s="2" t="s">
        <v>1480</v>
      </c>
      <c r="H611" s="2" t="s">
        <v>29</v>
      </c>
      <c r="I611" s="2" t="str">
        <f>IFERROR(__xludf.DUMMYFUNCTION("GOOGLETRANSLATE(C611,""fr"",""en"")"),"Loading...")</f>
        <v>Loading...</v>
      </c>
    </row>
    <row r="612" ht="15.75" customHeight="1">
      <c r="B612" s="2" t="s">
        <v>1483</v>
      </c>
      <c r="C612" s="2" t="s">
        <v>1484</v>
      </c>
      <c r="D612" s="2" t="s">
        <v>26</v>
      </c>
      <c r="E612" s="2" t="s">
        <v>27</v>
      </c>
      <c r="F612" s="2" t="s">
        <v>398</v>
      </c>
      <c r="G612" s="2" t="s">
        <v>1480</v>
      </c>
      <c r="H612" s="2" t="s">
        <v>29</v>
      </c>
      <c r="I612" s="2" t="str">
        <f>IFERROR(__xludf.DUMMYFUNCTION("GOOGLETRANSLATE(C612,""fr"",""en"")"),"Very satisfied with the prices. And very satisfied to date of all the people I had on the phone. I will recommend Olivier insurance to my friends.")</f>
        <v>Very satisfied with the prices. And very satisfied to date of all the people I had on the phone. I will recommend Olivier insurance to my friends.</v>
      </c>
    </row>
    <row r="613" ht="15.75" customHeight="1">
      <c r="B613" s="2" t="s">
        <v>1485</v>
      </c>
      <c r="C613" s="2" t="s">
        <v>1486</v>
      </c>
      <c r="D613" s="2" t="s">
        <v>26</v>
      </c>
      <c r="E613" s="2" t="s">
        <v>27</v>
      </c>
      <c r="F613" s="2" t="s">
        <v>398</v>
      </c>
      <c r="G613" s="2" t="s">
        <v>1480</v>
      </c>
      <c r="H613" s="2" t="s">
        <v>29</v>
      </c>
      <c r="I613" s="2" t="str">
        <f>IFERROR(__xludf.DUMMYFUNCTION("GOOGLETRANSLATE(C613,""fr"",""en"")"),"Loading...")</f>
        <v>Loading...</v>
      </c>
    </row>
    <row r="614" ht="15.75" customHeight="1">
      <c r="B614" s="2" t="s">
        <v>1487</v>
      </c>
      <c r="C614" s="2" t="s">
        <v>1488</v>
      </c>
      <c r="D614" s="2" t="s">
        <v>26</v>
      </c>
      <c r="E614" s="2" t="s">
        <v>27</v>
      </c>
      <c r="F614" s="2" t="s">
        <v>398</v>
      </c>
      <c r="G614" s="2" t="s">
        <v>1489</v>
      </c>
      <c r="H614" s="2" t="s">
        <v>29</v>
      </c>
      <c r="I614" s="2" t="str">
        <f>IFERROR(__xludf.DUMMYFUNCTION("GOOGLETRANSLATE(C614,""fr"",""en"")"),"Loading...")</f>
        <v>Loading...</v>
      </c>
    </row>
    <row r="615" ht="15.75" customHeight="1">
      <c r="B615" s="2" t="s">
        <v>1490</v>
      </c>
      <c r="C615" s="2" t="s">
        <v>1491</v>
      </c>
      <c r="D615" s="2" t="s">
        <v>26</v>
      </c>
      <c r="E615" s="2" t="s">
        <v>27</v>
      </c>
      <c r="F615" s="2" t="s">
        <v>398</v>
      </c>
      <c r="G615" s="2" t="s">
        <v>1489</v>
      </c>
      <c r="H615" s="2" t="s">
        <v>29</v>
      </c>
      <c r="I615" s="2" t="str">
        <f>IFERROR(__xludf.DUMMYFUNCTION("GOOGLETRANSLATE(C615,""fr"",""en"")"),"Simple and practical very good service, well explained contract and attractive price. To see later what it gives but for the moment I am satisfied and recommends the Olivier Insurance.")</f>
        <v>Simple and practical very good service, well explained contract and attractive price. To see later what it gives but for the moment I am satisfied and recommends the Olivier Insurance.</v>
      </c>
    </row>
    <row r="616" ht="15.75" customHeight="1">
      <c r="B616" s="2" t="s">
        <v>1492</v>
      </c>
      <c r="C616" s="2" t="s">
        <v>1493</v>
      </c>
      <c r="D616" s="2" t="s">
        <v>26</v>
      </c>
      <c r="E616" s="2" t="s">
        <v>27</v>
      </c>
      <c r="F616" s="2" t="s">
        <v>398</v>
      </c>
      <c r="G616" s="2" t="s">
        <v>1489</v>
      </c>
      <c r="H616" s="2" t="s">
        <v>29</v>
      </c>
      <c r="I616" s="2" t="str">
        <f>IFERROR(__xludf.DUMMYFUNCTION("GOOGLETRANSLATE(C616,""fr"",""en"")"),"Loading...")</f>
        <v>Loading...</v>
      </c>
    </row>
    <row r="617" ht="15.75" customHeight="1">
      <c r="B617" s="2" t="s">
        <v>1494</v>
      </c>
      <c r="C617" s="2" t="s">
        <v>1495</v>
      </c>
      <c r="D617" s="2" t="s">
        <v>26</v>
      </c>
      <c r="E617" s="2" t="s">
        <v>27</v>
      </c>
      <c r="F617" s="2" t="s">
        <v>398</v>
      </c>
      <c r="G617" s="2" t="s">
        <v>1489</v>
      </c>
      <c r="H617" s="2" t="s">
        <v>29</v>
      </c>
      <c r="I617" s="2" t="str">
        <f>IFERROR(__xludf.DUMMYFUNCTION("GOOGLETRANSLATE(C617,""fr"",""en"")"),"Extremely attractive price
Good value for money
Satisfied to be part of the Olivier Insurance Auto hoping not to be disappointed and find my account there.")</f>
        <v>Extremely attractive price
Good value for money
Satisfied to be part of the Olivier Insurance Auto hoping not to be disappointed and find my account there.</v>
      </c>
    </row>
    <row r="618" ht="15.75" customHeight="1">
      <c r="B618" s="2" t="s">
        <v>1496</v>
      </c>
      <c r="C618" s="2" t="s">
        <v>1497</v>
      </c>
      <c r="D618" s="2" t="s">
        <v>26</v>
      </c>
      <c r="E618" s="2" t="s">
        <v>27</v>
      </c>
      <c r="F618" s="2" t="s">
        <v>398</v>
      </c>
      <c r="G618" s="2" t="s">
        <v>1489</v>
      </c>
      <c r="H618" s="2" t="s">
        <v>29</v>
      </c>
      <c r="I618" s="2" t="str">
        <f>IFERROR(__xludf.DUMMYFUNCTION("GOOGLETRANSLATE(C618,""fr"",""en"")"),"Loading...")</f>
        <v>Loading...</v>
      </c>
    </row>
    <row r="619" ht="15.75" customHeight="1">
      <c r="B619" s="2" t="s">
        <v>1498</v>
      </c>
      <c r="C619" s="2" t="s">
        <v>1499</v>
      </c>
      <c r="D619" s="2" t="s">
        <v>26</v>
      </c>
      <c r="E619" s="2" t="s">
        <v>27</v>
      </c>
      <c r="F619" s="2" t="s">
        <v>398</v>
      </c>
      <c r="G619" s="2" t="s">
        <v>1500</v>
      </c>
      <c r="H619" s="2" t="s">
        <v>29</v>
      </c>
      <c r="I619" s="2" t="str">
        <f>IFERROR(__xludf.DUMMYFUNCTION("GOOGLETRANSLATE(C619,""fr"",""en"")"),"Loading...")</f>
        <v>Loading...</v>
      </c>
    </row>
    <row r="620" ht="15.75" customHeight="1">
      <c r="B620" s="2" t="s">
        <v>1501</v>
      </c>
      <c r="C620" s="2" t="s">
        <v>1502</v>
      </c>
      <c r="D620" s="2" t="s">
        <v>26</v>
      </c>
      <c r="E620" s="2" t="s">
        <v>27</v>
      </c>
      <c r="F620" s="2" t="s">
        <v>398</v>
      </c>
      <c r="G620" s="2" t="s">
        <v>1500</v>
      </c>
      <c r="H620" s="2" t="s">
        <v>29</v>
      </c>
      <c r="I620" s="2" t="str">
        <f>IFERROR(__xludf.DUMMYFUNCTION("GOOGLETRANSLATE(C620,""fr"",""en"")"),"Loading...")</f>
        <v>Loading...</v>
      </c>
    </row>
    <row r="621" ht="15.75" customHeight="1">
      <c r="B621" s="2" t="s">
        <v>1503</v>
      </c>
      <c r="C621" s="2" t="s">
        <v>1504</v>
      </c>
      <c r="D621" s="2" t="s">
        <v>26</v>
      </c>
      <c r="E621" s="2" t="s">
        <v>27</v>
      </c>
      <c r="F621" s="2" t="s">
        <v>398</v>
      </c>
      <c r="G621" s="2" t="s">
        <v>1500</v>
      </c>
      <c r="H621" s="2" t="s">
        <v>29</v>
      </c>
      <c r="I621" s="2" t="str">
        <f>IFERROR(__xludf.DUMMYFUNCTION("GOOGLETRANSLATE(C621,""fr"",""en"")"),"Fast and effective. You can find a little cheaper, but not sure that there is the same relationship of trust. For the second consecutive year, I recommend.")</f>
        <v>Fast and effective. You can find a little cheaper, but not sure that there is the same relationship of trust. For the second consecutive year, I recommend.</v>
      </c>
    </row>
    <row r="622" ht="15.75" customHeight="1">
      <c r="B622" s="2" t="s">
        <v>1505</v>
      </c>
      <c r="C622" s="2" t="s">
        <v>1506</v>
      </c>
      <c r="D622" s="2" t="s">
        <v>26</v>
      </c>
      <c r="E622" s="2" t="s">
        <v>27</v>
      </c>
      <c r="F622" s="2" t="s">
        <v>398</v>
      </c>
      <c r="G622" s="2" t="s">
        <v>1507</v>
      </c>
      <c r="H622" s="2" t="s">
        <v>29</v>
      </c>
      <c r="I622" s="2" t="str">
        <f>IFERROR(__xludf.DUMMYFUNCTION("GOOGLETRANSLATE(C622,""fr"",""en"")"),"Loading...")</f>
        <v>Loading...</v>
      </c>
    </row>
    <row r="623" ht="15.75" customHeight="1">
      <c r="B623" s="2" t="s">
        <v>1508</v>
      </c>
      <c r="C623" s="2" t="s">
        <v>1509</v>
      </c>
      <c r="D623" s="2" t="s">
        <v>26</v>
      </c>
      <c r="E623" s="2" t="s">
        <v>27</v>
      </c>
      <c r="F623" s="2" t="s">
        <v>398</v>
      </c>
      <c r="G623" s="2" t="s">
        <v>1507</v>
      </c>
      <c r="H623" s="2" t="s">
        <v>29</v>
      </c>
      <c r="I623" s="2" t="str">
        <f>IFERROR(__xludf.DUMMYFUNCTION("GOOGLETRANSLATE(C623,""fr"",""en"")"),"I am happy everything will be good I think we are optimistic and confident about the future of our collaboration and also to your responsiveness thank you again")</f>
        <v>I am happy everything will be good I think we are optimistic and confident about the future of our collaboration and also to your responsiveness thank you again</v>
      </c>
    </row>
    <row r="624" ht="15.75" customHeight="1">
      <c r="B624" s="2" t="s">
        <v>1510</v>
      </c>
      <c r="C624" s="2" t="s">
        <v>1511</v>
      </c>
      <c r="D624" s="2" t="s">
        <v>26</v>
      </c>
      <c r="E624" s="2" t="s">
        <v>27</v>
      </c>
      <c r="F624" s="2" t="s">
        <v>398</v>
      </c>
      <c r="G624" s="2" t="s">
        <v>1507</v>
      </c>
      <c r="H624" s="2" t="s">
        <v>29</v>
      </c>
      <c r="I624" s="2" t="str">
        <f>IFERROR(__xludf.DUMMYFUNCTION("GOOGLETRANSLATE(C624,""fr"",""en"")"),"Loading...")</f>
        <v>Loading...</v>
      </c>
    </row>
    <row r="625" ht="15.75" customHeight="1">
      <c r="B625" s="2" t="s">
        <v>1512</v>
      </c>
      <c r="C625" s="2" t="s">
        <v>1513</v>
      </c>
      <c r="D625" s="2" t="s">
        <v>26</v>
      </c>
      <c r="E625" s="2" t="s">
        <v>27</v>
      </c>
      <c r="F625" s="2" t="s">
        <v>398</v>
      </c>
      <c r="G625" s="2" t="s">
        <v>1507</v>
      </c>
      <c r="H625" s="2" t="s">
        <v>29</v>
      </c>
      <c r="I625" s="2" t="str">
        <f>IFERROR(__xludf.DUMMYFUNCTION("GOOGLETRANSLATE(C625,""fr"",""en"")"),"The prices are correct. However I just made sure so I have not yet had the opportunity to ""test"" customer service in the event of claims")</f>
        <v>The prices are correct. However I just made sure so I have not yet had the opportunity to "test" customer service in the event of claims</v>
      </c>
    </row>
    <row r="626" ht="15.75" customHeight="1">
      <c r="B626" s="2" t="s">
        <v>1514</v>
      </c>
      <c r="C626" s="2" t="s">
        <v>1515</v>
      </c>
      <c r="D626" s="2" t="s">
        <v>26</v>
      </c>
      <c r="E626" s="2" t="s">
        <v>27</v>
      </c>
      <c r="F626" s="2" t="s">
        <v>398</v>
      </c>
      <c r="G626" s="2" t="s">
        <v>1507</v>
      </c>
      <c r="H626" s="2" t="s">
        <v>29</v>
      </c>
      <c r="I626" s="2" t="str">
        <f>IFERROR(__xludf.DUMMYFUNCTION("GOOGLETRANSLATE(C626,""fr"",""en"")"),"Loading...")</f>
        <v>Loading...</v>
      </c>
    </row>
    <row r="627" ht="15.75" customHeight="1">
      <c r="B627" s="2" t="s">
        <v>1516</v>
      </c>
      <c r="C627" s="2" t="s">
        <v>1517</v>
      </c>
      <c r="D627" s="2" t="s">
        <v>26</v>
      </c>
      <c r="E627" s="2" t="s">
        <v>27</v>
      </c>
      <c r="F627" s="2" t="s">
        <v>398</v>
      </c>
      <c r="G627" s="2" t="s">
        <v>1507</v>
      </c>
      <c r="H627" s="2" t="s">
        <v>29</v>
      </c>
      <c r="I627" s="2" t="str">
        <f>IFERROR(__xludf.DUMMYFUNCTION("GOOGLETRANSLATE(C627,""fr"",""en"")"),"hello
The case fees are not justified.
This always brings a negative idea from the start. This situation never promotes the sustainability of a contract.
  ")</f>
        <v>hello
The case fees are not justified.
This always brings a negative idea from the start. This situation never promotes the sustainability of a contract.
  </v>
      </c>
    </row>
    <row r="628" ht="15.75" customHeight="1">
      <c r="B628" s="2" t="s">
        <v>1518</v>
      </c>
      <c r="C628" s="2" t="s">
        <v>1519</v>
      </c>
      <c r="D628" s="2" t="s">
        <v>26</v>
      </c>
      <c r="E628" s="2" t="s">
        <v>27</v>
      </c>
      <c r="F628" s="2" t="s">
        <v>398</v>
      </c>
      <c r="G628" s="2" t="s">
        <v>1520</v>
      </c>
      <c r="H628" s="2" t="s">
        <v>29</v>
      </c>
      <c r="I628" s="2" t="str">
        <f>IFERROR(__xludf.DUMMYFUNCTION("GOOGLETRANSLATE(C628,""fr"",""en"")"),"Loading...")</f>
        <v>Loading...</v>
      </c>
    </row>
    <row r="629" ht="15.75" customHeight="1">
      <c r="B629" s="2" t="s">
        <v>1521</v>
      </c>
      <c r="C629" s="2" t="s">
        <v>1522</v>
      </c>
      <c r="D629" s="2" t="s">
        <v>26</v>
      </c>
      <c r="E629" s="2" t="s">
        <v>27</v>
      </c>
      <c r="F629" s="2" t="s">
        <v>398</v>
      </c>
      <c r="G629" s="2" t="s">
        <v>1520</v>
      </c>
      <c r="H629" s="2" t="s">
        <v>29</v>
      </c>
      <c r="I629" s="2" t="str">
        <f>IFERROR(__xludf.DUMMYFUNCTION("GOOGLETRANSLATE(C629,""fr"",""en"")"),"Loading...")</f>
        <v>Loading...</v>
      </c>
    </row>
    <row r="630" ht="15.75" customHeight="1">
      <c r="B630" s="2" t="s">
        <v>1523</v>
      </c>
      <c r="C630" s="2" t="s">
        <v>1524</v>
      </c>
      <c r="D630" s="2" t="s">
        <v>26</v>
      </c>
      <c r="E630" s="2" t="s">
        <v>27</v>
      </c>
      <c r="F630" s="2" t="s">
        <v>398</v>
      </c>
      <c r="G630" s="2" t="s">
        <v>1520</v>
      </c>
      <c r="H630" s="2" t="s">
        <v>29</v>
      </c>
      <c r="I630" s="2" t="str">
        <f>IFERROR(__xludf.DUMMYFUNCTION("GOOGLETRANSLATE(C630,""fr"",""en"")"),"Loading...")</f>
        <v>Loading...</v>
      </c>
    </row>
    <row r="631" ht="15.75" customHeight="1">
      <c r="B631" s="2" t="s">
        <v>1525</v>
      </c>
      <c r="C631" s="2" t="s">
        <v>1526</v>
      </c>
      <c r="D631" s="2" t="s">
        <v>26</v>
      </c>
      <c r="E631" s="2" t="s">
        <v>27</v>
      </c>
      <c r="F631" s="2" t="s">
        <v>398</v>
      </c>
      <c r="G631" s="2" t="s">
        <v>1520</v>
      </c>
      <c r="H631" s="2" t="s">
        <v>29</v>
      </c>
      <c r="I631" s="2" t="str">
        <f>IFERROR(__xludf.DUMMYFUNCTION("GOOGLETRANSLATE(C631,""fr"",""en"")"),"I am satisfied with the service and thank you to the advisor to the Olivier good dialogue, the prices are very competitive my insurer said that he cannot follow the prices")</f>
        <v>I am satisfied with the service and thank you to the advisor to the Olivier good dialogue, the prices are very competitive my insurer said that he cannot follow the prices</v>
      </c>
    </row>
    <row r="632" ht="15.75" customHeight="1">
      <c r="B632" s="2" t="s">
        <v>1527</v>
      </c>
      <c r="C632" s="2" t="s">
        <v>1528</v>
      </c>
      <c r="D632" s="2" t="s">
        <v>26</v>
      </c>
      <c r="E632" s="2" t="s">
        <v>27</v>
      </c>
      <c r="F632" s="2" t="s">
        <v>398</v>
      </c>
      <c r="G632" s="2" t="s">
        <v>1520</v>
      </c>
      <c r="H632" s="2" t="s">
        <v>29</v>
      </c>
      <c r="I632" s="2" t="str">
        <f>IFERROR(__xludf.DUMMYFUNCTION("GOOGLETRANSLATE(C632,""fr"",""en"")"),"Loading...")</f>
        <v>Loading...</v>
      </c>
    </row>
    <row r="633" ht="15.75" customHeight="1">
      <c r="B633" s="2" t="s">
        <v>1529</v>
      </c>
      <c r="C633" s="2" t="s">
        <v>1530</v>
      </c>
      <c r="D633" s="2" t="s">
        <v>26</v>
      </c>
      <c r="E633" s="2" t="s">
        <v>27</v>
      </c>
      <c r="F633" s="2" t="s">
        <v>398</v>
      </c>
      <c r="G633" s="2" t="s">
        <v>1520</v>
      </c>
      <c r="H633" s="2" t="s">
        <v>29</v>
      </c>
      <c r="I633" s="2" t="str">
        <f>IFERROR(__xludf.DUMMYFUNCTION("GOOGLETRANSLATE(C633,""fr"",""en"")"),"Loading...")</f>
        <v>Loading...</v>
      </c>
    </row>
    <row r="634" ht="15.75" customHeight="1">
      <c r="B634" s="2" t="s">
        <v>1531</v>
      </c>
      <c r="C634" s="2" t="s">
        <v>1532</v>
      </c>
      <c r="D634" s="2" t="s">
        <v>26</v>
      </c>
      <c r="E634" s="2" t="s">
        <v>27</v>
      </c>
      <c r="F634" s="2" t="s">
        <v>398</v>
      </c>
      <c r="G634" s="2" t="s">
        <v>1520</v>
      </c>
      <c r="H634" s="2" t="s">
        <v>29</v>
      </c>
      <c r="I634" s="2" t="str">
        <f>IFERROR(__xludf.DUMMYFUNCTION("GOOGLETRANSLATE(C634,""fr"",""en"")"),"Loading...")</f>
        <v>Loading...</v>
      </c>
    </row>
    <row r="635" ht="15.75" customHeight="1">
      <c r="B635" s="2" t="s">
        <v>1533</v>
      </c>
      <c r="C635" s="2" t="s">
        <v>1534</v>
      </c>
      <c r="D635" s="2" t="s">
        <v>26</v>
      </c>
      <c r="E635" s="2" t="s">
        <v>27</v>
      </c>
      <c r="F635" s="2" t="s">
        <v>398</v>
      </c>
      <c r="G635" s="2" t="s">
        <v>1520</v>
      </c>
      <c r="H635" s="2" t="s">
        <v>29</v>
      </c>
      <c r="I635" s="2" t="str">
        <f>IFERROR(__xludf.DUMMYFUNCTION("GOOGLETRANSLATE(C635,""fr"",""en"")"),"Loading...")</f>
        <v>Loading...</v>
      </c>
    </row>
    <row r="636" ht="15.75" customHeight="1">
      <c r="B636" s="2" t="s">
        <v>1535</v>
      </c>
      <c r="C636" s="2" t="s">
        <v>1536</v>
      </c>
      <c r="D636" s="2" t="s">
        <v>26</v>
      </c>
      <c r="E636" s="2" t="s">
        <v>27</v>
      </c>
      <c r="F636" s="2" t="s">
        <v>398</v>
      </c>
      <c r="G636" s="2" t="s">
        <v>1520</v>
      </c>
      <c r="H636" s="2" t="s">
        <v>29</v>
      </c>
      <c r="I636" s="2" t="str">
        <f>IFERROR(__xludf.DUMMYFUNCTION("GOOGLETRANSLATE(C636,""fr"",""en"")"),"I am satisfied with the service. Simple and quick. My particular situation was taken into account. The prices are correct and the procedure is simple and quick.")</f>
        <v>I am satisfied with the service. Simple and quick. My particular situation was taken into account. The prices are correct and the procedure is simple and quick.</v>
      </c>
    </row>
    <row r="637" ht="15.75" customHeight="1">
      <c r="B637" s="2" t="s">
        <v>1537</v>
      </c>
      <c r="C637" s="2" t="s">
        <v>1538</v>
      </c>
      <c r="D637" s="2" t="s">
        <v>26</v>
      </c>
      <c r="E637" s="2" t="s">
        <v>27</v>
      </c>
      <c r="F637" s="2" t="s">
        <v>398</v>
      </c>
      <c r="G637" s="2" t="s">
        <v>1520</v>
      </c>
      <c r="H637" s="2" t="s">
        <v>29</v>
      </c>
      <c r="I637" s="2" t="str">
        <f>IFERROR(__xludf.DUMMYFUNCTION("GOOGLETRANSLATE(C637,""fr"",""en"")"),"Loading...")</f>
        <v>Loading...</v>
      </c>
    </row>
    <row r="638" ht="15.75" customHeight="1">
      <c r="B638" s="2" t="s">
        <v>1539</v>
      </c>
      <c r="C638" s="2" t="s">
        <v>1540</v>
      </c>
      <c r="D638" s="2" t="s">
        <v>26</v>
      </c>
      <c r="E638" s="2" t="s">
        <v>27</v>
      </c>
      <c r="F638" s="2" t="s">
        <v>398</v>
      </c>
      <c r="G638" s="2" t="s">
        <v>1541</v>
      </c>
      <c r="H638" s="2" t="s">
        <v>29</v>
      </c>
      <c r="I638" s="2" t="str">
        <f>IFERROR(__xludf.DUMMYFUNCTION("GOOGLETRANSLATE(C638,""fr"",""en"")"),"For the moment I have found the price the more-than-perfect and I hope all is well with lolivier assurance
The contract is you are done in 3 minutes by phone")</f>
        <v>For the moment I have found the price the more-than-perfect and I hope all is well with lolivier assurance
The contract is you are done in 3 minutes by phone</v>
      </c>
    </row>
    <row r="639" ht="15.75" customHeight="1">
      <c r="B639" s="2" t="s">
        <v>1542</v>
      </c>
      <c r="C639" s="2" t="s">
        <v>1543</v>
      </c>
      <c r="D639" s="2" t="s">
        <v>26</v>
      </c>
      <c r="E639" s="2" t="s">
        <v>27</v>
      </c>
      <c r="F639" s="2" t="s">
        <v>398</v>
      </c>
      <c r="G639" s="2" t="s">
        <v>1544</v>
      </c>
      <c r="H639" s="2" t="s">
        <v>29</v>
      </c>
      <c r="I639" s="2" t="str">
        <f>IFERROR(__xludf.DUMMYFUNCTION("GOOGLETRANSLATE(C639,""fr"",""en"")"),"Loading...")</f>
        <v>Loading...</v>
      </c>
    </row>
    <row r="640" ht="15.75" customHeight="1">
      <c r="B640" s="2" t="s">
        <v>1545</v>
      </c>
      <c r="C640" s="2" t="s">
        <v>1546</v>
      </c>
      <c r="D640" s="2" t="s">
        <v>26</v>
      </c>
      <c r="E640" s="2" t="s">
        <v>27</v>
      </c>
      <c r="F640" s="2" t="s">
        <v>398</v>
      </c>
      <c r="G640" s="2" t="s">
        <v>1544</v>
      </c>
      <c r="H640" s="2" t="s">
        <v>29</v>
      </c>
      <c r="I640" s="2" t="str">
        <f>IFERROR(__xludf.DUMMYFUNCTION("GOOGLETRANSLATE(C640,""fr"",""en"")"),"Loading...")</f>
        <v>Loading...</v>
      </c>
    </row>
    <row r="641" ht="15.75" customHeight="1">
      <c r="B641" s="2" t="s">
        <v>1547</v>
      </c>
      <c r="C641" s="2" t="s">
        <v>1548</v>
      </c>
      <c r="D641" s="2" t="s">
        <v>26</v>
      </c>
      <c r="E641" s="2" t="s">
        <v>27</v>
      </c>
      <c r="F641" s="2" t="s">
        <v>398</v>
      </c>
      <c r="G641" s="2" t="s">
        <v>1544</v>
      </c>
      <c r="H641" s="2" t="s">
        <v>29</v>
      </c>
      <c r="I641" s="2" t="str">
        <f>IFERROR(__xludf.DUMMYFUNCTION("GOOGLETRANSLATE(C641,""fr"",""en"")"),"Loading...")</f>
        <v>Loading...</v>
      </c>
    </row>
    <row r="642" ht="15.75" customHeight="1">
      <c r="B642" s="2" t="s">
        <v>1549</v>
      </c>
      <c r="C642" s="2" t="s">
        <v>1550</v>
      </c>
      <c r="D642" s="2" t="s">
        <v>26</v>
      </c>
      <c r="E642" s="2" t="s">
        <v>27</v>
      </c>
      <c r="F642" s="2" t="s">
        <v>398</v>
      </c>
      <c r="G642" s="2" t="s">
        <v>1551</v>
      </c>
      <c r="H642" s="2" t="s">
        <v>29</v>
      </c>
      <c r="I642" s="2" t="str">
        <f>IFERROR(__xludf.DUMMYFUNCTION("GOOGLETRANSLATE(C642,""fr"",""en"")"),"Loading...")</f>
        <v>Loading...</v>
      </c>
    </row>
    <row r="643" ht="15.75" customHeight="1">
      <c r="B643" s="2" t="s">
        <v>1552</v>
      </c>
      <c r="C643" s="2" t="s">
        <v>1553</v>
      </c>
      <c r="D643" s="2" t="s">
        <v>26</v>
      </c>
      <c r="E643" s="2" t="s">
        <v>27</v>
      </c>
      <c r="F643" s="2" t="s">
        <v>398</v>
      </c>
      <c r="G643" s="2" t="s">
        <v>1551</v>
      </c>
      <c r="H643" s="2" t="s">
        <v>29</v>
      </c>
      <c r="I643" s="2" t="str">
        <f>IFERROR(__xludf.DUMMYFUNCTION("GOOGLETRANSLATE(C643,""fr"",""en"")"),"I have been with you for a while and I admit that customer service is exceptional simply I would appreciate that when you change your contract one is not obliged to pay a sum immediately and wait for the reimbursement of the previous contract it would sti"&amp;"ll be much more simple")</f>
        <v>I have been with you for a while and I admit that customer service is exceptional simply I would appreciate that when you change your contract one is not obliged to pay a sum immediately and wait for the reimbursement of the previous contract it would still be much more simple</v>
      </c>
    </row>
    <row r="644" ht="15.75" customHeight="1">
      <c r="B644" s="2" t="s">
        <v>1554</v>
      </c>
      <c r="C644" s="2" t="s">
        <v>1555</v>
      </c>
      <c r="D644" s="2" t="s">
        <v>26</v>
      </c>
      <c r="E644" s="2" t="s">
        <v>27</v>
      </c>
      <c r="F644" s="2" t="s">
        <v>398</v>
      </c>
      <c r="G644" s="2" t="s">
        <v>1551</v>
      </c>
      <c r="H644" s="2" t="s">
        <v>29</v>
      </c>
      <c r="I644" s="2" t="str">
        <f>IFERROR(__xludf.DUMMYFUNCTION("GOOGLETRANSLATE(C644,""fr"",""en"")"),"Hello frankly I am very happy to make sure I had good echoes at home so I hope I will have no worries either thank you")</f>
        <v>Hello frankly I am very happy to make sure I had good echoes at home so I hope I will have no worries either thank you</v>
      </c>
    </row>
    <row r="645" ht="15.75" customHeight="1">
      <c r="B645" s="2" t="s">
        <v>1556</v>
      </c>
      <c r="C645" s="2" t="s">
        <v>1557</v>
      </c>
      <c r="D645" s="2" t="s">
        <v>26</v>
      </c>
      <c r="E645" s="2" t="s">
        <v>27</v>
      </c>
      <c r="F645" s="2" t="s">
        <v>398</v>
      </c>
      <c r="G645" s="2" t="s">
        <v>1551</v>
      </c>
      <c r="H645" s="2" t="s">
        <v>29</v>
      </c>
      <c r="I645" s="2" t="str">
        <f>IFERROR(__xludf.DUMMYFUNCTION("GOOGLETRANSLATE(C645,""fr"",""en"")"),"Loading...")</f>
        <v>Loading...</v>
      </c>
    </row>
    <row r="646" ht="15.75" customHeight="1">
      <c r="B646" s="2" t="s">
        <v>1558</v>
      </c>
      <c r="C646" s="2" t="s">
        <v>1559</v>
      </c>
      <c r="D646" s="2" t="s">
        <v>26</v>
      </c>
      <c r="E646" s="2" t="s">
        <v>27</v>
      </c>
      <c r="F646" s="2" t="s">
        <v>398</v>
      </c>
      <c r="G646" s="2" t="s">
        <v>249</v>
      </c>
      <c r="H646" s="2" t="s">
        <v>29</v>
      </c>
      <c r="I646" s="2" t="str">
        <f>IFERROR(__xludf.DUMMYFUNCTION("GOOGLETRANSLATE(C646,""fr"",""en"")"),"Loading...")</f>
        <v>Loading...</v>
      </c>
    </row>
    <row r="647" ht="15.75" customHeight="1">
      <c r="B647" s="2" t="s">
        <v>1560</v>
      </c>
      <c r="C647" s="2" t="s">
        <v>1561</v>
      </c>
      <c r="D647" s="2" t="s">
        <v>26</v>
      </c>
      <c r="E647" s="2" t="s">
        <v>27</v>
      </c>
      <c r="F647" s="2" t="s">
        <v>398</v>
      </c>
      <c r="G647" s="2" t="s">
        <v>249</v>
      </c>
      <c r="H647" s="2" t="s">
        <v>29</v>
      </c>
      <c r="I647" s="2" t="str">
        <f>IFERROR(__xludf.DUMMYFUNCTION("GOOGLETRANSLATE(C647,""fr"",""en"")"),"Loading...")</f>
        <v>Loading...</v>
      </c>
    </row>
    <row r="648" ht="15.75" customHeight="1">
      <c r="B648" s="2" t="s">
        <v>1562</v>
      </c>
      <c r="C648" s="2" t="s">
        <v>1563</v>
      </c>
      <c r="D648" s="2" t="s">
        <v>26</v>
      </c>
      <c r="E648" s="2" t="s">
        <v>27</v>
      </c>
      <c r="F648" s="2" t="s">
        <v>398</v>
      </c>
      <c r="G648" s="2" t="s">
        <v>249</v>
      </c>
      <c r="H648" s="2" t="s">
        <v>29</v>
      </c>
      <c r="I648" s="2" t="str">
        <f>IFERROR(__xludf.DUMMYFUNCTION("GOOGLETRANSLATE(C648,""fr"",""en"")"),"Loading...")</f>
        <v>Loading...</v>
      </c>
    </row>
    <row r="649" ht="15.75" customHeight="1">
      <c r="B649" s="2" t="s">
        <v>1564</v>
      </c>
      <c r="C649" s="2" t="s">
        <v>1565</v>
      </c>
      <c r="D649" s="2" t="s">
        <v>26</v>
      </c>
      <c r="E649" s="2" t="s">
        <v>27</v>
      </c>
      <c r="F649" s="2" t="s">
        <v>398</v>
      </c>
      <c r="G649" s="2" t="s">
        <v>249</v>
      </c>
      <c r="H649" s="2" t="s">
        <v>29</v>
      </c>
      <c r="I649" s="2" t="str">
        <f>IFERROR(__xludf.DUMMYFUNCTION("GOOGLETRANSLATE(C649,""fr"",""en"")"),"Loading...")</f>
        <v>Loading...</v>
      </c>
    </row>
    <row r="650" ht="15.75" customHeight="1">
      <c r="B650" s="2" t="s">
        <v>1566</v>
      </c>
      <c r="C650" s="2" t="s">
        <v>1567</v>
      </c>
      <c r="D650" s="2" t="s">
        <v>26</v>
      </c>
      <c r="E650" s="2" t="s">
        <v>27</v>
      </c>
      <c r="F650" s="2" t="s">
        <v>398</v>
      </c>
      <c r="G650" s="2" t="s">
        <v>249</v>
      </c>
      <c r="H650" s="2" t="s">
        <v>29</v>
      </c>
      <c r="I650" s="2" t="str">
        <f>IFERROR(__xludf.DUMMYFUNCTION("GOOGLETRANSLATE(C650,""fr"",""en"")"),"Following a telephone conversation with a sales advisor I just subscribed with all the information in hand. I hope I never have to do with loss insurance but they looked good to me.")</f>
        <v>Following a telephone conversation with a sales advisor I just subscribed with all the information in hand. I hope I never have to do with loss insurance but they looked good to me.</v>
      </c>
    </row>
    <row r="651" ht="15.75" customHeight="1">
      <c r="B651" s="2" t="s">
        <v>1568</v>
      </c>
      <c r="C651" s="2" t="s">
        <v>1569</v>
      </c>
      <c r="D651" s="2" t="s">
        <v>26</v>
      </c>
      <c r="E651" s="2" t="s">
        <v>27</v>
      </c>
      <c r="F651" s="2" t="s">
        <v>398</v>
      </c>
      <c r="G651" s="2" t="s">
        <v>1570</v>
      </c>
      <c r="H651" s="2" t="s">
        <v>29</v>
      </c>
      <c r="I651" s="2" t="str">
        <f>IFERROR(__xludf.DUMMYFUNCTION("GOOGLETRANSLATE(C651,""fr"",""en"")"),"Loading...")</f>
        <v>Loading...</v>
      </c>
    </row>
    <row r="652" ht="15.75" customHeight="1">
      <c r="B652" s="2" t="s">
        <v>1571</v>
      </c>
      <c r="C652" s="2" t="s">
        <v>1572</v>
      </c>
      <c r="D652" s="2" t="s">
        <v>26</v>
      </c>
      <c r="E652" s="2" t="s">
        <v>27</v>
      </c>
      <c r="F652" s="2" t="s">
        <v>398</v>
      </c>
      <c r="G652" s="2" t="s">
        <v>1570</v>
      </c>
      <c r="H652" s="2" t="s">
        <v>29</v>
      </c>
      <c r="I652" s="2" t="str">
        <f>IFERROR(__xludf.DUMMYFUNCTION("GOOGLETRANSLATE(C652,""fr"",""en"")"),"Loading...")</f>
        <v>Loading...</v>
      </c>
    </row>
    <row r="653" ht="15.75" customHeight="1">
      <c r="B653" s="2" t="s">
        <v>1573</v>
      </c>
      <c r="C653" s="2" t="s">
        <v>1574</v>
      </c>
      <c r="D653" s="2" t="s">
        <v>26</v>
      </c>
      <c r="E653" s="2" t="s">
        <v>27</v>
      </c>
      <c r="F653" s="2" t="s">
        <v>398</v>
      </c>
      <c r="G653" s="2" t="s">
        <v>1570</v>
      </c>
      <c r="H653" s="2" t="s">
        <v>29</v>
      </c>
      <c r="I653" s="2" t="str">
        <f>IFERROR(__xludf.DUMMYFUNCTION("GOOGLETRANSLATE(C653,""fr"",""en"")"),"Unable to have the information statement, in question a robot error and then an email address, bizarre for quotes and invoices no worries? I strongly advise against their advisers for their ability to meet the customer's demand.")</f>
        <v>Unable to have the information statement, in question a robot error and then an email address, bizarre for quotes and invoices no worries? I strongly advise against their advisers for their ability to meet the customer's demand.</v>
      </c>
    </row>
    <row r="654" ht="15.75" customHeight="1">
      <c r="B654" s="2" t="s">
        <v>1575</v>
      </c>
      <c r="C654" s="2" t="s">
        <v>1576</v>
      </c>
      <c r="D654" s="2" t="s">
        <v>26</v>
      </c>
      <c r="E654" s="2" t="s">
        <v>27</v>
      </c>
      <c r="F654" s="2" t="s">
        <v>398</v>
      </c>
      <c r="G654" s="2" t="s">
        <v>1570</v>
      </c>
      <c r="H654" s="2" t="s">
        <v>29</v>
      </c>
      <c r="I654" s="2" t="str">
        <f>IFERROR(__xludf.DUMMYFUNCTION("GOOGLETRANSLATE(C654,""fr"",""en"")"),"Loading...")</f>
        <v>Loading...</v>
      </c>
    </row>
    <row r="655" ht="15.75" customHeight="1">
      <c r="B655" s="2" t="s">
        <v>1577</v>
      </c>
      <c r="C655" s="2" t="s">
        <v>1578</v>
      </c>
      <c r="D655" s="2" t="s">
        <v>26</v>
      </c>
      <c r="E655" s="2" t="s">
        <v>27</v>
      </c>
      <c r="F655" s="2" t="s">
        <v>398</v>
      </c>
      <c r="G655" s="2" t="s">
        <v>1570</v>
      </c>
      <c r="H655" s="2" t="s">
        <v>29</v>
      </c>
      <c r="I655" s="2" t="str">
        <f>IFERROR(__xludf.DUMMYFUNCTION("GOOGLETRANSLATE(C655,""fr"",""en"")"),"Perfect !
A big thank you for the performance of your offer and the quality of your assistance.
Clear site and assistance to finalize certain important details.")</f>
        <v>Perfect !
A big thank you for the performance of your offer and the quality of your assistance.
Clear site and assistance to finalize certain important details.</v>
      </c>
    </row>
    <row r="656" ht="15.75" customHeight="1">
      <c r="B656" s="2" t="s">
        <v>1579</v>
      </c>
      <c r="C656" s="2" t="s">
        <v>1580</v>
      </c>
      <c r="D656" s="2" t="s">
        <v>26</v>
      </c>
      <c r="E656" s="2" t="s">
        <v>27</v>
      </c>
      <c r="F656" s="2" t="s">
        <v>398</v>
      </c>
      <c r="G656" s="2" t="s">
        <v>1570</v>
      </c>
      <c r="H656" s="2" t="s">
        <v>29</v>
      </c>
      <c r="I656" s="2" t="str">
        <f>IFERROR(__xludf.DUMMYFUNCTION("GOOGLETRANSLATE(C656,""fr"",""en"")"),"Loading...")</f>
        <v>Loading...</v>
      </c>
    </row>
    <row r="657" ht="15.75" customHeight="1">
      <c r="B657" s="2" t="s">
        <v>1581</v>
      </c>
      <c r="C657" s="2" t="s">
        <v>1582</v>
      </c>
      <c r="D657" s="2" t="s">
        <v>26</v>
      </c>
      <c r="E657" s="2" t="s">
        <v>27</v>
      </c>
      <c r="F657" s="2" t="s">
        <v>398</v>
      </c>
      <c r="G657" s="2" t="s">
        <v>1570</v>
      </c>
      <c r="H657" s="2" t="s">
        <v>29</v>
      </c>
      <c r="I657" s="2" t="str">
        <f>IFERROR(__xludf.DUMMYFUNCTION("GOOGLETRANSLATE(C657,""fr"",""en"")"),"I am very satisfied very good service good price thank you for this really serious customer service and to listen to your customers to help them as much as possible")</f>
        <v>I am very satisfied very good service good price thank you for this really serious customer service and to listen to your customers to help them as much as possible</v>
      </c>
    </row>
    <row r="658" ht="15.75" customHeight="1">
      <c r="B658" s="2" t="s">
        <v>1583</v>
      </c>
      <c r="C658" s="2" t="s">
        <v>1584</v>
      </c>
      <c r="D658" s="2" t="s">
        <v>26</v>
      </c>
      <c r="E658" s="2" t="s">
        <v>27</v>
      </c>
      <c r="F658" s="2" t="s">
        <v>398</v>
      </c>
      <c r="G658" s="2" t="s">
        <v>1570</v>
      </c>
      <c r="H658" s="2" t="s">
        <v>29</v>
      </c>
      <c r="I658" s="2" t="str">
        <f>IFERROR(__xludf.DUMMYFUNCTION("GOOGLETRANSLATE(C658,""fr"",""en"")"),"Satisfied with responsiveness
Difficult annual payment
Good explanation of the contract and the services offered
Responses are quick and helped by phone is precise and the appropriate response.")</f>
        <v>Satisfied with responsiveness
Difficult annual payment
Good explanation of the contract and the services offered
Responses are quick and helped by phone is precise and the appropriate response.</v>
      </c>
    </row>
    <row r="659" ht="15.75" customHeight="1">
      <c r="B659" s="2" t="s">
        <v>1585</v>
      </c>
      <c r="C659" s="2" t="s">
        <v>1586</v>
      </c>
      <c r="D659" s="2" t="s">
        <v>26</v>
      </c>
      <c r="E659" s="2" t="s">
        <v>27</v>
      </c>
      <c r="F659" s="2" t="s">
        <v>398</v>
      </c>
      <c r="G659" s="2" t="s">
        <v>1587</v>
      </c>
      <c r="H659" s="2" t="s">
        <v>29</v>
      </c>
      <c r="I659" s="2" t="str">
        <f>IFERROR(__xludf.DUMMYFUNCTION("GOOGLETRANSLATE(C659,""fr"",""en"")"),"Very satisfied with the service, I fell the whole team of this insurance !!! We are entitled to a very good value for money, I highly recommend.")</f>
        <v>Very satisfied with the service, I fell the whole team of this insurance !!! We are entitled to a very good value for money, I highly recommend.</v>
      </c>
    </row>
    <row r="660" ht="15.75" customHeight="1">
      <c r="B660" s="2" t="s">
        <v>1588</v>
      </c>
      <c r="C660" s="2" t="s">
        <v>1589</v>
      </c>
      <c r="D660" s="2" t="s">
        <v>26</v>
      </c>
      <c r="E660" s="2" t="s">
        <v>27</v>
      </c>
      <c r="F660" s="2" t="s">
        <v>398</v>
      </c>
      <c r="G660" s="2" t="s">
        <v>1587</v>
      </c>
      <c r="H660" s="2" t="s">
        <v>29</v>
      </c>
      <c r="I660" s="2" t="str">
        <f>IFERROR(__xludf.DUMMYFUNCTION("GOOGLETRANSLATE(C660,""fr"",""en"")"),"Loading...")</f>
        <v>Loading...</v>
      </c>
    </row>
    <row r="661" ht="15.75" customHeight="1">
      <c r="B661" s="2" t="s">
        <v>1590</v>
      </c>
      <c r="C661" s="2" t="s">
        <v>1591</v>
      </c>
      <c r="D661" s="2" t="s">
        <v>26</v>
      </c>
      <c r="E661" s="2" t="s">
        <v>27</v>
      </c>
      <c r="F661" s="2" t="s">
        <v>398</v>
      </c>
      <c r="G661" s="2" t="s">
        <v>1587</v>
      </c>
      <c r="H661" s="2" t="s">
        <v>29</v>
      </c>
      <c r="I661" s="2" t="str">
        <f>IFERROR(__xludf.DUMMYFUNCTION("GOOGLETRANSLATE(C661,""fr"",""en"")"),"I am satisfied with my registration
correct price
Quick registration
Adequate quote on demand
I recommend this insurance
Thank you for your professionalism
")</f>
        <v>I am satisfied with my registration
correct price
Quick registration
Adequate quote on demand
I recommend this insurance
Thank you for your professionalism
</v>
      </c>
    </row>
    <row r="662" ht="15.75" customHeight="1">
      <c r="B662" s="2" t="s">
        <v>1592</v>
      </c>
      <c r="C662" s="2" t="s">
        <v>1593</v>
      </c>
      <c r="D662" s="2" t="s">
        <v>26</v>
      </c>
      <c r="E662" s="2" t="s">
        <v>27</v>
      </c>
      <c r="F662" s="2" t="s">
        <v>398</v>
      </c>
      <c r="G662" s="2" t="s">
        <v>1587</v>
      </c>
      <c r="H662" s="2" t="s">
        <v>29</v>
      </c>
      <c r="I662" s="2" t="str">
        <f>IFERROR(__xludf.DUMMYFUNCTION("GOOGLETRANSLATE(C662,""fr"",""en"")"),"Loading...")</f>
        <v>Loading...</v>
      </c>
    </row>
    <row r="663" ht="15.75" customHeight="1">
      <c r="B663" s="2" t="s">
        <v>1594</v>
      </c>
      <c r="C663" s="2" t="s">
        <v>1595</v>
      </c>
      <c r="D663" s="2" t="s">
        <v>26</v>
      </c>
      <c r="E663" s="2" t="s">
        <v>27</v>
      </c>
      <c r="F663" s="2" t="s">
        <v>398</v>
      </c>
      <c r="G663" s="2" t="s">
        <v>1587</v>
      </c>
      <c r="H663" s="2" t="s">
        <v>29</v>
      </c>
      <c r="I663" s="2" t="str">
        <f>IFERROR(__xludf.DUMMYFUNCTION("GOOGLETRANSLATE(C663,""fr"",""en"")"),"very good product value price I recommend easy access in personal space any modifications possible at any time, possibility of personalized good the options")</f>
        <v>very good product value price I recommend easy access in personal space any modifications possible at any time, possibility of personalized good the options</v>
      </c>
    </row>
    <row r="664" ht="15.75" customHeight="1">
      <c r="B664" s="2" t="s">
        <v>1596</v>
      </c>
      <c r="C664" s="2" t="s">
        <v>1597</v>
      </c>
      <c r="D664" s="2" t="s">
        <v>26</v>
      </c>
      <c r="E664" s="2" t="s">
        <v>27</v>
      </c>
      <c r="F664" s="2" t="s">
        <v>398</v>
      </c>
      <c r="G664" s="2" t="s">
        <v>1587</v>
      </c>
      <c r="H664" s="2" t="s">
        <v>29</v>
      </c>
      <c r="I664" s="2" t="str">
        <f>IFERROR(__xludf.DUMMYFUNCTION("GOOGLETRANSLATE(C664,""fr"",""en"")"),"Loading...")</f>
        <v>Loading...</v>
      </c>
    </row>
    <row r="665" ht="15.75" customHeight="1">
      <c r="B665" s="2" t="s">
        <v>1598</v>
      </c>
      <c r="C665" s="2" t="s">
        <v>1599</v>
      </c>
      <c r="D665" s="2" t="s">
        <v>26</v>
      </c>
      <c r="E665" s="2" t="s">
        <v>27</v>
      </c>
      <c r="F665" s="2" t="s">
        <v>398</v>
      </c>
      <c r="G665" s="2" t="s">
        <v>1587</v>
      </c>
      <c r="H665" s="2" t="s">
        <v>29</v>
      </c>
      <c r="I665" s="2" t="str">
        <f>IFERROR(__xludf.DUMMYFUNCTION("GOOGLETRANSLATE(C665,""fr"",""en"")"),"Loading...")</f>
        <v>Loading...</v>
      </c>
    </row>
    <row r="666" ht="15.75" customHeight="1">
      <c r="B666" s="2" t="s">
        <v>1600</v>
      </c>
      <c r="C666" s="2" t="s">
        <v>1601</v>
      </c>
      <c r="D666" s="2" t="s">
        <v>26</v>
      </c>
      <c r="E666" s="2" t="s">
        <v>27</v>
      </c>
      <c r="F666" s="2" t="s">
        <v>398</v>
      </c>
      <c r="G666" s="2" t="s">
        <v>1587</v>
      </c>
      <c r="H666" s="2" t="s">
        <v>29</v>
      </c>
      <c r="I666" s="2" t="str">
        <f>IFERROR(__xludf.DUMMYFUNCTION("GOOGLETRANSLATE(C666,""fr"",""en"")"),"Loading...")</f>
        <v>Loading...</v>
      </c>
    </row>
    <row r="667" ht="15.75" customHeight="1">
      <c r="B667" s="2" t="s">
        <v>1602</v>
      </c>
      <c r="C667" s="2" t="s">
        <v>1603</v>
      </c>
      <c r="D667" s="2" t="s">
        <v>26</v>
      </c>
      <c r="E667" s="2" t="s">
        <v>27</v>
      </c>
      <c r="F667" s="2" t="s">
        <v>398</v>
      </c>
      <c r="G667" s="2" t="s">
        <v>1587</v>
      </c>
      <c r="H667" s="2" t="s">
        <v>29</v>
      </c>
      <c r="I667" s="2" t="str">
        <f>IFERROR(__xludf.DUMMYFUNCTION("GOOGLETRANSLATE(C667,""fr"",""en"")"),"I am satisfied with the L’Olivier Auto Insurance service, the reception on the phone was perfect the price suits me, for me the olive tree is the insurance that I need.")</f>
        <v>I am satisfied with the L’Olivier Auto Insurance service, the reception on the phone was perfect the price suits me, for me the olive tree is the insurance that I need.</v>
      </c>
    </row>
    <row r="668" ht="15.75" customHeight="1">
      <c r="B668" s="2" t="s">
        <v>1604</v>
      </c>
      <c r="C668" s="2" t="s">
        <v>1605</v>
      </c>
      <c r="D668" s="2" t="s">
        <v>26</v>
      </c>
      <c r="E668" s="2" t="s">
        <v>27</v>
      </c>
      <c r="F668" s="2" t="s">
        <v>398</v>
      </c>
      <c r="G668" s="2" t="s">
        <v>1606</v>
      </c>
      <c r="H668" s="2" t="s">
        <v>29</v>
      </c>
      <c r="I668" s="2" t="str">
        <f>IFERROR(__xludf.DUMMYFUNCTION("GOOGLETRANSLATE(C668,""fr"",""en"")"),"Loading...")</f>
        <v>Loading...</v>
      </c>
    </row>
    <row r="669" ht="15.75" customHeight="1">
      <c r="B669" s="2" t="s">
        <v>1607</v>
      </c>
      <c r="C669" s="2" t="s">
        <v>1608</v>
      </c>
      <c r="D669" s="2" t="s">
        <v>26</v>
      </c>
      <c r="E669" s="2" t="s">
        <v>27</v>
      </c>
      <c r="F669" s="2" t="s">
        <v>398</v>
      </c>
      <c r="G669" s="2" t="s">
        <v>1606</v>
      </c>
      <c r="H669" s="2" t="s">
        <v>29</v>
      </c>
      <c r="I669" s="2" t="str">
        <f>IFERROR(__xludf.DUMMYFUNCTION("GOOGLETRANSLATE(C669,""fr"",""en"")"),"I am very satisfied with the conditions of the insurance contract: price and reception I recommend to my knowledge insurance the olive tree the formalities to be completed are very simple to perform")</f>
        <v>I am very satisfied with the conditions of the insurance contract: price and reception I recommend to my knowledge insurance the olive tree the formalities to be completed are very simple to perform</v>
      </c>
    </row>
    <row r="670" ht="15.75" customHeight="1">
      <c r="B670" s="2" t="s">
        <v>1609</v>
      </c>
      <c r="C670" s="2" t="s">
        <v>1610</v>
      </c>
      <c r="D670" s="2" t="s">
        <v>26</v>
      </c>
      <c r="E670" s="2" t="s">
        <v>27</v>
      </c>
      <c r="F670" s="2" t="s">
        <v>398</v>
      </c>
      <c r="G670" s="2" t="s">
        <v>1606</v>
      </c>
      <c r="H670" s="2" t="s">
        <v>29</v>
      </c>
      <c r="I670" s="2" t="str">
        <f>IFERROR(__xludf.DUMMYFUNCTION("GOOGLETRANSLATE(C670,""fr"",""en"")"),"I test this new insurance but for the moment I do not know it.
Membership has been simple and the price is cheaper than competition. I hope I will not be disappointed.")</f>
        <v>I test this new insurance but for the moment I do not know it.
Membership has been simple and the price is cheaper than competition. I hope I will not be disappointed.</v>
      </c>
    </row>
    <row r="671" ht="15.75" customHeight="1">
      <c r="B671" s="2" t="s">
        <v>1611</v>
      </c>
      <c r="C671" s="2" t="s">
        <v>1612</v>
      </c>
      <c r="D671" s="2" t="s">
        <v>26</v>
      </c>
      <c r="E671" s="2" t="s">
        <v>27</v>
      </c>
      <c r="F671" s="2" t="s">
        <v>398</v>
      </c>
      <c r="G671" s="2" t="s">
        <v>1606</v>
      </c>
      <c r="H671" s="2" t="s">
        <v>29</v>
      </c>
      <c r="I671" s="2" t="str">
        <f>IFERROR(__xludf.DUMMYFUNCTION("GOOGLETRANSLATE(C671,""fr"",""en"")"),"Loading...")</f>
        <v>Loading...</v>
      </c>
    </row>
    <row r="672" ht="15.75" customHeight="1">
      <c r="B672" s="2" t="s">
        <v>1613</v>
      </c>
      <c r="C672" s="2" t="s">
        <v>1614</v>
      </c>
      <c r="D672" s="2" t="s">
        <v>26</v>
      </c>
      <c r="E672" s="2" t="s">
        <v>27</v>
      </c>
      <c r="F672" s="2" t="s">
        <v>398</v>
      </c>
      <c r="G672" s="2" t="s">
        <v>1606</v>
      </c>
      <c r="H672" s="2" t="s">
        <v>29</v>
      </c>
      <c r="I672" s="2" t="str">
        <f>IFERROR(__xludf.DUMMYFUNCTION("GOOGLETRANSLATE(C672,""fr"",""en"")"),"Loading...")</f>
        <v>Loading...</v>
      </c>
    </row>
    <row r="673" ht="15.75" customHeight="1">
      <c r="B673" s="2" t="s">
        <v>1615</v>
      </c>
      <c r="C673" s="2" t="s">
        <v>1616</v>
      </c>
      <c r="D673" s="2" t="s">
        <v>26</v>
      </c>
      <c r="E673" s="2" t="s">
        <v>27</v>
      </c>
      <c r="F673" s="2" t="s">
        <v>398</v>
      </c>
      <c r="G673" s="2" t="s">
        <v>1606</v>
      </c>
      <c r="H673" s="2" t="s">
        <v>29</v>
      </c>
      <c r="I673" s="2" t="str">
        <f>IFERROR(__xludf.DUMMYFUNCTION("GOOGLETRANSLATE(C673,""fr"",""en"")"),"Loading...")</f>
        <v>Loading...</v>
      </c>
    </row>
    <row r="674" ht="15.75" customHeight="1">
      <c r="B674" s="2" t="s">
        <v>1617</v>
      </c>
      <c r="C674" s="2" t="s">
        <v>1618</v>
      </c>
      <c r="D674" s="2" t="s">
        <v>26</v>
      </c>
      <c r="E674" s="2" t="s">
        <v>27</v>
      </c>
      <c r="F674" s="2" t="s">
        <v>398</v>
      </c>
      <c r="G674" s="2" t="s">
        <v>1606</v>
      </c>
      <c r="H674" s="2" t="s">
        <v>29</v>
      </c>
      <c r="I674" s="2" t="str">
        <f>IFERROR(__xludf.DUMMYFUNCTION("GOOGLETRANSLATE(C674,""fr"",""en"")"),"I am satisfied with the service at the moment, the prices are attractive.
Customer service too, nevertheless the IT service is a bit slow.
Ex reception of email or SMS
Osman")</f>
        <v>I am satisfied with the service at the moment, the prices are attractive.
Customer service too, nevertheless the IT service is a bit slow.
Ex reception of email or SMS
Osman</v>
      </c>
    </row>
    <row r="675" ht="15.75" customHeight="1">
      <c r="B675" s="2" t="s">
        <v>1619</v>
      </c>
      <c r="C675" s="2" t="s">
        <v>1620</v>
      </c>
      <c r="D675" s="2" t="s">
        <v>26</v>
      </c>
      <c r="E675" s="2" t="s">
        <v>27</v>
      </c>
      <c r="F675" s="2" t="s">
        <v>398</v>
      </c>
      <c r="G675" s="2" t="s">
        <v>1606</v>
      </c>
      <c r="H675" s="2" t="s">
        <v>29</v>
      </c>
      <c r="I675" s="2" t="str">
        <f>IFERROR(__xludf.DUMMYFUNCTION("GOOGLETRANSLATE(C675,""fr"",""en"")"),"Loading...")</f>
        <v>Loading...</v>
      </c>
    </row>
    <row r="676" ht="15.75" customHeight="1">
      <c r="B676" s="2" t="s">
        <v>1621</v>
      </c>
      <c r="C676" s="2" t="s">
        <v>1622</v>
      </c>
      <c r="D676" s="2" t="s">
        <v>26</v>
      </c>
      <c r="E676" s="2" t="s">
        <v>27</v>
      </c>
      <c r="F676" s="2" t="s">
        <v>398</v>
      </c>
      <c r="G676" s="2" t="s">
        <v>1606</v>
      </c>
      <c r="H676" s="2" t="s">
        <v>29</v>
      </c>
      <c r="I676" s="2" t="str">
        <f>IFERROR(__xludf.DUMMYFUNCTION("GOOGLETRANSLATE(C676,""fr"",""en"")"),"Loading...")</f>
        <v>Loading...</v>
      </c>
    </row>
    <row r="677" ht="15.75" customHeight="1">
      <c r="B677" s="2" t="s">
        <v>1623</v>
      </c>
      <c r="C677" s="2" t="s">
        <v>1624</v>
      </c>
      <c r="D677" s="2" t="s">
        <v>26</v>
      </c>
      <c r="E677" s="2" t="s">
        <v>27</v>
      </c>
      <c r="F677" s="2" t="s">
        <v>398</v>
      </c>
      <c r="G677" s="2" t="s">
        <v>1606</v>
      </c>
      <c r="H677" s="2" t="s">
        <v>29</v>
      </c>
      <c r="I677" s="2" t="str">
        <f>IFERROR(__xludf.DUMMYFUNCTION("GOOGLETRANSLATE(C677,""fr"",""en"")"),"Loading...")</f>
        <v>Loading...</v>
      </c>
    </row>
    <row r="678" ht="15.75" customHeight="1">
      <c r="B678" s="2" t="s">
        <v>1625</v>
      </c>
      <c r="C678" s="2" t="s">
        <v>1626</v>
      </c>
      <c r="D678" s="2" t="s">
        <v>26</v>
      </c>
      <c r="E678" s="2" t="s">
        <v>27</v>
      </c>
      <c r="F678" s="2" t="s">
        <v>398</v>
      </c>
      <c r="G678" s="2" t="s">
        <v>1606</v>
      </c>
      <c r="H678" s="2" t="s">
        <v>29</v>
      </c>
      <c r="I678" s="2" t="str">
        <f>IFERROR(__xludf.DUMMYFUNCTION("GOOGLETRANSLATE(C678,""fr"",""en"")"),"Loading...")</f>
        <v>Loading...</v>
      </c>
    </row>
    <row r="679" ht="15.75" customHeight="1">
      <c r="B679" s="2" t="s">
        <v>1627</v>
      </c>
      <c r="C679" s="2" t="s">
        <v>1628</v>
      </c>
      <c r="D679" s="2" t="s">
        <v>26</v>
      </c>
      <c r="E679" s="2" t="s">
        <v>27</v>
      </c>
      <c r="F679" s="2" t="s">
        <v>398</v>
      </c>
      <c r="G679" s="2" t="s">
        <v>29</v>
      </c>
      <c r="H679" s="2" t="s">
        <v>29</v>
      </c>
      <c r="I679" s="2" t="str">
        <f>IFERROR(__xludf.DUMMYFUNCTION("GOOGLETRANSLATE(C679,""fr"",""en"")"),"Loading...")</f>
        <v>Loading...</v>
      </c>
    </row>
    <row r="680" ht="15.75" customHeight="1">
      <c r="B680" s="2" t="s">
        <v>1629</v>
      </c>
      <c r="C680" s="2" t="s">
        <v>1630</v>
      </c>
      <c r="D680" s="2" t="s">
        <v>26</v>
      </c>
      <c r="E680" s="2" t="s">
        <v>27</v>
      </c>
      <c r="F680" s="2" t="s">
        <v>398</v>
      </c>
      <c r="G680" s="2" t="s">
        <v>29</v>
      </c>
      <c r="H680" s="2" t="s">
        <v>29</v>
      </c>
      <c r="I680" s="2" t="str">
        <f>IFERROR(__xludf.DUMMYFUNCTION("GOOGLETRANSLATE(C680,""fr"",""en"")"),"suitable price, excellent formalization system, in keeping from the original document to my postal box, thanks you to do the necessary for the change of assignor")</f>
        <v>suitable price, excellent formalization system, in keeping from the original document to my postal box, thanks you to do the necessary for the change of assignor</v>
      </c>
    </row>
    <row r="681" ht="15.75" customHeight="1">
      <c r="B681" s="2" t="s">
        <v>1631</v>
      </c>
      <c r="C681" s="2" t="s">
        <v>1632</v>
      </c>
      <c r="D681" s="2" t="s">
        <v>26</v>
      </c>
      <c r="E681" s="2" t="s">
        <v>27</v>
      </c>
      <c r="F681" s="2" t="s">
        <v>398</v>
      </c>
      <c r="G681" s="2" t="s">
        <v>29</v>
      </c>
      <c r="H681" s="2" t="s">
        <v>29</v>
      </c>
      <c r="I681" s="2" t="str">
        <f>IFERROR(__xludf.DUMMYFUNCTION("GOOGLETRANSLATE(C681,""fr"",""en"")"),"Sinister for more than a month with an invoice of 1,300 euros.
No refund, 0 response to my emails and reminders.
To avoid absolutely.
Everything is going well until you have a disaster. But that's what an insurance is used !!")</f>
        <v>Sinister for more than a month with an invoice of 1,300 euros.
No refund, 0 response to my emails and reminders.
To avoid absolutely.
Everything is going well until you have a disaster. But that's what an insurance is used !!</v>
      </c>
    </row>
    <row r="682" ht="15.75" customHeight="1">
      <c r="B682" s="2" t="s">
        <v>1633</v>
      </c>
      <c r="C682" s="2" t="s">
        <v>1634</v>
      </c>
      <c r="D682" s="2" t="s">
        <v>26</v>
      </c>
      <c r="E682" s="2" t="s">
        <v>27</v>
      </c>
      <c r="F682" s="2" t="s">
        <v>398</v>
      </c>
      <c r="G682" s="2" t="s">
        <v>29</v>
      </c>
      <c r="H682" s="2" t="s">
        <v>29</v>
      </c>
      <c r="I682" s="2" t="str">
        <f>IFERROR(__xludf.DUMMYFUNCTION("GOOGLETRANSLATE(C682,""fr"",""en"")"),"Loading...")</f>
        <v>Loading...</v>
      </c>
    </row>
    <row r="683" ht="15.75" customHeight="1">
      <c r="B683" s="2" t="s">
        <v>1635</v>
      </c>
      <c r="C683" s="2" t="s">
        <v>1636</v>
      </c>
      <c r="D683" s="2" t="s">
        <v>26</v>
      </c>
      <c r="E683" s="2" t="s">
        <v>27</v>
      </c>
      <c r="F683" s="2" t="s">
        <v>398</v>
      </c>
      <c r="G683" s="2" t="s">
        <v>29</v>
      </c>
      <c r="H683" s="2" t="s">
        <v>29</v>
      </c>
      <c r="I683" s="2" t="str">
        <f>IFERROR(__xludf.DUMMYFUNCTION("GOOGLETRANSLATE(C683,""fr"",""en"")"),"Loading...")</f>
        <v>Loading...</v>
      </c>
    </row>
    <row r="684" ht="15.75" customHeight="1">
      <c r="B684" s="2" t="s">
        <v>1637</v>
      </c>
      <c r="C684" s="2" t="s">
        <v>1638</v>
      </c>
      <c r="D684" s="2" t="s">
        <v>26</v>
      </c>
      <c r="E684" s="2" t="s">
        <v>27</v>
      </c>
      <c r="F684" s="2" t="s">
        <v>398</v>
      </c>
      <c r="G684" s="2" t="s">
        <v>1639</v>
      </c>
      <c r="H684" s="2" t="s">
        <v>94</v>
      </c>
      <c r="I684" s="2" t="str">
        <f>IFERROR(__xludf.DUMMYFUNCTION("GOOGLETRANSLATE(C684,""fr"",""en"")"),"Loading...")</f>
        <v>Loading...</v>
      </c>
    </row>
    <row r="685" ht="15.75" customHeight="1">
      <c r="B685" s="2" t="s">
        <v>1640</v>
      </c>
      <c r="C685" s="2" t="s">
        <v>1641</v>
      </c>
      <c r="D685" s="2" t="s">
        <v>26</v>
      </c>
      <c r="E685" s="2" t="s">
        <v>27</v>
      </c>
      <c r="F685" s="2" t="s">
        <v>398</v>
      </c>
      <c r="G685" s="2" t="s">
        <v>1639</v>
      </c>
      <c r="H685" s="2" t="s">
        <v>94</v>
      </c>
      <c r="I685" s="2" t="str">
        <f>IFERROR(__xludf.DUMMYFUNCTION("GOOGLETRANSLATE(C685,""fr"",""en"")"),"Loading...")</f>
        <v>Loading...</v>
      </c>
    </row>
    <row r="686" ht="15.75" customHeight="1">
      <c r="B686" s="2" t="s">
        <v>1642</v>
      </c>
      <c r="C686" s="2" t="s">
        <v>1643</v>
      </c>
      <c r="D686" s="2" t="s">
        <v>26</v>
      </c>
      <c r="E686" s="2" t="s">
        <v>27</v>
      </c>
      <c r="F686" s="2" t="s">
        <v>398</v>
      </c>
      <c r="G686" s="2" t="s">
        <v>1639</v>
      </c>
      <c r="H686" s="2" t="s">
        <v>94</v>
      </c>
      <c r="I686" s="2" t="str">
        <f>IFERROR(__xludf.DUMMYFUNCTION("GOOGLETRANSLATE(C686,""fr"",""en"")"),"Loading...")</f>
        <v>Loading...</v>
      </c>
    </row>
    <row r="687" ht="15.75" customHeight="1">
      <c r="B687" s="2" t="s">
        <v>1644</v>
      </c>
      <c r="C687" s="2" t="s">
        <v>1645</v>
      </c>
      <c r="D687" s="2" t="s">
        <v>26</v>
      </c>
      <c r="E687" s="2" t="s">
        <v>27</v>
      </c>
      <c r="F687" s="2" t="s">
        <v>398</v>
      </c>
      <c r="G687" s="2" t="s">
        <v>1639</v>
      </c>
      <c r="H687" s="2" t="s">
        <v>94</v>
      </c>
      <c r="I687" s="2" t="str">
        <f>IFERROR(__xludf.DUMMYFUNCTION("GOOGLETRANSLATE(C687,""fr"",""en"")"),"The prices are expensive for someone who has never had an accident, neither drinks, nor smokes and has no locker with 40 years of license. Retired and rolling less than 5000km on the WE or for only leisure")</f>
        <v>The prices are expensive for someone who has never had an accident, neither drinks, nor smokes and has no locker with 40 years of license. Retired and rolling less than 5000km on the WE or for only leisure</v>
      </c>
    </row>
    <row r="688" ht="15.75" customHeight="1">
      <c r="B688" s="2" t="s">
        <v>1646</v>
      </c>
      <c r="C688" s="2" t="s">
        <v>1647</v>
      </c>
      <c r="D688" s="2" t="s">
        <v>26</v>
      </c>
      <c r="E688" s="2" t="s">
        <v>27</v>
      </c>
      <c r="F688" s="2" t="s">
        <v>398</v>
      </c>
      <c r="G688" s="2" t="s">
        <v>1639</v>
      </c>
      <c r="H688" s="2" t="s">
        <v>94</v>
      </c>
      <c r="I688" s="2" t="str">
        <f>IFERROR(__xludf.DUMMYFUNCTION("GOOGLETRANSLATE(C688,""fr"",""en"")"),"Loading...")</f>
        <v>Loading...</v>
      </c>
    </row>
    <row r="689" ht="15.75" customHeight="1">
      <c r="B689" s="2" t="s">
        <v>1648</v>
      </c>
      <c r="C689" s="2" t="s">
        <v>1649</v>
      </c>
      <c r="D689" s="2" t="s">
        <v>26</v>
      </c>
      <c r="E689" s="2" t="s">
        <v>27</v>
      </c>
      <c r="F689" s="2" t="s">
        <v>398</v>
      </c>
      <c r="G689" s="2" t="s">
        <v>1650</v>
      </c>
      <c r="H689" s="2" t="s">
        <v>94</v>
      </c>
      <c r="I689" s="2" t="str">
        <f>IFERROR(__xludf.DUMMYFUNCTION("GOOGLETRANSLATE(C689,""fr"",""en"")"),"Loading...")</f>
        <v>Loading...</v>
      </c>
    </row>
    <row r="690" ht="15.75" customHeight="1">
      <c r="B690" s="2" t="s">
        <v>1651</v>
      </c>
      <c r="C690" s="2" t="s">
        <v>1652</v>
      </c>
      <c r="D690" s="2" t="s">
        <v>26</v>
      </c>
      <c r="E690" s="2" t="s">
        <v>27</v>
      </c>
      <c r="F690" s="2" t="s">
        <v>398</v>
      </c>
      <c r="G690" s="2" t="s">
        <v>1650</v>
      </c>
      <c r="H690" s="2" t="s">
        <v>94</v>
      </c>
      <c r="I690" s="2" t="str">
        <f>IFERROR(__xludf.DUMMYFUNCTION("GOOGLETRANSLATE(C690,""fr"",""en"")"),"Loading...")</f>
        <v>Loading...</v>
      </c>
    </row>
    <row r="691" ht="15.75" customHeight="1">
      <c r="B691" s="2" t="s">
        <v>1653</v>
      </c>
      <c r="C691" s="2" t="s">
        <v>1654</v>
      </c>
      <c r="D691" s="2" t="s">
        <v>26</v>
      </c>
      <c r="E691" s="2" t="s">
        <v>27</v>
      </c>
      <c r="F691" s="2" t="s">
        <v>398</v>
      </c>
      <c r="G691" s="2" t="s">
        <v>1650</v>
      </c>
      <c r="H691" s="2" t="s">
        <v>94</v>
      </c>
      <c r="I691" s="2" t="str">
        <f>IFERROR(__xludf.DUMMYFUNCTION("GOOGLETRANSLATE(C691,""fr"",""en"")"),"Loading...")</f>
        <v>Loading...</v>
      </c>
    </row>
    <row r="692" ht="15.75" customHeight="1">
      <c r="B692" s="2" t="s">
        <v>1655</v>
      </c>
      <c r="C692" s="2" t="s">
        <v>1656</v>
      </c>
      <c r="D692" s="2" t="s">
        <v>26</v>
      </c>
      <c r="E692" s="2" t="s">
        <v>27</v>
      </c>
      <c r="F692" s="2" t="s">
        <v>398</v>
      </c>
      <c r="G692" s="2" t="s">
        <v>1650</v>
      </c>
      <c r="H692" s="2" t="s">
        <v>94</v>
      </c>
      <c r="I692" s="2" t="str">
        <f>IFERROR(__xludf.DUMMYFUNCTION("GOOGLETRANSLATE(C692,""fr"",""en"")"),"Loading...")</f>
        <v>Loading...</v>
      </c>
    </row>
    <row r="693" ht="15.75" customHeight="1">
      <c r="B693" s="2" t="s">
        <v>1657</v>
      </c>
      <c r="C693" s="2" t="s">
        <v>1658</v>
      </c>
      <c r="D693" s="2" t="s">
        <v>26</v>
      </c>
      <c r="E693" s="2" t="s">
        <v>27</v>
      </c>
      <c r="F693" s="2" t="s">
        <v>398</v>
      </c>
      <c r="G693" s="2" t="s">
        <v>1650</v>
      </c>
      <c r="H693" s="2" t="s">
        <v>94</v>
      </c>
      <c r="I693" s="2" t="str">
        <f>IFERROR(__xludf.DUMMYFUNCTION("GOOGLETRANSLATE(C693,""fr"",""en"")"),"Currently it is our insurance, but we have been accident at our vacation location no help from them.
We have to manage for a rental and repatriation.
To flee")</f>
        <v>Currently it is our insurance, but we have been accident at our vacation location no help from them.
We have to manage for a rental and repatriation.
To flee</v>
      </c>
    </row>
    <row r="694" ht="15.75" customHeight="1">
      <c r="B694" s="2" t="s">
        <v>1659</v>
      </c>
      <c r="C694" s="2" t="s">
        <v>1660</v>
      </c>
      <c r="D694" s="2" t="s">
        <v>26</v>
      </c>
      <c r="E694" s="2" t="s">
        <v>27</v>
      </c>
      <c r="F694" s="2" t="s">
        <v>398</v>
      </c>
      <c r="G694" s="2" t="s">
        <v>1661</v>
      </c>
      <c r="H694" s="2" t="s">
        <v>94</v>
      </c>
      <c r="I694" s="2" t="str">
        <f>IFERROR(__xludf.DUMMYFUNCTION("GOOGLETRANSLATE(C694,""fr"",""en"")"),"Loading...")</f>
        <v>Loading...</v>
      </c>
    </row>
    <row r="695" ht="15.75" customHeight="1">
      <c r="B695" s="2" t="s">
        <v>1662</v>
      </c>
      <c r="C695" s="2" t="s">
        <v>1663</v>
      </c>
      <c r="D695" s="2" t="s">
        <v>26</v>
      </c>
      <c r="E695" s="2" t="s">
        <v>27</v>
      </c>
      <c r="F695" s="2" t="s">
        <v>398</v>
      </c>
      <c r="G695" s="2" t="s">
        <v>1661</v>
      </c>
      <c r="H695" s="2" t="s">
        <v>94</v>
      </c>
      <c r="I695" s="2" t="str">
        <f>IFERROR(__xludf.DUMMYFUNCTION("GOOGLETRANSLATE(C695,""fr"",""en"")"),"Loading...")</f>
        <v>Loading...</v>
      </c>
    </row>
    <row r="696" ht="15.75" customHeight="1">
      <c r="B696" s="2" t="s">
        <v>1664</v>
      </c>
      <c r="C696" s="2" t="s">
        <v>1665</v>
      </c>
      <c r="D696" s="2" t="s">
        <v>26</v>
      </c>
      <c r="E696" s="2" t="s">
        <v>27</v>
      </c>
      <c r="F696" s="2" t="s">
        <v>398</v>
      </c>
      <c r="G696" s="2" t="s">
        <v>1661</v>
      </c>
      <c r="H696" s="2" t="s">
        <v>94</v>
      </c>
      <c r="I696" s="2" t="str">
        <f>IFERROR(__xludf.DUMMYFUNCTION("GOOGLETRANSLATE(C696,""fr"",""en"")"),"Processing delays between demand and recall 04/05
Welcome and communication by a person of the Call Center 5/5
overall satisfied by the guarantees implemented")</f>
        <v>Processing delays between demand and recall 04/05
Welcome and communication by a person of the Call Center 5/5
overall satisfied by the guarantees implemented</v>
      </c>
    </row>
    <row r="697" ht="15.75" customHeight="1">
      <c r="B697" s="2" t="s">
        <v>1666</v>
      </c>
      <c r="C697" s="2" t="s">
        <v>1667</v>
      </c>
      <c r="D697" s="2" t="s">
        <v>26</v>
      </c>
      <c r="E697" s="2" t="s">
        <v>27</v>
      </c>
      <c r="F697" s="2" t="s">
        <v>398</v>
      </c>
      <c r="G697" s="2" t="s">
        <v>1661</v>
      </c>
      <c r="H697" s="2" t="s">
        <v>94</v>
      </c>
      <c r="I697" s="2" t="str">
        <f>IFERROR(__xludf.DUMMYFUNCTION("GOOGLETRANSLATE(C697,""fr"",""en"")"),"Loading...")</f>
        <v>Loading...</v>
      </c>
    </row>
    <row r="698" ht="15.75" customHeight="1">
      <c r="B698" s="2" t="s">
        <v>1668</v>
      </c>
      <c r="C698" s="2" t="s">
        <v>1669</v>
      </c>
      <c r="D698" s="2" t="s">
        <v>26</v>
      </c>
      <c r="E698" s="2" t="s">
        <v>27</v>
      </c>
      <c r="F698" s="2" t="s">
        <v>398</v>
      </c>
      <c r="G698" s="2" t="s">
        <v>1670</v>
      </c>
      <c r="H698" s="2" t="s">
        <v>94</v>
      </c>
      <c r="I698" s="2" t="str">
        <f>IFERROR(__xludf.DUMMYFUNCTION("GOOGLETRANSLATE(C698,""fr"",""en"")"),"Loading...")</f>
        <v>Loading...</v>
      </c>
    </row>
    <row r="699" ht="15.75" customHeight="1">
      <c r="B699" s="2" t="s">
        <v>1671</v>
      </c>
      <c r="C699" s="2" t="s">
        <v>1672</v>
      </c>
      <c r="D699" s="2" t="s">
        <v>26</v>
      </c>
      <c r="E699" s="2" t="s">
        <v>27</v>
      </c>
      <c r="F699" s="2" t="s">
        <v>398</v>
      </c>
      <c r="G699" s="2" t="s">
        <v>1670</v>
      </c>
      <c r="H699" s="2" t="s">
        <v>94</v>
      </c>
      <c r="I699" s="2" t="str">
        <f>IFERROR(__xludf.DUMMYFUNCTION("GOOGLETRANSLATE(C699,""fr"",""en"")"),"Loading...")</f>
        <v>Loading...</v>
      </c>
    </row>
    <row r="700" ht="15.75" customHeight="1">
      <c r="B700" s="2" t="s">
        <v>1673</v>
      </c>
      <c r="C700" s="2" t="s">
        <v>1674</v>
      </c>
      <c r="D700" s="2" t="s">
        <v>26</v>
      </c>
      <c r="E700" s="2" t="s">
        <v>27</v>
      </c>
      <c r="F700" s="2" t="s">
        <v>398</v>
      </c>
      <c r="G700" s="2" t="s">
        <v>1670</v>
      </c>
      <c r="H700" s="2" t="s">
        <v>94</v>
      </c>
      <c r="I700" s="2" t="str">
        <f>IFERROR(__xludf.DUMMYFUNCTION("GOOGLETRANSLATE(C700,""fr"",""en"")"),"Loading...")</f>
        <v>Loading...</v>
      </c>
    </row>
    <row r="701" ht="15.75" customHeight="1">
      <c r="B701" s="2" t="s">
        <v>1675</v>
      </c>
      <c r="C701" s="2" t="s">
        <v>1676</v>
      </c>
      <c r="D701" s="2" t="s">
        <v>26</v>
      </c>
      <c r="E701" s="2" t="s">
        <v>27</v>
      </c>
      <c r="F701" s="2" t="s">
        <v>398</v>
      </c>
      <c r="G701" s="2" t="s">
        <v>1670</v>
      </c>
      <c r="H701" s="2" t="s">
        <v>94</v>
      </c>
      <c r="I701" s="2" t="str">
        <f>IFERROR(__xludf.DUMMYFUNCTION("GOOGLETRANSLATE(C701,""fr"",""en"")"),"Loading...")</f>
        <v>Loading...</v>
      </c>
    </row>
    <row r="702" ht="15.75" customHeight="1">
      <c r="B702" s="2" t="s">
        <v>1677</v>
      </c>
      <c r="C702" s="2" t="s">
        <v>1678</v>
      </c>
      <c r="D702" s="2" t="s">
        <v>26</v>
      </c>
      <c r="E702" s="2" t="s">
        <v>27</v>
      </c>
      <c r="F702" s="2" t="s">
        <v>398</v>
      </c>
      <c r="G702" s="2" t="s">
        <v>1670</v>
      </c>
      <c r="H702" s="2" t="s">
        <v>94</v>
      </c>
      <c r="I702" s="2" t="str">
        <f>IFERROR(__xludf.DUMMYFUNCTION("GOOGLETRANSLATE(C702,""fr"",""en"")"),"Loading...")</f>
        <v>Loading...</v>
      </c>
    </row>
    <row r="703" ht="15.75" customHeight="1">
      <c r="B703" s="2" t="s">
        <v>1679</v>
      </c>
      <c r="C703" s="2" t="s">
        <v>1680</v>
      </c>
      <c r="D703" s="2" t="s">
        <v>26</v>
      </c>
      <c r="E703" s="2" t="s">
        <v>27</v>
      </c>
      <c r="F703" s="2" t="s">
        <v>398</v>
      </c>
      <c r="G703" s="2" t="s">
        <v>1681</v>
      </c>
      <c r="H703" s="2" t="s">
        <v>94</v>
      </c>
      <c r="I703" s="2" t="str">
        <f>IFERROR(__xludf.DUMMYFUNCTION("GOOGLETRANSLATE(C703,""fr"",""en"")"),"Loading...")</f>
        <v>Loading...</v>
      </c>
    </row>
    <row r="704" ht="15.75" customHeight="1">
      <c r="B704" s="2" t="s">
        <v>1682</v>
      </c>
      <c r="C704" s="2" t="s">
        <v>1683</v>
      </c>
      <c r="D704" s="2" t="s">
        <v>26</v>
      </c>
      <c r="E704" s="2" t="s">
        <v>27</v>
      </c>
      <c r="F704" s="2" t="s">
        <v>398</v>
      </c>
      <c r="G704" s="2" t="s">
        <v>1681</v>
      </c>
      <c r="H704" s="2" t="s">
        <v>94</v>
      </c>
      <c r="I704" s="2" t="str">
        <f>IFERROR(__xludf.DUMMYFUNCTION("GOOGLETRANSLATE(C704,""fr"",""en"")"),"I was satisfied with the prices offered by the Olivier Insurance. They are affordable for students with few means. For a reasonable rate I can have access to fairly complete insurance.")</f>
        <v>I was satisfied with the prices offered by the Olivier Insurance. They are affordable for students with few means. For a reasonable rate I can have access to fairly complete insurance.</v>
      </c>
    </row>
    <row r="705" ht="15.75" customHeight="1">
      <c r="B705" s="2" t="s">
        <v>1684</v>
      </c>
      <c r="C705" s="2" t="s">
        <v>1685</v>
      </c>
      <c r="D705" s="2" t="s">
        <v>26</v>
      </c>
      <c r="E705" s="2" t="s">
        <v>27</v>
      </c>
      <c r="F705" s="2" t="s">
        <v>398</v>
      </c>
      <c r="G705" s="2" t="s">
        <v>1681</v>
      </c>
      <c r="H705" s="2" t="s">
        <v>94</v>
      </c>
      <c r="I705" s="2" t="str">
        <f>IFERROR(__xludf.DUMMYFUNCTION("GOOGLETRANSLATE(C705,""fr"",""en"")"),"Loading...")</f>
        <v>Loading...</v>
      </c>
    </row>
    <row r="706" ht="15.75" customHeight="1">
      <c r="B706" s="2" t="s">
        <v>1686</v>
      </c>
      <c r="C706" s="2" t="s">
        <v>1687</v>
      </c>
      <c r="D706" s="2" t="s">
        <v>26</v>
      </c>
      <c r="E706" s="2" t="s">
        <v>27</v>
      </c>
      <c r="F706" s="2" t="s">
        <v>398</v>
      </c>
      <c r="G706" s="2" t="s">
        <v>1681</v>
      </c>
      <c r="H706" s="2" t="s">
        <v>94</v>
      </c>
      <c r="I706" s="2" t="str">
        <f>IFERROR(__xludf.DUMMYFUNCTION("GOOGLETRANSLATE(C706,""fr"",""en"")"),"I am very satisfied but if the prices were still dropping slightly, it would be even better. And if the case fees were not billed for former customers, that would not seem normal.")</f>
        <v>I am very satisfied but if the prices were still dropping slightly, it would be even better. And if the case fees were not billed for former customers, that would not seem normal.</v>
      </c>
    </row>
    <row r="707" ht="15.75" customHeight="1">
      <c r="B707" s="2" t="s">
        <v>1688</v>
      </c>
      <c r="C707" s="2" t="s">
        <v>1689</v>
      </c>
      <c r="D707" s="2" t="s">
        <v>26</v>
      </c>
      <c r="E707" s="2" t="s">
        <v>27</v>
      </c>
      <c r="F707" s="2" t="s">
        <v>398</v>
      </c>
      <c r="G707" s="2" t="s">
        <v>1681</v>
      </c>
      <c r="H707" s="2" t="s">
        <v>94</v>
      </c>
      <c r="I707" s="2" t="str">
        <f>IFERROR(__xludf.DUMMYFUNCTION("GOOGLETRANSLATE(C707,""fr"",""en"")"),"Loading...")</f>
        <v>Loading...</v>
      </c>
    </row>
    <row r="708" ht="15.75" customHeight="1">
      <c r="B708" s="2" t="s">
        <v>1690</v>
      </c>
      <c r="C708" s="2" t="s">
        <v>1691</v>
      </c>
      <c r="D708" s="2" t="s">
        <v>26</v>
      </c>
      <c r="E708" s="2" t="s">
        <v>27</v>
      </c>
      <c r="F708" s="2" t="s">
        <v>398</v>
      </c>
      <c r="G708" s="2" t="s">
        <v>1681</v>
      </c>
      <c r="H708" s="2" t="s">
        <v>94</v>
      </c>
      <c r="I708" s="2" t="str">
        <f>IFERROR(__xludf.DUMMYFUNCTION("GOOGLETRANSLATE(C708,""fr"",""en"")"),"Very professional insurance with effective contacts, I recommend your insurance to my entourage friends and family
Thank you again and see you soon
Iman")</f>
        <v>Very professional insurance with effective contacts, I recommend your insurance to my entourage friends and family
Thank you again and see you soon
Iman</v>
      </c>
    </row>
    <row r="709" ht="15.75" customHeight="1">
      <c r="B709" s="2" t="s">
        <v>1692</v>
      </c>
      <c r="C709" s="2" t="s">
        <v>1693</v>
      </c>
      <c r="D709" s="2" t="s">
        <v>26</v>
      </c>
      <c r="E709" s="2" t="s">
        <v>27</v>
      </c>
      <c r="F709" s="2" t="s">
        <v>398</v>
      </c>
      <c r="G709" s="2" t="s">
        <v>1681</v>
      </c>
      <c r="H709" s="2" t="s">
        <v>94</v>
      </c>
      <c r="I709" s="2" t="str">
        <f>IFERROR(__xludf.DUMMYFUNCTION("GOOGLETRANSLATE(C709,""fr"",""en"")"),"Loading...")</f>
        <v>Loading...</v>
      </c>
    </row>
    <row r="710" ht="15.75" customHeight="1">
      <c r="B710" s="2" t="s">
        <v>1694</v>
      </c>
      <c r="C710" s="2" t="s">
        <v>1695</v>
      </c>
      <c r="D710" s="2" t="s">
        <v>26</v>
      </c>
      <c r="E710" s="2" t="s">
        <v>27</v>
      </c>
      <c r="F710" s="2" t="s">
        <v>398</v>
      </c>
      <c r="G710" s="2" t="s">
        <v>1681</v>
      </c>
      <c r="H710" s="2" t="s">
        <v>94</v>
      </c>
      <c r="I710" s="2" t="str">
        <f>IFERROR(__xludf.DUMMYFUNCTION("GOOGLETRANSLATE(C710,""fr"",""en"")"),"I am satisfied with the service, the quality of listening to advisers (telephone) of the prices offered, and the contract management procedure (online monitoring)")</f>
        <v>I am satisfied with the service, the quality of listening to advisers (telephone) of the prices offered, and the contract management procedure (online monitoring)</v>
      </c>
    </row>
    <row r="711" ht="15.75" customHeight="1">
      <c r="B711" s="2" t="s">
        <v>1696</v>
      </c>
      <c r="C711" s="2" t="s">
        <v>1697</v>
      </c>
      <c r="D711" s="2" t="s">
        <v>26</v>
      </c>
      <c r="E711" s="2" t="s">
        <v>27</v>
      </c>
      <c r="F711" s="2" t="s">
        <v>398</v>
      </c>
      <c r="G711" s="2" t="s">
        <v>1698</v>
      </c>
      <c r="H711" s="2" t="s">
        <v>94</v>
      </c>
      <c r="I711" s="2" t="str">
        <f>IFERROR(__xludf.DUMMYFUNCTION("GOOGLETRANSLATE(C711,""fr"",""en"")"),"I am satisfied with the service for the quote and the price offered.
We will see over the year what follow -up will give. Good first contact.
Thank you.")</f>
        <v>I am satisfied with the service for the quote and the price offered.
We will see over the year what follow -up will give. Good first contact.
Thank you.</v>
      </c>
    </row>
    <row r="712" ht="15.75" customHeight="1">
      <c r="B712" s="2" t="s">
        <v>1699</v>
      </c>
      <c r="C712" s="2" t="s">
        <v>1700</v>
      </c>
      <c r="D712" s="2" t="s">
        <v>26</v>
      </c>
      <c r="E712" s="2" t="s">
        <v>27</v>
      </c>
      <c r="F712" s="2" t="s">
        <v>398</v>
      </c>
      <c r="G712" s="2" t="s">
        <v>1698</v>
      </c>
      <c r="H712" s="2" t="s">
        <v>94</v>
      </c>
      <c r="I712" s="2" t="str">
        <f>IFERROR(__xludf.DUMMYFUNCTION("GOOGLETRANSLATE(C712,""fr"",""en"")"),"Loading...")</f>
        <v>Loading...</v>
      </c>
    </row>
    <row r="713" ht="15.75" customHeight="1">
      <c r="B713" s="2" t="s">
        <v>1701</v>
      </c>
      <c r="C713" s="2" t="s">
        <v>1702</v>
      </c>
      <c r="D713" s="2" t="s">
        <v>26</v>
      </c>
      <c r="E713" s="2" t="s">
        <v>27</v>
      </c>
      <c r="F713" s="2" t="s">
        <v>398</v>
      </c>
      <c r="G713" s="2" t="s">
        <v>1698</v>
      </c>
      <c r="H713" s="2" t="s">
        <v>94</v>
      </c>
      <c r="I713" s="2" t="str">
        <f>IFERROR(__xludf.DUMMYFUNCTION("GOOGLETRANSLATE(C713,""fr"",""en"")"),"Loading...")</f>
        <v>Loading...</v>
      </c>
    </row>
    <row r="714" ht="15.75" customHeight="1">
      <c r="B714" s="2" t="s">
        <v>1703</v>
      </c>
      <c r="C714" s="2" t="s">
        <v>1704</v>
      </c>
      <c r="D714" s="2" t="s">
        <v>26</v>
      </c>
      <c r="E714" s="2" t="s">
        <v>27</v>
      </c>
      <c r="F714" s="2" t="s">
        <v>398</v>
      </c>
      <c r="G714" s="2" t="s">
        <v>1698</v>
      </c>
      <c r="H714" s="2" t="s">
        <v>94</v>
      </c>
      <c r="I714" s="2" t="str">
        <f>IFERROR(__xludf.DUMMYFUNCTION("GOOGLETRANSLATE(C714,""fr"",""en"")"),"Easy subscription,
To see on services in the future
The price seems correct for the services provided.
One of the cheapest on the market, that's for sure")</f>
        <v>Easy subscription,
To see on services in the future
The price seems correct for the services provided.
One of the cheapest on the market, that's for sure</v>
      </c>
    </row>
    <row r="715" ht="15.75" customHeight="1">
      <c r="B715" s="2" t="s">
        <v>1705</v>
      </c>
      <c r="C715" s="2" t="s">
        <v>1706</v>
      </c>
      <c r="D715" s="2" t="s">
        <v>26</v>
      </c>
      <c r="E715" s="2" t="s">
        <v>27</v>
      </c>
      <c r="F715" s="2" t="s">
        <v>398</v>
      </c>
      <c r="G715" s="2" t="s">
        <v>1698</v>
      </c>
      <c r="H715" s="2" t="s">
        <v>94</v>
      </c>
      <c r="I715" s="2" t="str">
        <f>IFERROR(__xludf.DUMMYFUNCTION("GOOGLETRANSLATE(C715,""fr"",""en"")"),"I am very satisfied with the call and the price proposed by the Olivier Insurance. I will recommend this insurance willingly to my entourage and friends")</f>
        <v>I am very satisfied with the call and the price proposed by the Olivier Insurance. I will recommend this insurance willingly to my entourage and friends</v>
      </c>
    </row>
    <row r="716" ht="15.75" customHeight="1">
      <c r="B716" s="2" t="s">
        <v>1707</v>
      </c>
      <c r="C716" s="2" t="s">
        <v>1708</v>
      </c>
      <c r="D716" s="2" t="s">
        <v>26</v>
      </c>
      <c r="E716" s="2" t="s">
        <v>27</v>
      </c>
      <c r="F716" s="2" t="s">
        <v>398</v>
      </c>
      <c r="G716" s="2" t="s">
        <v>1698</v>
      </c>
      <c r="H716" s="2" t="s">
        <v>94</v>
      </c>
      <c r="I716" s="2" t="str">
        <f>IFERROR(__xludf.DUMMYFUNCTION("GOOGLETRANSLATE(C716,""fr"",""en"")"),"Quite easy to access, useful and fast!
I was directed throughout my registration on the site, we can have a provisional green card by seeing the validation of the documents.")</f>
        <v>Quite easy to access, useful and fast!
I was directed throughout my registration on the site, we can have a provisional green card by seeing the validation of the documents.</v>
      </c>
    </row>
    <row r="717" ht="15.75" customHeight="1">
      <c r="B717" s="2" t="s">
        <v>1709</v>
      </c>
      <c r="C717" s="2" t="s">
        <v>1710</v>
      </c>
      <c r="D717" s="2" t="s">
        <v>26</v>
      </c>
      <c r="E717" s="2" t="s">
        <v>27</v>
      </c>
      <c r="F717" s="2" t="s">
        <v>398</v>
      </c>
      <c r="G717" s="2" t="s">
        <v>1698</v>
      </c>
      <c r="H717" s="2" t="s">
        <v>94</v>
      </c>
      <c r="I717" s="2" t="str">
        <f>IFERROR(__xludf.DUMMYFUNCTION("GOOGLETRANSLATE(C717,""fr"",""en"")"),"Place well for a young driver who starts in driving.
No Francise compared to the other insurers
Clear and precise computer site. secure signature.")</f>
        <v>Place well for a young driver who starts in driving.
No Francise compared to the other insurers
Clear and precise computer site. secure signature.</v>
      </c>
    </row>
    <row r="718" ht="15.75" customHeight="1">
      <c r="B718" s="2" t="s">
        <v>1711</v>
      </c>
      <c r="C718" s="2" t="s">
        <v>1712</v>
      </c>
      <c r="D718" s="2" t="s">
        <v>26</v>
      </c>
      <c r="E718" s="2" t="s">
        <v>27</v>
      </c>
      <c r="F718" s="2" t="s">
        <v>398</v>
      </c>
      <c r="G718" s="2" t="s">
        <v>1713</v>
      </c>
      <c r="H718" s="2" t="s">
        <v>94</v>
      </c>
      <c r="I718" s="2" t="str">
        <f>IFERROR(__xludf.DUMMYFUNCTION("GOOGLETRANSLATE(C718,""fr"",""en"")"),"I am very satisfied, my brother also had this young driver insurance with whom he had no problem, I hope that for me it will also be very good")</f>
        <v>I am very satisfied, my brother also had this young driver insurance with whom he had no problem, I hope that for me it will also be very good</v>
      </c>
    </row>
    <row r="719" ht="15.75" customHeight="1">
      <c r="B719" s="2" t="s">
        <v>1714</v>
      </c>
      <c r="C719" s="2" t="s">
        <v>1715</v>
      </c>
      <c r="D719" s="2" t="s">
        <v>26</v>
      </c>
      <c r="E719" s="2" t="s">
        <v>27</v>
      </c>
      <c r="F719" s="2" t="s">
        <v>398</v>
      </c>
      <c r="G719" s="2" t="s">
        <v>1713</v>
      </c>
      <c r="H719" s="2" t="s">
        <v>94</v>
      </c>
      <c r="I719" s="2" t="str">
        <f>IFERROR(__xludf.DUMMYFUNCTION("GOOGLETRANSLATE(C719,""fr"",""en"")"),"Loading...")</f>
        <v>Loading...</v>
      </c>
    </row>
    <row r="720" ht="15.75" customHeight="1">
      <c r="B720" s="2" t="s">
        <v>1716</v>
      </c>
      <c r="C720" s="2" t="s">
        <v>1717</v>
      </c>
      <c r="D720" s="2" t="s">
        <v>26</v>
      </c>
      <c r="E720" s="2" t="s">
        <v>27</v>
      </c>
      <c r="F720" s="2" t="s">
        <v>398</v>
      </c>
      <c r="G720" s="2" t="s">
        <v>93</v>
      </c>
      <c r="H720" s="2" t="s">
        <v>94</v>
      </c>
      <c r="I720" s="2" t="str">
        <f>IFERROR(__xludf.DUMMYFUNCTION("GOOGLETRANSLATE(C720,""fr"",""en"")"),"Thank you for your prices and your listening. You can easily be reached with a reasonable waiting period. Very clear explanation. No worries with you. Thank you.")</f>
        <v>Thank you for your prices and your listening. You can easily be reached with a reasonable waiting period. Very clear explanation. No worries with you. Thank you.</v>
      </c>
    </row>
    <row r="721" ht="15.75" customHeight="1">
      <c r="B721" s="2" t="s">
        <v>1718</v>
      </c>
      <c r="C721" s="2" t="s">
        <v>1719</v>
      </c>
      <c r="D721" s="2" t="s">
        <v>26</v>
      </c>
      <c r="E721" s="2" t="s">
        <v>27</v>
      </c>
      <c r="F721" s="2" t="s">
        <v>398</v>
      </c>
      <c r="G721" s="2" t="s">
        <v>93</v>
      </c>
      <c r="H721" s="2" t="s">
        <v>94</v>
      </c>
      <c r="I721" s="2" t="str">
        <f>IFERROR(__xludf.DUMMYFUNCTION("GOOGLETRANSLATE(C721,""fr"",""en"")"),"Impected service in France attractive price
Advised very attentive and responds precisely to our expectations good delivery with several contracts
I am satisfied")</f>
        <v>Impected service in France attractive price
Advised very attentive and responds precisely to our expectations good delivery with several contracts
I am satisfied</v>
      </c>
    </row>
    <row r="722" ht="15.75" customHeight="1">
      <c r="B722" s="2" t="s">
        <v>1720</v>
      </c>
      <c r="C722" s="2" t="s">
        <v>1721</v>
      </c>
      <c r="D722" s="2" t="s">
        <v>26</v>
      </c>
      <c r="E722" s="2" t="s">
        <v>27</v>
      </c>
      <c r="F722" s="2" t="s">
        <v>398</v>
      </c>
      <c r="G722" s="2" t="s">
        <v>280</v>
      </c>
      <c r="H722" s="2" t="s">
        <v>94</v>
      </c>
      <c r="I722" s="2" t="str">
        <f>IFERROR(__xludf.DUMMYFUNCTION("GOOGLETRANSLATE(C722,""fr"",""en"")"),"The taking is very attractive compared to certain competitor. In addition, advisers can be reached and available in the event of a question on a quote or in the event of simple information.")</f>
        <v>The taking is very attractive compared to certain competitor. In addition, advisers can be reached and available in the event of a question on a quote or in the event of simple information.</v>
      </c>
    </row>
    <row r="723" ht="15.75" customHeight="1">
      <c r="B723" s="2" t="s">
        <v>1722</v>
      </c>
      <c r="C723" s="2" t="s">
        <v>1723</v>
      </c>
      <c r="D723" s="2" t="s">
        <v>26</v>
      </c>
      <c r="E723" s="2" t="s">
        <v>27</v>
      </c>
      <c r="F723" s="2" t="s">
        <v>398</v>
      </c>
      <c r="G723" s="2" t="s">
        <v>280</v>
      </c>
      <c r="H723" s="2" t="s">
        <v>94</v>
      </c>
      <c r="I723" s="2" t="str">
        <f>IFERROR(__xludf.DUMMYFUNCTION("GOOGLETRANSLATE(C723,""fr"",""en"")"),"Loading...")</f>
        <v>Loading...</v>
      </c>
    </row>
    <row r="724" ht="15.75" customHeight="1">
      <c r="B724" s="2" t="s">
        <v>1724</v>
      </c>
      <c r="C724" s="2" t="s">
        <v>1725</v>
      </c>
      <c r="D724" s="2" t="s">
        <v>26</v>
      </c>
      <c r="E724" s="2" t="s">
        <v>27</v>
      </c>
      <c r="F724" s="2" t="s">
        <v>398</v>
      </c>
      <c r="G724" s="2" t="s">
        <v>280</v>
      </c>
      <c r="H724" s="2" t="s">
        <v>94</v>
      </c>
      <c r="I724" s="2" t="str">
        <f>IFERROR(__xludf.DUMMYFUNCTION("GOOGLETRANSLATE(C724,""fr"",""en"")"),"I had to be contacted several weeks ago, an advisor came out of the forgotters! Take care of him he just made you win a contract!")</f>
        <v>I had to be contacted several weeks ago, an advisor came out of the forgotters! Take care of him he just made you win a contract!</v>
      </c>
    </row>
    <row r="725" ht="15.75" customHeight="1">
      <c r="B725" s="2" t="s">
        <v>1726</v>
      </c>
      <c r="C725" s="2" t="s">
        <v>1727</v>
      </c>
      <c r="D725" s="2" t="s">
        <v>26</v>
      </c>
      <c r="E725" s="2" t="s">
        <v>27</v>
      </c>
      <c r="F725" s="2" t="s">
        <v>398</v>
      </c>
      <c r="G725" s="2" t="s">
        <v>280</v>
      </c>
      <c r="H725" s="2" t="s">
        <v>94</v>
      </c>
      <c r="I725" s="2" t="str">
        <f>IFERROR(__xludf.DUMMYFUNCTION("GOOGLETRANSLATE(C725,""fr"",""en"")"),"Very professional telephone reception
Too bad, however, that you do not take into account for people who have experienced abroad the evidence of the previous no damage")</f>
        <v>Very professional telephone reception
Too bad, however, that you do not take into account for people who have experienced abroad the evidence of the previous no damage</v>
      </c>
    </row>
    <row r="726" ht="15.75" customHeight="1">
      <c r="B726" s="2" t="s">
        <v>1728</v>
      </c>
      <c r="C726" s="2" t="s">
        <v>1729</v>
      </c>
      <c r="D726" s="2" t="s">
        <v>26</v>
      </c>
      <c r="E726" s="2" t="s">
        <v>27</v>
      </c>
      <c r="F726" s="2" t="s">
        <v>398</v>
      </c>
      <c r="G726" s="2" t="s">
        <v>280</v>
      </c>
      <c r="H726" s="2" t="s">
        <v>94</v>
      </c>
      <c r="I726" s="2" t="str">
        <f>IFERROR(__xludf.DUMMYFUNCTION("GOOGLETRANSLATE(C726,""fr"",""en"")"),"Loading...")</f>
        <v>Loading...</v>
      </c>
    </row>
    <row r="727" ht="15.75" customHeight="1">
      <c r="B727" s="2" t="s">
        <v>1730</v>
      </c>
      <c r="C727" s="2" t="s">
        <v>1731</v>
      </c>
      <c r="D727" s="2" t="s">
        <v>26</v>
      </c>
      <c r="E727" s="2" t="s">
        <v>27</v>
      </c>
      <c r="F727" s="2" t="s">
        <v>398</v>
      </c>
      <c r="G727" s="2" t="s">
        <v>280</v>
      </c>
      <c r="H727" s="2" t="s">
        <v>94</v>
      </c>
      <c r="I727" s="2" t="str">
        <f>IFERROR(__xludf.DUMMYFUNCTION("GOOGLETRANSLATE(C727,""fr"",""en"")"),"Satisfied with the service
Fast and competitive prices
The guarantees offered are numerous and correspond to my daily needs
I am satisfied with my choice")</f>
        <v>Satisfied with the service
Fast and competitive prices
The guarantees offered are numerous and correspond to my daily needs
I am satisfied with my choice</v>
      </c>
    </row>
    <row r="728" ht="15.75" customHeight="1">
      <c r="B728" s="2" t="s">
        <v>1732</v>
      </c>
      <c r="C728" s="2" t="s">
        <v>1733</v>
      </c>
      <c r="D728" s="2" t="s">
        <v>26</v>
      </c>
      <c r="E728" s="2" t="s">
        <v>27</v>
      </c>
      <c r="F728" s="2" t="s">
        <v>398</v>
      </c>
      <c r="G728" s="2" t="s">
        <v>280</v>
      </c>
      <c r="H728" s="2" t="s">
        <v>94</v>
      </c>
      <c r="I728" s="2" t="str">
        <f>IFERROR(__xludf.DUMMYFUNCTION("GOOGLETRANSLATE(C728,""fr"",""en"")"),"Loading...")</f>
        <v>Loading...</v>
      </c>
    </row>
    <row r="729" ht="15.75" customHeight="1">
      <c r="B729" s="2" t="s">
        <v>1734</v>
      </c>
      <c r="C729" s="2" t="s">
        <v>1735</v>
      </c>
      <c r="D729" s="2" t="s">
        <v>26</v>
      </c>
      <c r="E729" s="2" t="s">
        <v>27</v>
      </c>
      <c r="F729" s="2" t="s">
        <v>398</v>
      </c>
      <c r="G729" s="2" t="s">
        <v>280</v>
      </c>
      <c r="H729" s="2" t="s">
        <v>94</v>
      </c>
      <c r="I729" s="2" t="str">
        <f>IFERROR(__xludf.DUMMYFUNCTION("GOOGLETRANSLATE(C729,""fr"",""en"")"),"Loading...")</f>
        <v>Loading...</v>
      </c>
    </row>
    <row r="730" ht="15.75" customHeight="1">
      <c r="B730" s="2" t="s">
        <v>1736</v>
      </c>
      <c r="C730" s="2" t="s">
        <v>1737</v>
      </c>
      <c r="D730" s="2" t="s">
        <v>26</v>
      </c>
      <c r="E730" s="2" t="s">
        <v>27</v>
      </c>
      <c r="F730" s="2" t="s">
        <v>398</v>
      </c>
      <c r="G730" s="2" t="s">
        <v>280</v>
      </c>
      <c r="H730" s="2" t="s">
        <v>94</v>
      </c>
      <c r="I730" s="2" t="str">
        <f>IFERROR(__xludf.DUMMYFUNCTION("GOOGLETRANSLATE(C730,""fr"",""en"")"),"Loading...")</f>
        <v>Loading...</v>
      </c>
    </row>
    <row r="731" ht="15.75" customHeight="1">
      <c r="B731" s="2" t="s">
        <v>1738</v>
      </c>
      <c r="C731" s="2" t="s">
        <v>1739</v>
      </c>
      <c r="D731" s="2" t="s">
        <v>26</v>
      </c>
      <c r="E731" s="2" t="s">
        <v>27</v>
      </c>
      <c r="F731" s="2" t="s">
        <v>398</v>
      </c>
      <c r="G731" s="2" t="s">
        <v>280</v>
      </c>
      <c r="H731" s="2" t="s">
        <v>94</v>
      </c>
      <c r="I731" s="2" t="str">
        <f>IFERROR(__xludf.DUMMYFUNCTION("GOOGLETRANSLATE(C731,""fr"",""en"")"),"Loading...")</f>
        <v>Loading...</v>
      </c>
    </row>
    <row r="732" ht="15.75" customHeight="1">
      <c r="B732" s="2" t="s">
        <v>1740</v>
      </c>
      <c r="C732" s="2" t="s">
        <v>1741</v>
      </c>
      <c r="D732" s="2" t="s">
        <v>26</v>
      </c>
      <c r="E732" s="2" t="s">
        <v>27</v>
      </c>
      <c r="F732" s="2" t="s">
        <v>398</v>
      </c>
      <c r="G732" s="2" t="s">
        <v>280</v>
      </c>
      <c r="H732" s="2" t="s">
        <v>94</v>
      </c>
      <c r="I732" s="2" t="str">
        <f>IFERROR(__xludf.DUMMYFUNCTION("GOOGLETRANSLATE(C732,""fr"",""en"")"),"Satisfied with the display price, waiting to see what this insurance protects its customer otherwise everything has been nickel.
The information is clear and precise.")</f>
        <v>Satisfied with the display price, waiting to see what this insurance protects its customer otherwise everything has been nickel.
The information is clear and precise.</v>
      </c>
    </row>
    <row r="733" ht="15.75" customHeight="1">
      <c r="B733" s="2" t="s">
        <v>1742</v>
      </c>
      <c r="C733" s="2" t="s">
        <v>1743</v>
      </c>
      <c r="D733" s="2" t="s">
        <v>26</v>
      </c>
      <c r="E733" s="2" t="s">
        <v>27</v>
      </c>
      <c r="F733" s="2" t="s">
        <v>398</v>
      </c>
      <c r="G733" s="2" t="s">
        <v>280</v>
      </c>
      <c r="H733" s="2" t="s">
        <v>94</v>
      </c>
      <c r="I733" s="2" t="str">
        <f>IFERROR(__xludf.DUMMYFUNCTION("GOOGLETRANSLATE(C733,""fr"",""en"")"),"Simple and practical. Commercial with such nice. Correct price. I will recommend someone because the prices The reception and the ease of taking a contract is very fast")</f>
        <v>Simple and practical. Commercial with such nice. Correct price. I will recommend someone because the prices The reception and the ease of taking a contract is very fast</v>
      </c>
    </row>
    <row r="734" ht="15.75" customHeight="1">
      <c r="B734" s="2" t="s">
        <v>1744</v>
      </c>
      <c r="C734" s="2" t="s">
        <v>1745</v>
      </c>
      <c r="D734" s="2" t="s">
        <v>26</v>
      </c>
      <c r="E734" s="2" t="s">
        <v>27</v>
      </c>
      <c r="F734" s="2" t="s">
        <v>398</v>
      </c>
      <c r="G734" s="2" t="s">
        <v>1746</v>
      </c>
      <c r="H734" s="2" t="s">
        <v>94</v>
      </c>
      <c r="I734" s="2" t="str">
        <f>IFERROR(__xludf.DUMMYFUNCTION("GOOGLETRANSLATE(C734,""fr"",""en"")"),"Loading...")</f>
        <v>Loading...</v>
      </c>
    </row>
    <row r="735" ht="15.75" customHeight="1">
      <c r="B735" s="2" t="s">
        <v>1747</v>
      </c>
      <c r="C735" s="2" t="s">
        <v>1748</v>
      </c>
      <c r="D735" s="2" t="s">
        <v>26</v>
      </c>
      <c r="E735" s="2" t="s">
        <v>27</v>
      </c>
      <c r="F735" s="2" t="s">
        <v>398</v>
      </c>
      <c r="G735" s="2" t="s">
        <v>1746</v>
      </c>
      <c r="H735" s="2" t="s">
        <v>94</v>
      </c>
      <c r="I735" s="2" t="str">
        <f>IFERROR(__xludf.DUMMYFUNCTION("GOOGLETRANSLATE(C735,""fr"",""en"")"),"Loading...")</f>
        <v>Loading...</v>
      </c>
    </row>
    <row r="736" ht="15.75" customHeight="1">
      <c r="B736" s="2" t="s">
        <v>1749</v>
      </c>
      <c r="C736" s="2" t="s">
        <v>1750</v>
      </c>
      <c r="D736" s="2" t="s">
        <v>26</v>
      </c>
      <c r="E736" s="2" t="s">
        <v>27</v>
      </c>
      <c r="F736" s="2" t="s">
        <v>398</v>
      </c>
      <c r="G736" s="2" t="s">
        <v>1746</v>
      </c>
      <c r="H736" s="2" t="s">
        <v>94</v>
      </c>
      <c r="I736" s="2" t="str">
        <f>IFERROR(__xludf.DUMMYFUNCTION("GOOGLETRANSLATE(C736,""fr"",""en"")"),"Loading...")</f>
        <v>Loading...</v>
      </c>
    </row>
    <row r="737" ht="15.75" customHeight="1">
      <c r="B737" s="2" t="s">
        <v>1751</v>
      </c>
      <c r="C737" s="2" t="s">
        <v>1752</v>
      </c>
      <c r="D737" s="2" t="s">
        <v>26</v>
      </c>
      <c r="E737" s="2" t="s">
        <v>27</v>
      </c>
      <c r="F737" s="2" t="s">
        <v>398</v>
      </c>
      <c r="G737" s="2" t="s">
        <v>1746</v>
      </c>
      <c r="H737" s="2" t="s">
        <v>94</v>
      </c>
      <c r="I737" s="2" t="str">
        <f>IFERROR(__xludf.DUMMYFUNCTION("GOOGLETRANSLATE(C737,""fr"",""en"")"),"Even if I find a little expensive for a 2007 car insured at third party that remains less than many other insurance
satisfied with the service
very attentive and very responsive")</f>
        <v>Even if I find a little expensive for a 2007 car insured at third party that remains less than many other insurance
satisfied with the service
very attentive and very responsive</v>
      </c>
    </row>
    <row r="738" ht="15.75" customHeight="1">
      <c r="B738" s="2" t="s">
        <v>1753</v>
      </c>
      <c r="C738" s="2" t="s">
        <v>1754</v>
      </c>
      <c r="D738" s="2" t="s">
        <v>26</v>
      </c>
      <c r="E738" s="2" t="s">
        <v>27</v>
      </c>
      <c r="F738" s="2" t="s">
        <v>398</v>
      </c>
      <c r="G738" s="2" t="s">
        <v>1746</v>
      </c>
      <c r="H738" s="2" t="s">
        <v>94</v>
      </c>
      <c r="I738" s="2" t="str">
        <f>IFERROR(__xludf.DUMMYFUNCTION("GOOGLETRANSLATE(C738,""fr"",""en"")"),"Very good advisor (very patient, impeccable explanations, very nice and courteous)
attractive rates (€ 500 less compared to my old insurance)")</f>
        <v>Very good advisor (very patient, impeccable explanations, very nice and courteous)
attractive rates (€ 500 less compared to my old insurance)</v>
      </c>
    </row>
    <row r="739" ht="15.75" customHeight="1">
      <c r="B739" s="2" t="s">
        <v>1755</v>
      </c>
      <c r="C739" s="2" t="s">
        <v>1756</v>
      </c>
      <c r="D739" s="2" t="s">
        <v>26</v>
      </c>
      <c r="E739" s="2" t="s">
        <v>27</v>
      </c>
      <c r="F739" s="2" t="s">
        <v>398</v>
      </c>
      <c r="G739" s="2" t="s">
        <v>1746</v>
      </c>
      <c r="H739" s="2" t="s">
        <v>94</v>
      </c>
      <c r="I739" s="2" t="str">
        <f>IFERROR(__xludf.DUMMYFUNCTION("GOOGLETRANSLATE(C739,""fr"",""en"")"),"Customer service well but hey the prices are high
Some are not understanding and does not want to understand in a sense I am a little disappointed to have not been able to keep the lady who called Morganne")</f>
        <v>Customer service well but hey the prices are high
Some are not understanding and does not want to understand in a sense I am a little disappointed to have not been able to keep the lady who called Morganne</v>
      </c>
    </row>
    <row r="740" ht="15.75" customHeight="1">
      <c r="B740" s="2" t="s">
        <v>1757</v>
      </c>
      <c r="C740" s="2" t="s">
        <v>1758</v>
      </c>
      <c r="D740" s="2" t="s">
        <v>26</v>
      </c>
      <c r="E740" s="2" t="s">
        <v>27</v>
      </c>
      <c r="F740" s="2" t="s">
        <v>398</v>
      </c>
      <c r="G740" s="2" t="s">
        <v>1746</v>
      </c>
      <c r="H740" s="2" t="s">
        <v>94</v>
      </c>
      <c r="I740" s="2" t="str">
        <f>IFERROR(__xludf.DUMMYFUNCTION("GOOGLETRANSLATE(C740,""fr"",""en"")"),"N8GDGPCQ Very good nobody on the phone very pleasant and professional I already recommended to people we will see Pouur the rest over time")</f>
        <v>N8GDGPCQ Very good nobody on the phone very pleasant and professional I already recommended to people we will see Pouur the rest over time</v>
      </c>
    </row>
    <row r="741" ht="15.75" customHeight="1">
      <c r="B741" s="2" t="s">
        <v>1759</v>
      </c>
      <c r="C741" s="2" t="s">
        <v>1760</v>
      </c>
      <c r="D741" s="2" t="s">
        <v>26</v>
      </c>
      <c r="E741" s="2" t="s">
        <v>27</v>
      </c>
      <c r="F741" s="2" t="s">
        <v>398</v>
      </c>
      <c r="G741" s="2" t="s">
        <v>1746</v>
      </c>
      <c r="H741" s="2" t="s">
        <v>94</v>
      </c>
      <c r="I741" s="2" t="str">
        <f>IFERROR(__xludf.DUMMYFUNCTION("GOOGLETRANSLATE(C741,""fr"",""en"")"),"Loading...")</f>
        <v>Loading...</v>
      </c>
    </row>
    <row r="742" ht="15.75" customHeight="1">
      <c r="B742" s="2" t="s">
        <v>1761</v>
      </c>
      <c r="C742" s="2" t="s">
        <v>1762</v>
      </c>
      <c r="D742" s="2" t="s">
        <v>26</v>
      </c>
      <c r="E742" s="2" t="s">
        <v>27</v>
      </c>
      <c r="F742" s="2" t="s">
        <v>398</v>
      </c>
      <c r="G742" s="2" t="s">
        <v>1763</v>
      </c>
      <c r="H742" s="2" t="s">
        <v>94</v>
      </c>
      <c r="I742" s="2" t="str">
        <f>IFERROR(__xludf.DUMMYFUNCTION("GOOGLETRANSLATE(C742,""fr"",""en"")"),"Loading...")</f>
        <v>Loading...</v>
      </c>
    </row>
    <row r="743" ht="15.75" customHeight="1">
      <c r="B743" s="2" t="s">
        <v>1764</v>
      </c>
      <c r="C743" s="2" t="s">
        <v>1765</v>
      </c>
      <c r="D743" s="2" t="s">
        <v>26</v>
      </c>
      <c r="E743" s="2" t="s">
        <v>27</v>
      </c>
      <c r="F743" s="2" t="s">
        <v>398</v>
      </c>
      <c r="G743" s="2" t="s">
        <v>1763</v>
      </c>
      <c r="H743" s="2" t="s">
        <v>94</v>
      </c>
      <c r="I743" s="2" t="str">
        <f>IFERROR(__xludf.DUMMYFUNCTION("GOOGLETRANSLATE(C743,""fr"",""en"")"),"Loading...")</f>
        <v>Loading...</v>
      </c>
    </row>
    <row r="744" ht="15.75" customHeight="1">
      <c r="B744" s="2" t="s">
        <v>1766</v>
      </c>
      <c r="C744" s="2" t="s">
        <v>1767</v>
      </c>
      <c r="D744" s="2" t="s">
        <v>26</v>
      </c>
      <c r="E744" s="2" t="s">
        <v>27</v>
      </c>
      <c r="F744" s="2" t="s">
        <v>398</v>
      </c>
      <c r="G744" s="2" t="s">
        <v>1763</v>
      </c>
      <c r="H744" s="2" t="s">
        <v>94</v>
      </c>
      <c r="I744" s="2" t="str">
        <f>IFERROR(__xludf.DUMMYFUNCTION("GOOGLETRANSLATE(C744,""fr"",""en"")"),"Loading...")</f>
        <v>Loading...</v>
      </c>
    </row>
    <row r="745" ht="15.75" customHeight="1">
      <c r="B745" s="2" t="s">
        <v>1768</v>
      </c>
      <c r="C745" s="2" t="s">
        <v>1769</v>
      </c>
      <c r="D745" s="2" t="s">
        <v>26</v>
      </c>
      <c r="E745" s="2" t="s">
        <v>27</v>
      </c>
      <c r="F745" s="2" t="s">
        <v>398</v>
      </c>
      <c r="G745" s="2" t="s">
        <v>1763</v>
      </c>
      <c r="H745" s="2" t="s">
        <v>94</v>
      </c>
      <c r="I745" s="2" t="str">
        <f>IFERROR(__xludf.DUMMYFUNCTION("GOOGLETRANSLATE(C745,""fr"",""en"")"),"Satisfied with the very charming service on the phone ready to reassure his client The proposals and the discounts are suitable thank you and well done.")</f>
        <v>Satisfied with the very charming service on the phone ready to reassure his client The proposals and the discounts are suitable thank you and well done.</v>
      </c>
    </row>
    <row r="746" ht="15.75" customHeight="1">
      <c r="B746" s="2" t="s">
        <v>1770</v>
      </c>
      <c r="C746" s="2" t="s">
        <v>1771</v>
      </c>
      <c r="D746" s="2" t="s">
        <v>26</v>
      </c>
      <c r="E746" s="2" t="s">
        <v>27</v>
      </c>
      <c r="F746" s="2" t="s">
        <v>398</v>
      </c>
      <c r="G746" s="2" t="s">
        <v>1763</v>
      </c>
      <c r="H746" s="2" t="s">
        <v>94</v>
      </c>
      <c r="I746" s="2" t="str">
        <f>IFERROR(__xludf.DUMMYFUNCTION("GOOGLETRANSLATE(C746,""fr"",""en"")"),"Loading...")</f>
        <v>Loading...</v>
      </c>
    </row>
    <row r="747" ht="15.75" customHeight="1">
      <c r="B747" s="2" t="s">
        <v>1772</v>
      </c>
      <c r="C747" s="2" t="s">
        <v>1773</v>
      </c>
      <c r="D747" s="2" t="s">
        <v>26</v>
      </c>
      <c r="E747" s="2" t="s">
        <v>27</v>
      </c>
      <c r="F747" s="2" t="s">
        <v>398</v>
      </c>
      <c r="G747" s="2" t="s">
        <v>1763</v>
      </c>
      <c r="H747" s="2" t="s">
        <v>94</v>
      </c>
      <c r="I747" s="2" t="str">
        <f>IFERROR(__xludf.DUMMYFUNCTION("GOOGLETRANSLATE(C747,""fr"",""en"")"),"Loading...")</f>
        <v>Loading...</v>
      </c>
    </row>
    <row r="748" ht="15.75" customHeight="1">
      <c r="B748" s="2" t="s">
        <v>1774</v>
      </c>
      <c r="C748" s="2" t="s">
        <v>1775</v>
      </c>
      <c r="D748" s="2" t="s">
        <v>26</v>
      </c>
      <c r="E748" s="2" t="s">
        <v>27</v>
      </c>
      <c r="F748" s="2" t="s">
        <v>398</v>
      </c>
      <c r="G748" s="2" t="s">
        <v>1763</v>
      </c>
      <c r="H748" s="2" t="s">
        <v>94</v>
      </c>
      <c r="I748" s="2" t="str">
        <f>IFERROR(__xludf.DUMMYFUNCTION("GOOGLETRANSLATE(C748,""fr"",""en"")"),"A disaster at the time of signing the contract. Not wanting to make any effort they preferred to tell me to go to another insurer than to seek to find a solution. This insurance is loss of speed level customer level")</f>
        <v>A disaster at the time of signing the contract. Not wanting to make any effort they preferred to tell me to go to another insurer than to seek to find a solution. This insurance is loss of speed level customer level</v>
      </c>
    </row>
    <row r="749" ht="15.75" customHeight="1">
      <c r="B749" s="2" t="s">
        <v>1776</v>
      </c>
      <c r="C749" s="2" t="s">
        <v>1777</v>
      </c>
      <c r="D749" s="2" t="s">
        <v>26</v>
      </c>
      <c r="E749" s="2" t="s">
        <v>27</v>
      </c>
      <c r="F749" s="2" t="s">
        <v>398</v>
      </c>
      <c r="G749" s="2" t="s">
        <v>1763</v>
      </c>
      <c r="H749" s="2" t="s">
        <v>94</v>
      </c>
      <c r="I749" s="2" t="str">
        <f>IFERROR(__xludf.DUMMYFUNCTION("GOOGLETRANSLATE(C749,""fr"",""en"")"),"Loading...")</f>
        <v>Loading...</v>
      </c>
    </row>
    <row r="750" ht="15.75" customHeight="1">
      <c r="B750" s="2" t="s">
        <v>1778</v>
      </c>
      <c r="C750" s="2" t="s">
        <v>1779</v>
      </c>
      <c r="D750" s="2" t="s">
        <v>26</v>
      </c>
      <c r="E750" s="2" t="s">
        <v>27</v>
      </c>
      <c r="F750" s="2" t="s">
        <v>398</v>
      </c>
      <c r="G750" s="2" t="s">
        <v>1763</v>
      </c>
      <c r="H750" s="2" t="s">
        <v>94</v>
      </c>
      <c r="I750" s="2" t="str">
        <f>IFERROR(__xludf.DUMMYFUNCTION("GOOGLETRANSLATE(C750,""fr"",""en"")"),"Loading...")</f>
        <v>Loading...</v>
      </c>
    </row>
    <row r="751" ht="15.75" customHeight="1">
      <c r="B751" s="2" t="s">
        <v>1780</v>
      </c>
      <c r="C751" s="2" t="s">
        <v>1781</v>
      </c>
      <c r="D751" s="2" t="s">
        <v>26</v>
      </c>
      <c r="E751" s="2" t="s">
        <v>27</v>
      </c>
      <c r="F751" s="2" t="s">
        <v>398</v>
      </c>
      <c r="G751" s="2" t="s">
        <v>1763</v>
      </c>
      <c r="H751" s="2" t="s">
        <v>94</v>
      </c>
      <c r="I751" s="2" t="str">
        <f>IFERROR(__xludf.DUMMYFUNCTION("GOOGLETRANSLATE(C751,""fr"",""en"")"),"Loading...")</f>
        <v>Loading...</v>
      </c>
    </row>
    <row r="752" ht="15.75" customHeight="1">
      <c r="B752" s="2" t="s">
        <v>1782</v>
      </c>
      <c r="C752" s="2" t="s">
        <v>1783</v>
      </c>
      <c r="D752" s="2" t="s">
        <v>26</v>
      </c>
      <c r="E752" s="2" t="s">
        <v>27</v>
      </c>
      <c r="F752" s="2" t="s">
        <v>398</v>
      </c>
      <c r="G752" s="2" t="s">
        <v>1763</v>
      </c>
      <c r="H752" s="2" t="s">
        <v>94</v>
      </c>
      <c r="I752" s="2" t="str">
        <f>IFERROR(__xludf.DUMMYFUNCTION("GOOGLETRANSLATE(C752,""fr"",""en"")"),"Loading...")</f>
        <v>Loading...</v>
      </c>
    </row>
    <row r="753" ht="15.75" customHeight="1">
      <c r="B753" s="2" t="s">
        <v>1784</v>
      </c>
      <c r="C753" s="2" t="s">
        <v>1785</v>
      </c>
      <c r="D753" s="2" t="s">
        <v>26</v>
      </c>
      <c r="E753" s="2" t="s">
        <v>27</v>
      </c>
      <c r="F753" s="2" t="s">
        <v>398</v>
      </c>
      <c r="G753" s="2" t="s">
        <v>1763</v>
      </c>
      <c r="H753" s="2" t="s">
        <v>94</v>
      </c>
      <c r="I753" s="2" t="str">
        <f>IFERROR(__xludf.DUMMYFUNCTION("GOOGLETRANSLATE(C753,""fr"",""en"")"),"Loading...")</f>
        <v>Loading...</v>
      </c>
    </row>
    <row r="754" ht="15.75" customHeight="1">
      <c r="B754" s="2" t="s">
        <v>1786</v>
      </c>
      <c r="C754" s="2" t="s">
        <v>1787</v>
      </c>
      <c r="D754" s="2" t="s">
        <v>26</v>
      </c>
      <c r="E754" s="2" t="s">
        <v>27</v>
      </c>
      <c r="F754" s="2" t="s">
        <v>398</v>
      </c>
      <c r="G754" s="2" t="s">
        <v>1763</v>
      </c>
      <c r="H754" s="2" t="s">
        <v>94</v>
      </c>
      <c r="I754" s="2" t="str">
        <f>IFERROR(__xludf.DUMMYFUNCTION("GOOGLETRANSLATE(C754,""fr"",""en"")"),"Loading...")</f>
        <v>Loading...</v>
      </c>
    </row>
    <row r="755" ht="15.75" customHeight="1">
      <c r="B755" s="2" t="s">
        <v>1788</v>
      </c>
      <c r="C755" s="2" t="s">
        <v>1789</v>
      </c>
      <c r="D755" s="2" t="s">
        <v>26</v>
      </c>
      <c r="E755" s="2" t="s">
        <v>27</v>
      </c>
      <c r="F755" s="2" t="s">
        <v>398</v>
      </c>
      <c r="G755" s="2" t="s">
        <v>1763</v>
      </c>
      <c r="H755" s="2" t="s">
        <v>94</v>
      </c>
      <c r="I755" s="2" t="str">
        <f>IFERROR(__xludf.DUMMYFUNCTION("GOOGLETRANSLATE(C755,""fr"",""en"")"),"Loading...")</f>
        <v>Loading...</v>
      </c>
    </row>
    <row r="756" ht="15.75" customHeight="1">
      <c r="B756" s="2" t="s">
        <v>1790</v>
      </c>
      <c r="C756" s="2" t="s">
        <v>1791</v>
      </c>
      <c r="D756" s="2" t="s">
        <v>26</v>
      </c>
      <c r="E756" s="2" t="s">
        <v>27</v>
      </c>
      <c r="F756" s="2" t="s">
        <v>398</v>
      </c>
      <c r="G756" s="2" t="s">
        <v>1763</v>
      </c>
      <c r="H756" s="2" t="s">
        <v>94</v>
      </c>
      <c r="I756" s="2" t="str">
        <f>IFERROR(__xludf.DUMMYFUNCTION("GOOGLETRANSLATE(C756,""fr"",""en"")"),"Loading...")</f>
        <v>Loading...</v>
      </c>
    </row>
    <row r="757" ht="15.75" customHeight="1">
      <c r="B757" s="2" t="s">
        <v>1792</v>
      </c>
      <c r="C757" s="2" t="s">
        <v>1793</v>
      </c>
      <c r="D757" s="2" t="s">
        <v>26</v>
      </c>
      <c r="E757" s="2" t="s">
        <v>27</v>
      </c>
      <c r="F757" s="2" t="s">
        <v>398</v>
      </c>
      <c r="G757" s="2" t="s">
        <v>1794</v>
      </c>
      <c r="H757" s="2" t="s">
        <v>94</v>
      </c>
      <c r="I757" s="2" t="str">
        <f>IFERROR(__xludf.DUMMYFUNCTION("GOOGLETRANSLATE(C757,""fr"",""en"")"),"Loading...")</f>
        <v>Loading...</v>
      </c>
    </row>
    <row r="758" ht="15.75" customHeight="1">
      <c r="B758" s="2" t="s">
        <v>1795</v>
      </c>
      <c r="C758" s="2" t="s">
        <v>1796</v>
      </c>
      <c r="D758" s="2" t="s">
        <v>26</v>
      </c>
      <c r="E758" s="2" t="s">
        <v>27</v>
      </c>
      <c r="F758" s="2" t="s">
        <v>398</v>
      </c>
      <c r="G758" s="2" t="s">
        <v>1794</v>
      </c>
      <c r="H758" s="2" t="s">
        <v>94</v>
      </c>
      <c r="I758" s="2" t="str">
        <f>IFERROR(__xludf.DUMMYFUNCTION("GOOGLETRANSLATE(C758,""fr"",""en"")"),"1st registration at home, to see in time, but first simplicity contact, effective and listening to the phone. readable online document.")</f>
        <v>1st registration at home, to see in time, but first simplicity contact, effective and listening to the phone. readable online document.</v>
      </c>
    </row>
    <row r="759" ht="15.75" customHeight="1">
      <c r="B759" s="2" t="s">
        <v>1797</v>
      </c>
      <c r="C759" s="2" t="s">
        <v>1798</v>
      </c>
      <c r="D759" s="2" t="s">
        <v>26</v>
      </c>
      <c r="E759" s="2" t="s">
        <v>27</v>
      </c>
      <c r="F759" s="2" t="s">
        <v>398</v>
      </c>
      <c r="G759" s="2" t="s">
        <v>1794</v>
      </c>
      <c r="H759" s="2" t="s">
        <v>94</v>
      </c>
      <c r="I759" s="2" t="str">
        <f>IFERROR(__xludf.DUMMYFUNCTION("GOOGLETRANSLATE(C759,""fr"",""en"")"),"Loading...")</f>
        <v>Loading...</v>
      </c>
    </row>
    <row r="760" ht="15.75" customHeight="1">
      <c r="B760" s="2" t="s">
        <v>1799</v>
      </c>
      <c r="C760" s="2" t="s">
        <v>1800</v>
      </c>
      <c r="D760" s="2" t="s">
        <v>26</v>
      </c>
      <c r="E760" s="2" t="s">
        <v>27</v>
      </c>
      <c r="F760" s="2" t="s">
        <v>398</v>
      </c>
      <c r="G760" s="2" t="s">
        <v>1794</v>
      </c>
      <c r="H760" s="2" t="s">
        <v>94</v>
      </c>
      <c r="I760" s="2" t="str">
        <f>IFERROR(__xludf.DUMMYFUNCTION("GOOGLETRANSLATE(C760,""fr"",""en"")"),"Loading...")</f>
        <v>Loading...</v>
      </c>
    </row>
    <row r="761" ht="15.75" customHeight="1">
      <c r="B761" s="2" t="s">
        <v>1801</v>
      </c>
      <c r="C761" s="2" t="s">
        <v>1802</v>
      </c>
      <c r="D761" s="2" t="s">
        <v>26</v>
      </c>
      <c r="E761" s="2" t="s">
        <v>27</v>
      </c>
      <c r="F761" s="2" t="s">
        <v>398</v>
      </c>
      <c r="G761" s="2" t="s">
        <v>1794</v>
      </c>
      <c r="H761" s="2" t="s">
        <v>94</v>
      </c>
      <c r="I761" s="2" t="str">
        <f>IFERROR(__xludf.DUMMYFUNCTION("GOOGLETRANSLATE(C761,""fr"",""en"")"),"Loading...")</f>
        <v>Loading...</v>
      </c>
    </row>
    <row r="762" ht="15.75" customHeight="1">
      <c r="B762" s="2" t="s">
        <v>1803</v>
      </c>
      <c r="C762" s="2" t="s">
        <v>1804</v>
      </c>
      <c r="D762" s="2" t="s">
        <v>26</v>
      </c>
      <c r="E762" s="2" t="s">
        <v>27</v>
      </c>
      <c r="F762" s="2" t="s">
        <v>398</v>
      </c>
      <c r="G762" s="2" t="s">
        <v>1794</v>
      </c>
      <c r="H762" s="2" t="s">
        <v>94</v>
      </c>
      <c r="I762" s="2" t="str">
        <f>IFERROR(__xludf.DUMMYFUNCTION("GOOGLETRANSLATE(C762,""fr"",""en"")"),"I am satisfied with the service and the telephone reception
Meet my expectations and facilitate exchanges to sign the contract ......................")</f>
        <v>I am satisfied with the service and the telephone reception
Meet my expectations and facilitate exchanges to sign the contract ......................</v>
      </c>
    </row>
    <row r="763" ht="15.75" customHeight="1">
      <c r="B763" s="2" t="s">
        <v>1805</v>
      </c>
      <c r="C763" s="2" t="s">
        <v>1806</v>
      </c>
      <c r="D763" s="2" t="s">
        <v>26</v>
      </c>
      <c r="E763" s="2" t="s">
        <v>27</v>
      </c>
      <c r="F763" s="2" t="s">
        <v>398</v>
      </c>
      <c r="G763" s="2" t="s">
        <v>1794</v>
      </c>
      <c r="H763" s="2" t="s">
        <v>94</v>
      </c>
      <c r="I763" s="2" t="str">
        <f>IFERROR(__xludf.DUMMYFUNCTION("GOOGLETRANSLATE(C763,""fr"",""en"")"),"I am disappointed not to have been called as I asked. Before my cancellation of my old contract. I hope not to be disappointed again by such a service.")</f>
        <v>I am disappointed not to have been called as I asked. Before my cancellation of my old contract. I hope not to be disappointed again by such a service.</v>
      </c>
    </row>
    <row r="764" ht="15.75" customHeight="1">
      <c r="B764" s="2" t="s">
        <v>1807</v>
      </c>
      <c r="C764" s="2" t="s">
        <v>1808</v>
      </c>
      <c r="D764" s="2" t="s">
        <v>26</v>
      </c>
      <c r="E764" s="2" t="s">
        <v>27</v>
      </c>
      <c r="F764" s="2" t="s">
        <v>398</v>
      </c>
      <c r="G764" s="2" t="s">
        <v>1794</v>
      </c>
      <c r="H764" s="2" t="s">
        <v>94</v>
      </c>
      <c r="I764" s="2" t="str">
        <f>IFERROR(__xludf.DUMMYFUNCTION("GOOGLETRANSLATE(C764,""fr"",""en"")"),"Loading...")</f>
        <v>Loading...</v>
      </c>
    </row>
    <row r="765" ht="15.75" customHeight="1">
      <c r="B765" s="2" t="s">
        <v>1809</v>
      </c>
      <c r="C765" s="2" t="s">
        <v>1810</v>
      </c>
      <c r="D765" s="2" t="s">
        <v>26</v>
      </c>
      <c r="E765" s="2" t="s">
        <v>27</v>
      </c>
      <c r="F765" s="2" t="s">
        <v>398</v>
      </c>
      <c r="G765" s="2" t="s">
        <v>1794</v>
      </c>
      <c r="H765" s="2" t="s">
        <v>94</v>
      </c>
      <c r="I765" s="2" t="str">
        <f>IFERROR(__xludf.DUMMYFUNCTION("GOOGLETRANSLATE(C765,""fr"",""en"")"),"Loading...")</f>
        <v>Loading...</v>
      </c>
    </row>
    <row r="766" ht="15.75" customHeight="1">
      <c r="B766" s="2" t="s">
        <v>1811</v>
      </c>
      <c r="C766" s="2" t="s">
        <v>1812</v>
      </c>
      <c r="D766" s="2" t="s">
        <v>26</v>
      </c>
      <c r="E766" s="2" t="s">
        <v>27</v>
      </c>
      <c r="F766" s="2" t="s">
        <v>398</v>
      </c>
      <c r="G766" s="2" t="s">
        <v>1794</v>
      </c>
      <c r="H766" s="2" t="s">
        <v>94</v>
      </c>
      <c r="I766" s="2" t="str">
        <f>IFERROR(__xludf.DUMMYFUNCTION("GOOGLETRANSLATE(C766,""fr"",""en"")"),"Loading...")</f>
        <v>Loading...</v>
      </c>
    </row>
    <row r="767" ht="15.75" customHeight="1">
      <c r="B767" s="2" t="s">
        <v>1813</v>
      </c>
      <c r="C767" s="2" t="s">
        <v>1814</v>
      </c>
      <c r="D767" s="2" t="s">
        <v>26</v>
      </c>
      <c r="E767" s="2" t="s">
        <v>27</v>
      </c>
      <c r="F767" s="2" t="s">
        <v>398</v>
      </c>
      <c r="G767" s="2" t="s">
        <v>1815</v>
      </c>
      <c r="H767" s="2" t="s">
        <v>94</v>
      </c>
      <c r="I767" s="2" t="str">
        <f>IFERROR(__xludf.DUMMYFUNCTION("GOOGLETRANSLATE(C767,""fr"",""en"")"),"Loading...")</f>
        <v>Loading...</v>
      </c>
    </row>
    <row r="768" ht="15.75" customHeight="1">
      <c r="B768" s="2" t="s">
        <v>1816</v>
      </c>
      <c r="C768" s="2" t="s">
        <v>1817</v>
      </c>
      <c r="D768" s="2" t="s">
        <v>26</v>
      </c>
      <c r="E768" s="2" t="s">
        <v>27</v>
      </c>
      <c r="F768" s="2" t="s">
        <v>398</v>
      </c>
      <c r="G768" s="2" t="s">
        <v>1815</v>
      </c>
      <c r="H768" s="2" t="s">
        <v>94</v>
      </c>
      <c r="I768" s="2" t="str">
        <f>IFERROR(__xludf.DUMMYFUNCTION("GOOGLETRANSLATE(C768,""fr"",""en"")"),"Loading...")</f>
        <v>Loading...</v>
      </c>
    </row>
    <row r="769" ht="15.75" customHeight="1">
      <c r="B769" s="2" t="s">
        <v>1818</v>
      </c>
      <c r="C769" s="2" t="s">
        <v>1819</v>
      </c>
      <c r="D769" s="2" t="s">
        <v>26</v>
      </c>
      <c r="E769" s="2" t="s">
        <v>27</v>
      </c>
      <c r="F769" s="2" t="s">
        <v>398</v>
      </c>
      <c r="G769" s="2" t="s">
        <v>1815</v>
      </c>
      <c r="H769" s="2" t="s">
        <v>94</v>
      </c>
      <c r="I769" s="2" t="str">
        <f>IFERROR(__xludf.DUMMYFUNCTION("GOOGLETRANSLATE(C769,""fr"",""en"")"),"Fast, precise and detailed explanations. Sympathetic and attentive interlocutor ... Auto insurance highly recommended for its very good report price prices.")</f>
        <v>Fast, precise and detailed explanations. Sympathetic and attentive interlocutor ... Auto insurance highly recommended for its very good report price prices.</v>
      </c>
    </row>
    <row r="770" ht="15.75" customHeight="1">
      <c r="B770" s="2" t="s">
        <v>1820</v>
      </c>
      <c r="C770" s="2" t="s">
        <v>1821</v>
      </c>
      <c r="D770" s="2" t="s">
        <v>26</v>
      </c>
      <c r="E770" s="2" t="s">
        <v>27</v>
      </c>
      <c r="F770" s="2" t="s">
        <v>398</v>
      </c>
      <c r="G770" s="2" t="s">
        <v>1815</v>
      </c>
      <c r="H770" s="2" t="s">
        <v>94</v>
      </c>
      <c r="I770" s="2" t="str">
        <f>IFERROR(__xludf.DUMMYFUNCTION("GOOGLETRANSLATE(C770,""fr"",""en"")"),"Loading...")</f>
        <v>Loading...</v>
      </c>
    </row>
    <row r="771" ht="15.75" customHeight="1">
      <c r="B771" s="2" t="s">
        <v>1822</v>
      </c>
      <c r="C771" s="2" t="s">
        <v>1823</v>
      </c>
      <c r="D771" s="2" t="s">
        <v>26</v>
      </c>
      <c r="E771" s="2" t="s">
        <v>27</v>
      </c>
      <c r="F771" s="2" t="s">
        <v>398</v>
      </c>
      <c r="G771" s="2" t="s">
        <v>1815</v>
      </c>
      <c r="H771" s="2" t="s">
        <v>94</v>
      </c>
      <c r="I771" s="2" t="str">
        <f>IFERROR(__xludf.DUMMYFUNCTION("GOOGLETRANSLATE(C771,""fr"",""en"")"),"Loading...")</f>
        <v>Loading...</v>
      </c>
    </row>
    <row r="772" ht="15.75" customHeight="1">
      <c r="B772" s="2" t="s">
        <v>1824</v>
      </c>
      <c r="C772" s="2" t="s">
        <v>1825</v>
      </c>
      <c r="D772" s="2" t="s">
        <v>26</v>
      </c>
      <c r="E772" s="2" t="s">
        <v>27</v>
      </c>
      <c r="F772" s="2" t="s">
        <v>398</v>
      </c>
      <c r="G772" s="2" t="s">
        <v>1815</v>
      </c>
      <c r="H772" s="2" t="s">
        <v>94</v>
      </c>
      <c r="I772" s="2" t="str">
        <f>IFERROR(__xludf.DUMMYFUNCTION("GOOGLETRANSLATE(C772,""fr"",""en"")"),"Loading...")</f>
        <v>Loading...</v>
      </c>
    </row>
    <row r="773" ht="15.75" customHeight="1">
      <c r="B773" s="2" t="s">
        <v>1826</v>
      </c>
      <c r="C773" s="2" t="s">
        <v>1827</v>
      </c>
      <c r="D773" s="2" t="s">
        <v>26</v>
      </c>
      <c r="E773" s="2" t="s">
        <v>27</v>
      </c>
      <c r="F773" s="2" t="s">
        <v>398</v>
      </c>
      <c r="G773" s="2" t="s">
        <v>1815</v>
      </c>
      <c r="H773" s="2" t="s">
        <v>94</v>
      </c>
      <c r="I773" s="2" t="str">
        <f>IFERROR(__xludf.DUMMYFUNCTION("GOOGLETRANSLATE(C773,""fr"",""en"")"),"I am very satisfied, the advisor accompanied me well, without forcing me hand. He was very professional and understanding. I recommend")</f>
        <v>I am very satisfied, the advisor accompanied me well, without forcing me hand. He was very professional and understanding. I recommend</v>
      </c>
    </row>
    <row r="774" ht="15.75" customHeight="1">
      <c r="B774" s="2" t="s">
        <v>1828</v>
      </c>
      <c r="C774" s="2" t="s">
        <v>1829</v>
      </c>
      <c r="D774" s="2" t="s">
        <v>26</v>
      </c>
      <c r="E774" s="2" t="s">
        <v>27</v>
      </c>
      <c r="F774" s="2" t="s">
        <v>398</v>
      </c>
      <c r="G774" s="2" t="s">
        <v>1815</v>
      </c>
      <c r="H774" s="2" t="s">
        <v>94</v>
      </c>
      <c r="I774" s="2" t="str">
        <f>IFERROR(__xludf.DUMMYFUNCTION("GOOGLETRANSLATE(C774,""fr"",""en"")"),"I wanted third -party insurance at the lowest price, the advisor added the security pack to me that I thought I was understood in the essential third party pack ...")</f>
        <v>I wanted third -party insurance at the lowest price, the advisor added the security pack to me that I thought I was understood in the essential third party pack ...</v>
      </c>
    </row>
    <row r="775" ht="15.75" customHeight="1">
      <c r="B775" s="2" t="s">
        <v>1830</v>
      </c>
      <c r="C775" s="2" t="s">
        <v>1831</v>
      </c>
      <c r="D775" s="2" t="s">
        <v>26</v>
      </c>
      <c r="E775" s="2" t="s">
        <v>27</v>
      </c>
      <c r="F775" s="2" t="s">
        <v>398</v>
      </c>
      <c r="G775" s="2" t="s">
        <v>1815</v>
      </c>
      <c r="H775" s="2" t="s">
        <v>94</v>
      </c>
      <c r="I775" s="2" t="str">
        <f>IFERROR(__xludf.DUMMYFUNCTION("GOOGLETRANSLATE(C775,""fr"",""en"")"),"I am satisfied with the services thank you for everyone but I would like to be able to go back to the site more easily a bit complicated to connect me please find a solution")</f>
        <v>I am satisfied with the services thank you for everyone but I would like to be able to go back to the site more easily a bit complicated to connect me please find a solution</v>
      </c>
    </row>
    <row r="776" ht="15.75" customHeight="1">
      <c r="B776" s="2" t="s">
        <v>1832</v>
      </c>
      <c r="C776" s="2" t="s">
        <v>1833</v>
      </c>
      <c r="D776" s="2" t="s">
        <v>26</v>
      </c>
      <c r="E776" s="2" t="s">
        <v>27</v>
      </c>
      <c r="F776" s="2" t="s">
        <v>398</v>
      </c>
      <c r="G776" s="2" t="s">
        <v>1815</v>
      </c>
      <c r="H776" s="2" t="s">
        <v>94</v>
      </c>
      <c r="I776" s="2" t="str">
        <f>IFERROR(__xludf.DUMMYFUNCTION("GOOGLETRANSLATE(C776,""fr"",""en"")"),"Loading...")</f>
        <v>Loading...</v>
      </c>
    </row>
    <row r="777" ht="15.75" customHeight="1">
      <c r="B777" s="2" t="s">
        <v>1834</v>
      </c>
      <c r="C777" s="2" t="s">
        <v>1835</v>
      </c>
      <c r="D777" s="2" t="s">
        <v>26</v>
      </c>
      <c r="E777" s="2" t="s">
        <v>27</v>
      </c>
      <c r="F777" s="2" t="s">
        <v>398</v>
      </c>
      <c r="G777" s="2" t="s">
        <v>363</v>
      </c>
      <c r="H777" s="2" t="s">
        <v>94</v>
      </c>
      <c r="I777" s="2" t="str">
        <f>IFERROR(__xludf.DUMMYFUNCTION("GOOGLETRANSLATE(C777,""fr"",""en"")"),"Loading...")</f>
        <v>Loading...</v>
      </c>
    </row>
    <row r="778" ht="15.75" customHeight="1">
      <c r="B778" s="2" t="s">
        <v>1836</v>
      </c>
      <c r="C778" s="2" t="s">
        <v>1837</v>
      </c>
      <c r="D778" s="2" t="s">
        <v>26</v>
      </c>
      <c r="E778" s="2" t="s">
        <v>27</v>
      </c>
      <c r="F778" s="2" t="s">
        <v>398</v>
      </c>
      <c r="G778" s="2" t="s">
        <v>363</v>
      </c>
      <c r="H778" s="2" t="s">
        <v>94</v>
      </c>
      <c r="I778" s="2" t="str">
        <f>IFERROR(__xludf.DUMMYFUNCTION("GOOGLETRANSLATE(C778,""fr"",""en"")"),"Welcome and compete _ reactivitis _ efficient and rapidity _ readable site _ We have known your company by TV ad _ Correct price")</f>
        <v>Welcome and compete _ reactivitis _ efficient and rapidity _ readable site _ We have known your company by TV ad _ Correct price</v>
      </c>
    </row>
    <row r="779" ht="15.75" customHeight="1">
      <c r="B779" s="2" t="s">
        <v>1838</v>
      </c>
      <c r="C779" s="2" t="s">
        <v>1839</v>
      </c>
      <c r="D779" s="2" t="s">
        <v>26</v>
      </c>
      <c r="E779" s="2" t="s">
        <v>27</v>
      </c>
      <c r="F779" s="2" t="s">
        <v>398</v>
      </c>
      <c r="G779" s="2" t="s">
        <v>1840</v>
      </c>
      <c r="H779" s="2" t="s">
        <v>94</v>
      </c>
      <c r="I779" s="2" t="str">
        <f>IFERROR(__xludf.DUMMYFUNCTION("GOOGLETRANSLATE(C779,""fr"",""en"")"),"Loading...")</f>
        <v>Loading...</v>
      </c>
    </row>
    <row r="780" ht="15.75" customHeight="1">
      <c r="B780" s="2" t="s">
        <v>1841</v>
      </c>
      <c r="C780" s="2" t="s">
        <v>1842</v>
      </c>
      <c r="D780" s="2" t="s">
        <v>26</v>
      </c>
      <c r="E780" s="2" t="s">
        <v>27</v>
      </c>
      <c r="F780" s="2" t="s">
        <v>398</v>
      </c>
      <c r="G780" s="2" t="s">
        <v>1840</v>
      </c>
      <c r="H780" s="2" t="s">
        <v>94</v>
      </c>
      <c r="I780" s="2" t="str">
        <f>IFERROR(__xludf.DUMMYFUNCTION("GOOGLETRANSLATE(C780,""fr"",""en"")"),"Loading...")</f>
        <v>Loading...</v>
      </c>
    </row>
    <row r="781" ht="15.75" customHeight="1">
      <c r="B781" s="2" t="s">
        <v>1843</v>
      </c>
      <c r="C781" s="2" t="s">
        <v>1844</v>
      </c>
      <c r="D781" s="2" t="s">
        <v>26</v>
      </c>
      <c r="E781" s="2" t="s">
        <v>27</v>
      </c>
      <c r="F781" s="2" t="s">
        <v>398</v>
      </c>
      <c r="G781" s="2" t="s">
        <v>1840</v>
      </c>
      <c r="H781" s="2" t="s">
        <v>94</v>
      </c>
      <c r="I781" s="2" t="str">
        <f>IFERROR(__xludf.DUMMYFUNCTION("GOOGLETRANSLATE(C781,""fr"",""en"")"),"I am satisfied with the prices, the contract and listening to the advisers, they were able to meet my expectations, advise me, detail the contract and orient me")</f>
        <v>I am satisfied with the prices, the contract and listening to the advisers, they were able to meet my expectations, advise me, detail the contract and orient me</v>
      </c>
    </row>
    <row r="782" ht="15.75" customHeight="1">
      <c r="B782" s="2" t="s">
        <v>1845</v>
      </c>
      <c r="C782" s="2" t="s">
        <v>1846</v>
      </c>
      <c r="D782" s="2" t="s">
        <v>26</v>
      </c>
      <c r="E782" s="2" t="s">
        <v>27</v>
      </c>
      <c r="F782" s="2" t="s">
        <v>398</v>
      </c>
      <c r="G782" s="2" t="s">
        <v>1840</v>
      </c>
      <c r="H782" s="2" t="s">
        <v>94</v>
      </c>
      <c r="I782" s="2" t="str">
        <f>IFERROR(__xludf.DUMMYFUNCTION("GOOGLETRANSLATE(C782,""fr"",""en"")"),"Satisfied even if the annual payment is highlighted with too big difference with the monthly payment. But quick and quick search. I recommend.")</f>
        <v>Satisfied even if the annual payment is highlighted with too big difference with the monthly payment. But quick and quick search. I recommend.</v>
      </c>
    </row>
    <row r="783" ht="15.75" customHeight="1">
      <c r="B783" s="2" t="s">
        <v>1847</v>
      </c>
      <c r="C783" s="2" t="s">
        <v>1848</v>
      </c>
      <c r="D783" s="2" t="s">
        <v>26</v>
      </c>
      <c r="E783" s="2" t="s">
        <v>27</v>
      </c>
      <c r="F783" s="2" t="s">
        <v>398</v>
      </c>
      <c r="G783" s="2" t="s">
        <v>1840</v>
      </c>
      <c r="H783" s="2" t="s">
        <v>94</v>
      </c>
      <c r="I783" s="2" t="str">
        <f>IFERROR(__xludf.DUMMYFUNCTION("GOOGLETRANSLATE(C783,""fr"",""en"")"),"Loading...")</f>
        <v>Loading...</v>
      </c>
    </row>
    <row r="784" ht="15.75" customHeight="1">
      <c r="B784" s="2" t="s">
        <v>1849</v>
      </c>
      <c r="C784" s="2" t="s">
        <v>1850</v>
      </c>
      <c r="D784" s="2" t="s">
        <v>26</v>
      </c>
      <c r="E784" s="2" t="s">
        <v>27</v>
      </c>
      <c r="F784" s="2" t="s">
        <v>398</v>
      </c>
      <c r="G784" s="2" t="s">
        <v>1840</v>
      </c>
      <c r="H784" s="2" t="s">
        <v>94</v>
      </c>
      <c r="I784" s="2" t="str">
        <f>IFERROR(__xludf.DUMMYFUNCTION("GOOGLETRANSLATE(C784,""fr"",""en"")"),"Loading...")</f>
        <v>Loading...</v>
      </c>
    </row>
    <row r="785" ht="15.75" customHeight="1">
      <c r="B785" s="2" t="s">
        <v>1851</v>
      </c>
      <c r="C785" s="2" t="s">
        <v>1852</v>
      </c>
      <c r="D785" s="2" t="s">
        <v>26</v>
      </c>
      <c r="E785" s="2" t="s">
        <v>27</v>
      </c>
      <c r="F785" s="2" t="s">
        <v>398</v>
      </c>
      <c r="G785" s="2" t="s">
        <v>1840</v>
      </c>
      <c r="H785" s="2" t="s">
        <v>94</v>
      </c>
      <c r="I785" s="2" t="str">
        <f>IFERROR(__xludf.DUMMYFUNCTION("GOOGLETRANSLATE(C785,""fr"",""en"")"),"I am satisfied with the fast and efficient service.
A good price-performance ratio.
Easy to access service and papers received quickly by email in a row")</f>
        <v>I am satisfied with the fast and efficient service.
A good price-performance ratio.
Easy to access service and papers received quickly by email in a row</v>
      </c>
    </row>
    <row r="786" ht="15.75" customHeight="1">
      <c r="B786" s="2" t="s">
        <v>1853</v>
      </c>
      <c r="C786" s="2" t="s">
        <v>1854</v>
      </c>
      <c r="D786" s="2" t="s">
        <v>26</v>
      </c>
      <c r="E786" s="2" t="s">
        <v>27</v>
      </c>
      <c r="F786" s="2" t="s">
        <v>398</v>
      </c>
      <c r="G786" s="2" t="s">
        <v>1840</v>
      </c>
      <c r="H786" s="2" t="s">
        <v>94</v>
      </c>
      <c r="I786" s="2" t="str">
        <f>IFERROR(__xludf.DUMMYFUNCTION("GOOGLETRANSLATE(C786,""fr"",""en"")"),"Loading...")</f>
        <v>Loading...</v>
      </c>
    </row>
    <row r="787" ht="15.75" customHeight="1">
      <c r="B787" s="2" t="s">
        <v>1855</v>
      </c>
      <c r="C787" s="2" t="s">
        <v>1856</v>
      </c>
      <c r="D787" s="2" t="s">
        <v>26</v>
      </c>
      <c r="E787" s="2" t="s">
        <v>27</v>
      </c>
      <c r="F787" s="2" t="s">
        <v>398</v>
      </c>
      <c r="G787" s="2" t="s">
        <v>1840</v>
      </c>
      <c r="H787" s="2" t="s">
        <v>94</v>
      </c>
      <c r="I787" s="2" t="str">
        <f>IFERROR(__xludf.DUMMYFUNCTION("GOOGLETRANSLATE(C787,""fr"",""en"")"),"I am very satisfied for the moment of everything, speed, efficiency and price as well as the information given before subscription of the contract. I will surely assured another car soon ..")</f>
        <v>I am very satisfied for the moment of everything, speed, efficiency and price as well as the information given before subscription of the contract. I will surely assured another car soon ..</v>
      </c>
    </row>
    <row r="788" ht="15.75" customHeight="1">
      <c r="B788" s="2" t="s">
        <v>1857</v>
      </c>
      <c r="C788" s="2" t="s">
        <v>1858</v>
      </c>
      <c r="D788" s="2" t="s">
        <v>26</v>
      </c>
      <c r="E788" s="2" t="s">
        <v>27</v>
      </c>
      <c r="F788" s="2" t="s">
        <v>398</v>
      </c>
      <c r="G788" s="2" t="s">
        <v>1840</v>
      </c>
      <c r="H788" s="2" t="s">
        <v>94</v>
      </c>
      <c r="I788" s="2" t="str">
        <f>IFERROR(__xludf.DUMMYFUNCTION("GOOGLETRANSLATE(C788,""fr"",""en"")"),"Loading...")</f>
        <v>Loading...</v>
      </c>
    </row>
    <row r="789" ht="15.75" customHeight="1">
      <c r="B789" s="2" t="s">
        <v>1859</v>
      </c>
      <c r="C789" s="2" t="s">
        <v>1860</v>
      </c>
      <c r="D789" s="2" t="s">
        <v>26</v>
      </c>
      <c r="E789" s="2" t="s">
        <v>27</v>
      </c>
      <c r="F789" s="2" t="s">
        <v>398</v>
      </c>
      <c r="G789" s="2" t="s">
        <v>1840</v>
      </c>
      <c r="H789" s="2" t="s">
        <v>94</v>
      </c>
      <c r="I789" s="2" t="str">
        <f>IFERROR(__xludf.DUMMYFUNCTION("GOOGLETRANSLATE(C789,""fr"",""en"")"),"Loading...")</f>
        <v>Loading...</v>
      </c>
    </row>
    <row r="790" ht="15.75" customHeight="1">
      <c r="B790" s="2" t="s">
        <v>1861</v>
      </c>
      <c r="C790" s="2" t="s">
        <v>1862</v>
      </c>
      <c r="D790" s="2" t="s">
        <v>26</v>
      </c>
      <c r="E790" s="2" t="s">
        <v>27</v>
      </c>
      <c r="F790" s="2" t="s">
        <v>398</v>
      </c>
      <c r="G790" s="2" t="s">
        <v>1863</v>
      </c>
      <c r="H790" s="2" t="s">
        <v>94</v>
      </c>
      <c r="I790" s="2" t="str">
        <f>IFERROR(__xludf.DUMMYFUNCTION("GOOGLETRANSLATE(C790,""fr"",""en"")"),"Loading...")</f>
        <v>Loading...</v>
      </c>
    </row>
    <row r="791" ht="15.75" customHeight="1">
      <c r="B791" s="2" t="s">
        <v>1864</v>
      </c>
      <c r="C791" s="2" t="s">
        <v>1865</v>
      </c>
      <c r="D791" s="2" t="s">
        <v>26</v>
      </c>
      <c r="E791" s="2" t="s">
        <v>27</v>
      </c>
      <c r="F791" s="2" t="s">
        <v>398</v>
      </c>
      <c r="G791" s="2" t="s">
        <v>1863</v>
      </c>
      <c r="H791" s="2" t="s">
        <v>94</v>
      </c>
      <c r="I791" s="2" t="str">
        <f>IFERROR(__xludf.DUMMYFUNCTION("GOOGLETRANSLATE(C791,""fr"",""en"")"),"I do not understand why you debited me € 2 (at the same time as the amount of my car insurance on my bank card without even telling me and I don't even know why?")</f>
        <v>I do not understand why you debited me € 2 (at the same time as the amount of my car insurance on my bank card without even telling me and I don't even know why?</v>
      </c>
    </row>
    <row r="792" ht="15.75" customHeight="1">
      <c r="B792" s="2" t="s">
        <v>1866</v>
      </c>
      <c r="C792" s="2" t="s">
        <v>1867</v>
      </c>
      <c r="D792" s="2" t="s">
        <v>26</v>
      </c>
      <c r="E792" s="2" t="s">
        <v>27</v>
      </c>
      <c r="F792" s="2" t="s">
        <v>398</v>
      </c>
      <c r="G792" s="2" t="s">
        <v>1863</v>
      </c>
      <c r="H792" s="2" t="s">
        <v>94</v>
      </c>
      <c r="I792" s="2" t="str">
        <f>IFERROR(__xludf.DUMMYFUNCTION("GOOGLETRANSLATE(C792,""fr"",""en"")"),"Loading...")</f>
        <v>Loading...</v>
      </c>
    </row>
    <row r="793" ht="15.75" customHeight="1">
      <c r="B793" s="2" t="s">
        <v>1868</v>
      </c>
      <c r="C793" s="2" t="s">
        <v>1869</v>
      </c>
      <c r="D793" s="2" t="s">
        <v>26</v>
      </c>
      <c r="E793" s="2" t="s">
        <v>27</v>
      </c>
      <c r="F793" s="2" t="s">
        <v>398</v>
      </c>
      <c r="G793" s="2" t="s">
        <v>1863</v>
      </c>
      <c r="H793" s="2" t="s">
        <v>94</v>
      </c>
      <c r="I793" s="2" t="str">
        <f>IFERROR(__xludf.DUMMYFUNCTION("GOOGLETRANSLATE(C793,""fr"",""en"")"),"Loading...")</f>
        <v>Loading...</v>
      </c>
    </row>
    <row r="794" ht="15.75" customHeight="1">
      <c r="B794" s="2" t="s">
        <v>1870</v>
      </c>
      <c r="C794" s="2" t="s">
        <v>1871</v>
      </c>
      <c r="D794" s="2" t="s">
        <v>26</v>
      </c>
      <c r="E794" s="2" t="s">
        <v>27</v>
      </c>
      <c r="F794" s="2" t="s">
        <v>398</v>
      </c>
      <c r="G794" s="2" t="s">
        <v>1863</v>
      </c>
      <c r="H794" s="2" t="s">
        <v>94</v>
      </c>
      <c r="I794" s="2" t="str">
        <f>IFERROR(__xludf.DUMMYFUNCTION("GOOGLETRANSLATE(C794,""fr"",""en"")"),"Very welcome, I highly recommend. Listening, a good interpersonal skills. My opinion remains personal and confidence. Positive, and pragmatic exchange.")</f>
        <v>Very welcome, I highly recommend. Listening, a good interpersonal skills. My opinion remains personal and confidence. Positive, and pragmatic exchange.</v>
      </c>
    </row>
    <row r="795" ht="15.75" customHeight="1">
      <c r="B795" s="2" t="s">
        <v>1872</v>
      </c>
      <c r="C795" s="2" t="s">
        <v>1873</v>
      </c>
      <c r="D795" s="2" t="s">
        <v>26</v>
      </c>
      <c r="E795" s="2" t="s">
        <v>27</v>
      </c>
      <c r="F795" s="2" t="s">
        <v>398</v>
      </c>
      <c r="G795" s="2" t="s">
        <v>1874</v>
      </c>
      <c r="H795" s="2" t="s">
        <v>94</v>
      </c>
      <c r="I795" s="2" t="str">
        <f>IFERROR(__xludf.DUMMYFUNCTION("GOOGLETRANSLATE(C795,""fr"",""en"")"),"Loading...")</f>
        <v>Loading...</v>
      </c>
    </row>
    <row r="796" ht="15.75" customHeight="1">
      <c r="B796" s="2" t="s">
        <v>1875</v>
      </c>
      <c r="C796" s="2" t="s">
        <v>1876</v>
      </c>
      <c r="D796" s="2" t="s">
        <v>26</v>
      </c>
      <c r="E796" s="2" t="s">
        <v>27</v>
      </c>
      <c r="F796" s="2" t="s">
        <v>398</v>
      </c>
      <c r="G796" s="2" t="s">
        <v>1874</v>
      </c>
      <c r="H796" s="2" t="s">
        <v>94</v>
      </c>
      <c r="I796" s="2" t="str">
        <f>IFERROR(__xludf.DUMMYFUNCTION("GOOGLETRANSLATE(C796,""fr"",""en"")"),"Loading...")</f>
        <v>Loading...</v>
      </c>
    </row>
    <row r="797" ht="15.75" customHeight="1">
      <c r="B797" s="2" t="s">
        <v>1877</v>
      </c>
      <c r="C797" s="2" t="s">
        <v>1878</v>
      </c>
      <c r="D797" s="2" t="s">
        <v>26</v>
      </c>
      <c r="E797" s="2" t="s">
        <v>27</v>
      </c>
      <c r="F797" s="2" t="s">
        <v>398</v>
      </c>
      <c r="G797" s="2" t="s">
        <v>1874</v>
      </c>
      <c r="H797" s="2" t="s">
        <v>94</v>
      </c>
      <c r="I797" s="2" t="str">
        <f>IFERROR(__xludf.DUMMYFUNCTION("GOOGLETRANSLATE(C797,""fr"",""en"")"),"Perfect,
Practical and efficient
The prices are attractive, and the papers were done quickly!
I highly recommend the olive assurance ......")</f>
        <v>Perfect,
Practical and efficient
The prices are attractive, and the papers were done quickly!
I highly recommend the olive assurance ......</v>
      </c>
    </row>
    <row r="798" ht="15.75" customHeight="1">
      <c r="B798" s="2" t="s">
        <v>1879</v>
      </c>
      <c r="C798" s="2" t="s">
        <v>1880</v>
      </c>
      <c r="D798" s="2" t="s">
        <v>26</v>
      </c>
      <c r="E798" s="2" t="s">
        <v>27</v>
      </c>
      <c r="F798" s="2" t="s">
        <v>398</v>
      </c>
      <c r="G798" s="2" t="s">
        <v>1881</v>
      </c>
      <c r="H798" s="2" t="s">
        <v>94</v>
      </c>
      <c r="I798" s="2" t="str">
        <f>IFERROR(__xludf.DUMMYFUNCTION("GOOGLETRANSLATE(C798,""fr"",""en"")"),"I am very satisfied and I find the prices very attractive I willingly recommend it to those around me is hesitation thank you to you assurance the olive tree")</f>
        <v>I am very satisfied and I find the prices very attractive I willingly recommend it to those around me is hesitation thank you to you assurance the olive tree</v>
      </c>
    </row>
    <row r="799" ht="15.75" customHeight="1">
      <c r="B799" s="2" t="s">
        <v>1882</v>
      </c>
      <c r="C799" s="2" t="s">
        <v>1883</v>
      </c>
      <c r="D799" s="2" t="s">
        <v>26</v>
      </c>
      <c r="E799" s="2" t="s">
        <v>27</v>
      </c>
      <c r="F799" s="2" t="s">
        <v>398</v>
      </c>
      <c r="G799" s="2" t="s">
        <v>1881</v>
      </c>
      <c r="H799" s="2" t="s">
        <v>94</v>
      </c>
      <c r="I799" s="2" t="str">
        <f>IFERROR(__xludf.DUMMYFUNCTION("GOOGLETRANSLATE(C799,""fr"",""en"")"),"Loading...")</f>
        <v>Loading...</v>
      </c>
    </row>
    <row r="800" ht="15.75" customHeight="1">
      <c r="B800" s="2" t="s">
        <v>1884</v>
      </c>
      <c r="C800" s="2" t="s">
        <v>1885</v>
      </c>
      <c r="D800" s="2" t="s">
        <v>26</v>
      </c>
      <c r="E800" s="2" t="s">
        <v>27</v>
      </c>
      <c r="F800" s="2" t="s">
        <v>398</v>
      </c>
      <c r="G800" s="2" t="s">
        <v>1881</v>
      </c>
      <c r="H800" s="2" t="s">
        <v>94</v>
      </c>
      <c r="I800" s="2" t="str">
        <f>IFERROR(__xludf.DUMMYFUNCTION("GOOGLETRANSLATE(C800,""fr"",""en"")"),"I am satisfied with prices and service. Simple, fast and very practical. Nothing more to be complained, bravo for your responsiveness and your wise advice.")</f>
        <v>I am satisfied with prices and service. Simple, fast and very practical. Nothing more to be complained, bravo for your responsiveness and your wise advice.</v>
      </c>
    </row>
    <row r="801" ht="15.75" customHeight="1">
      <c r="B801" s="2" t="s">
        <v>1886</v>
      </c>
      <c r="C801" s="2" t="s">
        <v>1887</v>
      </c>
      <c r="D801" s="2" t="s">
        <v>26</v>
      </c>
      <c r="E801" s="2" t="s">
        <v>27</v>
      </c>
      <c r="F801" s="2" t="s">
        <v>398</v>
      </c>
      <c r="G801" s="2" t="s">
        <v>1881</v>
      </c>
      <c r="H801" s="2" t="s">
        <v>94</v>
      </c>
      <c r="I801" s="2" t="str">
        <f>IFERROR(__xludf.DUMMYFUNCTION("GOOGLETRANSLATE(C801,""fr"",""en"")"),"Loading...")</f>
        <v>Loading...</v>
      </c>
    </row>
    <row r="802" ht="15.75" customHeight="1">
      <c r="B802" s="2" t="s">
        <v>1888</v>
      </c>
      <c r="C802" s="2" t="s">
        <v>1889</v>
      </c>
      <c r="D802" s="2" t="s">
        <v>26</v>
      </c>
      <c r="E802" s="2" t="s">
        <v>27</v>
      </c>
      <c r="F802" s="2" t="s">
        <v>398</v>
      </c>
      <c r="G802" s="2" t="s">
        <v>1890</v>
      </c>
      <c r="H802" s="2" t="s">
        <v>94</v>
      </c>
      <c r="I802" s="2" t="str">
        <f>IFERROR(__xludf.DUMMYFUNCTION("GOOGLETRANSLATE(C802,""fr"",""en"")"),"Quite satisfied and a little disappointed concerning the insurance regulations. I made a proposal that seemed correct to me but it was refused. Astonishing enough for me who wanted to advance a beautiful sum to lighten my monthly payments.")</f>
        <v>Quite satisfied and a little disappointed concerning the insurance regulations. I made a proposal that seemed correct to me but it was refused. Astonishing enough for me who wanted to advance a beautiful sum to lighten my monthly payments.</v>
      </c>
    </row>
    <row r="803" ht="15.75" customHeight="1">
      <c r="B803" s="2" t="s">
        <v>1891</v>
      </c>
      <c r="C803" s="2" t="s">
        <v>1892</v>
      </c>
      <c r="D803" s="2" t="s">
        <v>26</v>
      </c>
      <c r="E803" s="2" t="s">
        <v>27</v>
      </c>
      <c r="F803" s="2" t="s">
        <v>398</v>
      </c>
      <c r="G803" s="2" t="s">
        <v>1890</v>
      </c>
      <c r="H803" s="2" t="s">
        <v>94</v>
      </c>
      <c r="I803" s="2" t="str">
        <f>IFERROR(__xludf.DUMMYFUNCTION("GOOGLETRANSLATE(C803,""fr"",""en"")"),"I am satisfied with the service ... prices suit me ... simple and practical ... The vocal service is perfect as well as the internet platform thank you ...
")</f>
        <v>I am satisfied with the service ... prices suit me ... simple and practical ... The vocal service is perfect as well as the internet platform thank you ...
</v>
      </c>
    </row>
    <row r="804" ht="15.75" customHeight="1">
      <c r="B804" s="2" t="s">
        <v>1893</v>
      </c>
      <c r="C804" s="2" t="s">
        <v>1894</v>
      </c>
      <c r="D804" s="2" t="s">
        <v>26</v>
      </c>
      <c r="E804" s="2" t="s">
        <v>27</v>
      </c>
      <c r="F804" s="2" t="s">
        <v>398</v>
      </c>
      <c r="G804" s="2" t="s">
        <v>1890</v>
      </c>
      <c r="H804" s="2" t="s">
        <v>94</v>
      </c>
      <c r="I804" s="2" t="str">
        <f>IFERROR(__xludf.DUMMYFUNCTION("GOOGLETRANSLATE(C804,""fr"",""en"")"),"Auto insurance cheaper than other insurance. Very good listening and good advice. Very responsive to answer questions. Very professional.")</f>
        <v>Auto insurance cheaper than other insurance. Very good listening and good advice. Very responsive to answer questions. Very professional.</v>
      </c>
    </row>
    <row r="805" ht="15.75" customHeight="1">
      <c r="B805" s="2" t="s">
        <v>1895</v>
      </c>
      <c r="C805" s="2" t="s">
        <v>1896</v>
      </c>
      <c r="D805" s="2" t="s">
        <v>26</v>
      </c>
      <c r="E805" s="2" t="s">
        <v>27</v>
      </c>
      <c r="F805" s="2" t="s">
        <v>398</v>
      </c>
      <c r="G805" s="2" t="s">
        <v>1890</v>
      </c>
      <c r="H805" s="2" t="s">
        <v>94</v>
      </c>
      <c r="I805" s="2" t="str">
        <f>IFERROR(__xludf.DUMMYFUNCTION("GOOGLETRANSLATE(C805,""fr"",""en"")"),"Loading...")</f>
        <v>Loading...</v>
      </c>
    </row>
    <row r="806" ht="15.75" customHeight="1">
      <c r="B806" s="2" t="s">
        <v>1897</v>
      </c>
      <c r="C806" s="2" t="s">
        <v>1898</v>
      </c>
      <c r="D806" s="2" t="s">
        <v>26</v>
      </c>
      <c r="E806" s="2" t="s">
        <v>27</v>
      </c>
      <c r="F806" s="2" t="s">
        <v>398</v>
      </c>
      <c r="G806" s="2" t="s">
        <v>1890</v>
      </c>
      <c r="H806" s="2" t="s">
        <v>94</v>
      </c>
      <c r="I806" s="2" t="str">
        <f>IFERROR(__xludf.DUMMYFUNCTION("GOOGLETRANSLATE(C806,""fr"",""en"")"),"Simple and effective hoping for good care in the event of a claim. Please send me your information
Thank you for your attention
coordinantly")</f>
        <v>Simple and effective hoping for good care in the event of a claim. Please send me your information
Thank you for your attention
coordinantly</v>
      </c>
    </row>
    <row r="807" ht="15.75" customHeight="1">
      <c r="B807" s="2" t="s">
        <v>1899</v>
      </c>
      <c r="C807" s="2" t="s">
        <v>1900</v>
      </c>
      <c r="D807" s="2" t="s">
        <v>26</v>
      </c>
      <c r="E807" s="2" t="s">
        <v>27</v>
      </c>
      <c r="F807" s="2" t="s">
        <v>398</v>
      </c>
      <c r="G807" s="2" t="s">
        <v>1890</v>
      </c>
      <c r="H807" s="2" t="s">
        <v>94</v>
      </c>
      <c r="I807" s="2" t="str">
        <f>IFERROR(__xludf.DUMMYFUNCTION("GOOGLETRANSLATE(C807,""fr"",""en"")"),"Loading...")</f>
        <v>Loading...</v>
      </c>
    </row>
    <row r="808" ht="15.75" customHeight="1">
      <c r="B808" s="2" t="s">
        <v>1901</v>
      </c>
      <c r="C808" s="2" t="s">
        <v>1902</v>
      </c>
      <c r="D808" s="2" t="s">
        <v>26</v>
      </c>
      <c r="E808" s="2" t="s">
        <v>27</v>
      </c>
      <c r="F808" s="2" t="s">
        <v>398</v>
      </c>
      <c r="G808" s="2" t="s">
        <v>1890</v>
      </c>
      <c r="H808" s="2" t="s">
        <v>94</v>
      </c>
      <c r="I808" s="2" t="str">
        <f>IFERROR(__xludf.DUMMYFUNCTION("GOOGLETRANSLATE(C808,""fr"",""en"")"),"Loading...")</f>
        <v>Loading...</v>
      </c>
    </row>
    <row r="809" ht="15.75" customHeight="1">
      <c r="B809" s="2" t="s">
        <v>1903</v>
      </c>
      <c r="C809" s="2" t="s">
        <v>1904</v>
      </c>
      <c r="D809" s="2" t="s">
        <v>26</v>
      </c>
      <c r="E809" s="2" t="s">
        <v>27</v>
      </c>
      <c r="F809" s="2" t="s">
        <v>398</v>
      </c>
      <c r="G809" s="2" t="s">
        <v>1890</v>
      </c>
      <c r="H809" s="2" t="s">
        <v>94</v>
      </c>
      <c r="I809" s="2" t="str">
        <f>IFERROR(__xludf.DUMMYFUNCTION("GOOGLETRANSLATE(C809,""fr"",""en"")"),"Loading...")</f>
        <v>Loading...</v>
      </c>
    </row>
    <row r="810" ht="15.75" customHeight="1">
      <c r="B810" s="2" t="s">
        <v>1905</v>
      </c>
      <c r="C810" s="2" t="s">
        <v>1906</v>
      </c>
      <c r="D810" s="2" t="s">
        <v>26</v>
      </c>
      <c r="E810" s="2" t="s">
        <v>27</v>
      </c>
      <c r="F810" s="2" t="s">
        <v>398</v>
      </c>
      <c r="G810" s="2" t="s">
        <v>1890</v>
      </c>
      <c r="H810" s="2" t="s">
        <v>94</v>
      </c>
      <c r="I810" s="2" t="str">
        <f>IFERROR(__xludf.DUMMYFUNCTION("GOOGLETRANSLATE(C810,""fr"",""en"")"),"Quality of satisfactory service and I can recommend it to friends.
The price also and satisfactory for the moment, I hope that its will continue this quality of service")</f>
        <v>Quality of satisfactory service and I can recommend it to friends.
The price also and satisfactory for the moment, I hope that its will continue this quality of service</v>
      </c>
    </row>
    <row r="811" ht="15.75" customHeight="1">
      <c r="B811" s="2" t="s">
        <v>1907</v>
      </c>
      <c r="C811" s="2" t="s">
        <v>1908</v>
      </c>
      <c r="D811" s="2" t="s">
        <v>26</v>
      </c>
      <c r="E811" s="2" t="s">
        <v>27</v>
      </c>
      <c r="F811" s="2" t="s">
        <v>398</v>
      </c>
      <c r="G811" s="2" t="s">
        <v>1890</v>
      </c>
      <c r="H811" s="2" t="s">
        <v>94</v>
      </c>
      <c r="I811" s="2" t="str">
        <f>IFERROR(__xludf.DUMMYFUNCTION("GOOGLETRANSLATE(C811,""fr"",""en"")"),"Loading...")</f>
        <v>Loading...</v>
      </c>
    </row>
    <row r="812" ht="15.75" customHeight="1">
      <c r="B812" s="2" t="s">
        <v>1909</v>
      </c>
      <c r="C812" s="2" t="s">
        <v>1910</v>
      </c>
      <c r="D812" s="2" t="s">
        <v>26</v>
      </c>
      <c r="E812" s="2" t="s">
        <v>27</v>
      </c>
      <c r="F812" s="2" t="s">
        <v>398</v>
      </c>
      <c r="G812" s="2" t="s">
        <v>1911</v>
      </c>
      <c r="H812" s="2" t="s">
        <v>94</v>
      </c>
      <c r="I812" s="2" t="str">
        <f>IFERROR(__xludf.DUMMYFUNCTION("GOOGLETRANSLATE(C812,""fr"",""en"")"),"Loading...")</f>
        <v>Loading...</v>
      </c>
    </row>
    <row r="813" ht="15.75" customHeight="1">
      <c r="B813" s="2" t="s">
        <v>1912</v>
      </c>
      <c r="C813" s="2" t="s">
        <v>1913</v>
      </c>
      <c r="D813" s="2" t="s">
        <v>26</v>
      </c>
      <c r="E813" s="2" t="s">
        <v>27</v>
      </c>
      <c r="F813" s="2" t="s">
        <v>398</v>
      </c>
      <c r="G813" s="2" t="s">
        <v>1911</v>
      </c>
      <c r="H813" s="2" t="s">
        <v>94</v>
      </c>
      <c r="I813" s="2" t="str">
        <f>IFERROR(__xludf.DUMMYFUNCTION("GOOGLETRANSLATE(C813,""fr"",""en"")"),"I am very satisfied with the service, very attractive prices which defy any competition. Simple and very fast subscription. I recommend everyone")</f>
        <v>I am very satisfied with the service, very attractive prices which defy any competition. Simple and very fast subscription. I recommend everyone</v>
      </c>
    </row>
    <row r="814" ht="15.75" customHeight="1">
      <c r="B814" s="2" t="s">
        <v>1914</v>
      </c>
      <c r="C814" s="2" t="s">
        <v>1915</v>
      </c>
      <c r="D814" s="2" t="s">
        <v>26</v>
      </c>
      <c r="E814" s="2" t="s">
        <v>27</v>
      </c>
      <c r="F814" s="2" t="s">
        <v>398</v>
      </c>
      <c r="G814" s="2" t="s">
        <v>1911</v>
      </c>
      <c r="H814" s="2" t="s">
        <v>94</v>
      </c>
      <c r="I814" s="2" t="str">
        <f>IFERROR(__xludf.DUMMYFUNCTION("GOOGLETRANSLATE(C814,""fr"",""en"")"),"Loading...")</f>
        <v>Loading...</v>
      </c>
    </row>
    <row r="815" ht="15.75" customHeight="1">
      <c r="B815" s="2" t="s">
        <v>1916</v>
      </c>
      <c r="C815" s="2" t="s">
        <v>1917</v>
      </c>
      <c r="D815" s="2" t="s">
        <v>26</v>
      </c>
      <c r="E815" s="2" t="s">
        <v>27</v>
      </c>
      <c r="F815" s="2" t="s">
        <v>398</v>
      </c>
      <c r="G815" s="2" t="s">
        <v>1911</v>
      </c>
      <c r="H815" s="2" t="s">
        <v>94</v>
      </c>
      <c r="I815" s="2" t="str">
        <f>IFERROR(__xludf.DUMMYFUNCTION("GOOGLETRANSLATE(C815,""fr"",""en"")"),"Loading...")</f>
        <v>Loading...</v>
      </c>
    </row>
    <row r="816" ht="15.75" customHeight="1">
      <c r="B816" s="2" t="s">
        <v>1918</v>
      </c>
      <c r="C816" s="2" t="s">
        <v>1919</v>
      </c>
      <c r="D816" s="2" t="s">
        <v>26</v>
      </c>
      <c r="E816" s="2" t="s">
        <v>27</v>
      </c>
      <c r="F816" s="2" t="s">
        <v>398</v>
      </c>
      <c r="G816" s="2" t="s">
        <v>1911</v>
      </c>
      <c r="H816" s="2" t="s">
        <v>94</v>
      </c>
      <c r="I816" s="2" t="str">
        <f>IFERROR(__xludf.DUMMYFUNCTION("GOOGLETRANSLATE(C816,""fr"",""en"")"),"Fast and good price. Registration in 5 minutes, simple and fun. I strongly recommend this online insurance company.")</f>
        <v>Fast and good price. Registration in 5 minutes, simple and fun. I strongly recommend this online insurance company.</v>
      </c>
    </row>
    <row r="817" ht="15.75" customHeight="1">
      <c r="B817" s="2" t="s">
        <v>1920</v>
      </c>
      <c r="C817" s="2" t="s">
        <v>1921</v>
      </c>
      <c r="D817" s="2" t="s">
        <v>26</v>
      </c>
      <c r="E817" s="2" t="s">
        <v>27</v>
      </c>
      <c r="F817" s="2" t="s">
        <v>398</v>
      </c>
      <c r="G817" s="2" t="s">
        <v>1922</v>
      </c>
      <c r="H817" s="2" t="s">
        <v>94</v>
      </c>
      <c r="I817" s="2" t="str">
        <f>IFERROR(__xludf.DUMMYFUNCTION("GOOGLETRANSLATE(C817,""fr"",""en"")"),"I am satisfied, thank you for your professionalism. The advisor's information is very clear. Thank you for this support. Everything is well understood")</f>
        <v>I am satisfied, thank you for your professionalism. The advisor's information is very clear. Thank you for this support. Everything is well understood</v>
      </c>
    </row>
    <row r="818" ht="15.75" customHeight="1">
      <c r="B818" s="2" t="s">
        <v>1923</v>
      </c>
      <c r="C818" s="2" t="s">
        <v>1924</v>
      </c>
      <c r="D818" s="2" t="s">
        <v>26</v>
      </c>
      <c r="E818" s="2" t="s">
        <v>27</v>
      </c>
      <c r="F818" s="2" t="s">
        <v>398</v>
      </c>
      <c r="G818" s="2" t="s">
        <v>1922</v>
      </c>
      <c r="H818" s="2" t="s">
        <v>94</v>
      </c>
      <c r="I818" s="2" t="str">
        <f>IFERROR(__xludf.DUMMYFUNCTION("GOOGLETRANSLATE(C818,""fr"",""en"")"),"Loading...")</f>
        <v>Loading...</v>
      </c>
    </row>
    <row r="819" ht="15.75" customHeight="1">
      <c r="B819" s="2" t="s">
        <v>1925</v>
      </c>
      <c r="C819" s="2" t="s">
        <v>1926</v>
      </c>
      <c r="D819" s="2" t="s">
        <v>26</v>
      </c>
      <c r="E819" s="2" t="s">
        <v>27</v>
      </c>
      <c r="F819" s="2" t="s">
        <v>398</v>
      </c>
      <c r="G819" s="2" t="s">
        <v>1922</v>
      </c>
      <c r="H819" s="2" t="s">
        <v>94</v>
      </c>
      <c r="I819" s="2" t="str">
        <f>IFERROR(__xludf.DUMMYFUNCTION("GOOGLETRANSLATE(C819,""fr"",""en"")"),"Loading...")</f>
        <v>Loading...</v>
      </c>
    </row>
    <row r="820" ht="15.75" customHeight="1">
      <c r="B820" s="2" t="s">
        <v>1927</v>
      </c>
      <c r="C820" s="2" t="s">
        <v>1928</v>
      </c>
      <c r="D820" s="2" t="s">
        <v>26</v>
      </c>
      <c r="E820" s="2" t="s">
        <v>27</v>
      </c>
      <c r="F820" s="2" t="s">
        <v>398</v>
      </c>
      <c r="G820" s="2" t="s">
        <v>1929</v>
      </c>
      <c r="H820" s="2" t="s">
        <v>94</v>
      </c>
      <c r="I820" s="2" t="str">
        <f>IFERROR(__xludf.DUMMYFUNCTION("GOOGLETRANSLATE(C820,""fr"",""en"")"),"Loading...")</f>
        <v>Loading...</v>
      </c>
    </row>
    <row r="821" ht="15.75" customHeight="1">
      <c r="B821" s="2" t="s">
        <v>1930</v>
      </c>
      <c r="C821" s="2" t="s">
        <v>1931</v>
      </c>
      <c r="D821" s="2" t="s">
        <v>26</v>
      </c>
      <c r="E821" s="2" t="s">
        <v>27</v>
      </c>
      <c r="F821" s="2" t="s">
        <v>398</v>
      </c>
      <c r="G821" s="2" t="s">
        <v>1929</v>
      </c>
      <c r="H821" s="2" t="s">
        <v>94</v>
      </c>
      <c r="I821" s="2" t="str">
        <f>IFERROR(__xludf.DUMMYFUNCTION("GOOGLETRANSLATE(C821,""fr"",""en"")"),"I am satisfied with the price and responsiveness, they have a very good interpersonal skills and a very good welcome.
It is easy to remember and the robotic and simple intermediary.")</f>
        <v>I am satisfied with the price and responsiveness, they have a very good interpersonal skills and a very good welcome.
It is easy to remember and the robotic and simple intermediary.</v>
      </c>
    </row>
    <row r="822" ht="15.75" customHeight="1">
      <c r="B822" s="2" t="s">
        <v>1932</v>
      </c>
      <c r="C822" s="2" t="s">
        <v>1933</v>
      </c>
      <c r="D822" s="2" t="s">
        <v>26</v>
      </c>
      <c r="E822" s="2" t="s">
        <v>27</v>
      </c>
      <c r="F822" s="2" t="s">
        <v>398</v>
      </c>
      <c r="G822" s="2" t="s">
        <v>1929</v>
      </c>
      <c r="H822" s="2" t="s">
        <v>94</v>
      </c>
      <c r="I822" s="2" t="str">
        <f>IFERROR(__xludf.DUMMYFUNCTION("GOOGLETRANSLATE(C822,""fr"",""en"")"),"Compared to competition, your offer is better in terms of prix warranty.
Afterwards, it remains to be seen how the relationship with customer service will take place")</f>
        <v>Compared to competition, your offer is better in terms of prix warranty.
Afterwards, it remains to be seen how the relationship with customer service will take place</v>
      </c>
    </row>
    <row r="823" ht="15.75" customHeight="1">
      <c r="B823" s="2" t="s">
        <v>1934</v>
      </c>
      <c r="C823" s="2" t="s">
        <v>1935</v>
      </c>
      <c r="D823" s="2" t="s">
        <v>26</v>
      </c>
      <c r="E823" s="2" t="s">
        <v>27</v>
      </c>
      <c r="F823" s="2" t="s">
        <v>398</v>
      </c>
      <c r="G823" s="2" t="s">
        <v>1936</v>
      </c>
      <c r="H823" s="2" t="s">
        <v>94</v>
      </c>
      <c r="I823" s="2" t="str">
        <f>IFERROR(__xludf.DUMMYFUNCTION("GOOGLETRANSLATE(C823,""fr"",""en"")"),"Loading...")</f>
        <v>Loading...</v>
      </c>
    </row>
    <row r="824" ht="15.75" customHeight="1">
      <c r="B824" s="2" t="s">
        <v>1937</v>
      </c>
      <c r="C824" s="2" t="s">
        <v>1938</v>
      </c>
      <c r="D824" s="2" t="s">
        <v>26</v>
      </c>
      <c r="E824" s="2" t="s">
        <v>27</v>
      </c>
      <c r="F824" s="2" t="s">
        <v>398</v>
      </c>
      <c r="G824" s="2" t="s">
        <v>1936</v>
      </c>
      <c r="H824" s="2" t="s">
        <v>94</v>
      </c>
      <c r="I824" s="2" t="str">
        <f>IFERROR(__xludf.DUMMYFUNCTION("GOOGLETRANSLATE(C824,""fr"",""en"")"),"I am satisfied with the contract and the advisor well and listening and informing well and good advice I will recommend my friends and talk about it around me")</f>
        <v>I am satisfied with the contract and the advisor well and listening and informing well and good advice I will recommend my friends and talk about it around me</v>
      </c>
    </row>
    <row r="825" ht="15.75" customHeight="1">
      <c r="B825" s="2" t="s">
        <v>1939</v>
      </c>
      <c r="C825" s="2" t="s">
        <v>1940</v>
      </c>
      <c r="D825" s="2" t="s">
        <v>26</v>
      </c>
      <c r="E825" s="2" t="s">
        <v>27</v>
      </c>
      <c r="F825" s="2" t="s">
        <v>398</v>
      </c>
      <c r="G825" s="2" t="s">
        <v>1936</v>
      </c>
      <c r="H825" s="2" t="s">
        <v>94</v>
      </c>
      <c r="I825" s="2" t="str">
        <f>IFERROR(__xludf.DUMMYFUNCTION("GOOGLETRANSLATE(C825,""fr"",""en"")"),"I am satisfied with the services, the price and the ease to subscribe and to obtain the green card.
Thank you for this subscription.
Best regards")</f>
        <v>I am satisfied with the services, the price and the ease to subscribe and to obtain the green card.
Thank you for this subscription.
Best regards</v>
      </c>
    </row>
    <row r="826" ht="15.75" customHeight="1">
      <c r="B826" s="2" t="s">
        <v>1941</v>
      </c>
      <c r="C826" s="2" t="s">
        <v>1942</v>
      </c>
      <c r="D826" s="2" t="s">
        <v>26</v>
      </c>
      <c r="E826" s="2" t="s">
        <v>27</v>
      </c>
      <c r="F826" s="2" t="s">
        <v>398</v>
      </c>
      <c r="G826" s="2" t="s">
        <v>1936</v>
      </c>
      <c r="H826" s="2" t="s">
        <v>94</v>
      </c>
      <c r="I826" s="2" t="str">
        <f>IFERROR(__xludf.DUMMYFUNCTION("GOOGLETRANSLATE(C826,""fr"",""en"")"),"Nothing to say more than the stars ... Affordable prices and quality customer service, good management in the event of a claim. I recommend without worries.
")</f>
        <v>Nothing to say more than the stars ... Affordable prices and quality customer service, good management in the event of a claim. I recommend without worries.
</v>
      </c>
    </row>
    <row r="827" ht="15.75" customHeight="1">
      <c r="B827" s="2" t="s">
        <v>1943</v>
      </c>
      <c r="C827" s="2" t="s">
        <v>1944</v>
      </c>
      <c r="D827" s="2" t="s">
        <v>26</v>
      </c>
      <c r="E827" s="2" t="s">
        <v>27</v>
      </c>
      <c r="F827" s="2" t="s">
        <v>398</v>
      </c>
      <c r="G827" s="2" t="s">
        <v>1936</v>
      </c>
      <c r="H827" s="2" t="s">
        <v>94</v>
      </c>
      <c r="I827" s="2" t="str">
        <f>IFERROR(__xludf.DUMMYFUNCTION("GOOGLETRANSLATE(C827,""fr"",""en"")"),"Loading...")</f>
        <v>Loading...</v>
      </c>
    </row>
    <row r="828" ht="15.75" customHeight="1">
      <c r="B828" s="2" t="s">
        <v>1945</v>
      </c>
      <c r="C828" s="2" t="s">
        <v>1946</v>
      </c>
      <c r="D828" s="2" t="s">
        <v>26</v>
      </c>
      <c r="E828" s="2" t="s">
        <v>27</v>
      </c>
      <c r="F828" s="2" t="s">
        <v>398</v>
      </c>
      <c r="G828" s="2" t="s">
        <v>1947</v>
      </c>
      <c r="H828" s="2" t="s">
        <v>94</v>
      </c>
      <c r="I828" s="2" t="str">
        <f>IFERROR(__xludf.DUMMYFUNCTION("GOOGLETRANSLATE(C828,""fr"",""en"")"),"Loading...")</f>
        <v>Loading...</v>
      </c>
    </row>
    <row r="829" ht="15.75" customHeight="1">
      <c r="B829" s="2" t="s">
        <v>1948</v>
      </c>
      <c r="C829" s="2" t="s">
        <v>1949</v>
      </c>
      <c r="D829" s="2" t="s">
        <v>26</v>
      </c>
      <c r="E829" s="2" t="s">
        <v>27</v>
      </c>
      <c r="F829" s="2" t="s">
        <v>398</v>
      </c>
      <c r="G829" s="2" t="s">
        <v>1947</v>
      </c>
      <c r="H829" s="2" t="s">
        <v>94</v>
      </c>
      <c r="I829" s="2" t="str">
        <f>IFERROR(__xludf.DUMMYFUNCTION("GOOGLETRANSLATE(C829,""fr"",""en"")"),"Satisfied with the telephone care to each of my calls advise them are very kind and listening things are done quickly or even immediately which is not the case for all")</f>
        <v>Satisfied with the telephone care to each of my calls advise them are very kind and listening things are done quickly or even immediately which is not the case for all</v>
      </c>
    </row>
    <row r="830" ht="15.75" customHeight="1">
      <c r="B830" s="2" t="s">
        <v>1950</v>
      </c>
      <c r="C830" s="2" t="s">
        <v>1951</v>
      </c>
      <c r="D830" s="2" t="s">
        <v>26</v>
      </c>
      <c r="E830" s="2" t="s">
        <v>27</v>
      </c>
      <c r="F830" s="2" t="s">
        <v>398</v>
      </c>
      <c r="G830" s="2" t="s">
        <v>1947</v>
      </c>
      <c r="H830" s="2" t="s">
        <v>94</v>
      </c>
      <c r="I830" s="2" t="str">
        <f>IFERROR(__xludf.DUMMYFUNCTION("GOOGLETRANSLATE(C830,""fr"",""en"")"),"I am satisfied with my contract, even if what I was told at my first call was not confirmed in my second call, the price was increased by almost 9 euros per month")</f>
        <v>I am satisfied with my contract, even if what I was told at my first call was not confirmed in my second call, the price was increased by almost 9 euros per month</v>
      </c>
    </row>
    <row r="831" ht="15.75" customHeight="1">
      <c r="B831" s="2" t="s">
        <v>1952</v>
      </c>
      <c r="C831" s="2" t="s">
        <v>1953</v>
      </c>
      <c r="D831" s="2" t="s">
        <v>26</v>
      </c>
      <c r="E831" s="2" t="s">
        <v>27</v>
      </c>
      <c r="F831" s="2" t="s">
        <v>398</v>
      </c>
      <c r="G831" s="2" t="s">
        <v>1947</v>
      </c>
      <c r="H831" s="2" t="s">
        <v>94</v>
      </c>
      <c r="I831" s="2" t="str">
        <f>IFERROR(__xludf.DUMMYFUNCTION("GOOGLETRANSLATE(C831,""fr"",""en"")"),"Rather satisfied with your insurance, I pay cheaper my home and car insurance than with Maif who did not want to make me a commercial gesture.
Simple and efficient service")</f>
        <v>Rather satisfied with your insurance, I pay cheaper my home and car insurance than with Maif who did not want to make me a commercial gesture.
Simple and efficient service</v>
      </c>
    </row>
    <row r="832" ht="15.75" customHeight="1">
      <c r="B832" s="2" t="s">
        <v>1954</v>
      </c>
      <c r="C832" s="2" t="s">
        <v>1955</v>
      </c>
      <c r="D832" s="2" t="s">
        <v>26</v>
      </c>
      <c r="E832" s="2" t="s">
        <v>27</v>
      </c>
      <c r="F832" s="2" t="s">
        <v>398</v>
      </c>
      <c r="G832" s="2" t="s">
        <v>1956</v>
      </c>
      <c r="H832" s="2" t="s">
        <v>94</v>
      </c>
      <c r="I832" s="2" t="str">
        <f>IFERROR(__xludf.DUMMYFUNCTION("GOOGLETRANSLATE(C832,""fr"",""en"")"),"Loading...")</f>
        <v>Loading...</v>
      </c>
    </row>
    <row r="833" ht="15.75" customHeight="1">
      <c r="B833" s="2" t="s">
        <v>1957</v>
      </c>
      <c r="C833" s="2" t="s">
        <v>1958</v>
      </c>
      <c r="D833" s="2" t="s">
        <v>26</v>
      </c>
      <c r="E833" s="2" t="s">
        <v>27</v>
      </c>
      <c r="F833" s="2" t="s">
        <v>398</v>
      </c>
      <c r="G833" s="2" t="s">
        <v>1956</v>
      </c>
      <c r="H833" s="2" t="s">
        <v>94</v>
      </c>
      <c r="I833" s="2" t="str">
        <f>IFERROR(__xludf.DUMMYFUNCTION("GOOGLETRANSLATE(C833,""fr"",""en"")"),"Loading...")</f>
        <v>Loading...</v>
      </c>
    </row>
    <row r="834" ht="15.75" customHeight="1">
      <c r="B834" s="2" t="s">
        <v>1959</v>
      </c>
      <c r="C834" s="2" t="s">
        <v>1960</v>
      </c>
      <c r="D834" s="2" t="s">
        <v>26</v>
      </c>
      <c r="E834" s="2" t="s">
        <v>27</v>
      </c>
      <c r="F834" s="2" t="s">
        <v>398</v>
      </c>
      <c r="G834" s="2" t="s">
        <v>1956</v>
      </c>
      <c r="H834" s="2" t="s">
        <v>94</v>
      </c>
      <c r="I834" s="2" t="str">
        <f>IFERROR(__xludf.DUMMYFUNCTION("GOOGLETRANSLATE(C834,""fr"",""en"")"),"Loading...")</f>
        <v>Loading...</v>
      </c>
    </row>
    <row r="835" ht="15.75" customHeight="1">
      <c r="B835" s="2" t="s">
        <v>1961</v>
      </c>
      <c r="C835" s="2" t="s">
        <v>1962</v>
      </c>
      <c r="D835" s="2" t="s">
        <v>26</v>
      </c>
      <c r="E835" s="2" t="s">
        <v>27</v>
      </c>
      <c r="F835" s="2" t="s">
        <v>398</v>
      </c>
      <c r="G835" s="2" t="s">
        <v>1956</v>
      </c>
      <c r="H835" s="2" t="s">
        <v>94</v>
      </c>
      <c r="I835" s="2" t="str">
        <f>IFERROR(__xludf.DUMMYFUNCTION("GOOGLETRANSLATE(C835,""fr"",""en"")"),"Loading...")</f>
        <v>Loading...</v>
      </c>
    </row>
    <row r="836" ht="15.75" customHeight="1">
      <c r="B836" s="2" t="s">
        <v>1963</v>
      </c>
      <c r="C836" s="2" t="s">
        <v>1964</v>
      </c>
      <c r="D836" s="2" t="s">
        <v>26</v>
      </c>
      <c r="E836" s="2" t="s">
        <v>27</v>
      </c>
      <c r="F836" s="2" t="s">
        <v>398</v>
      </c>
      <c r="G836" s="2" t="s">
        <v>1956</v>
      </c>
      <c r="H836" s="2" t="s">
        <v>94</v>
      </c>
      <c r="I836" s="2" t="str">
        <f>IFERROR(__xludf.DUMMYFUNCTION("GOOGLETRANSLATE(C836,""fr"",""en"")"),"Internet subscription is very easy to use
And suits me well, the prices are reasonable but are always too expensive but that's my personal opinion")</f>
        <v>Internet subscription is very easy to use
And suits me well, the prices are reasonable but are always too expensive but that's my personal opinion</v>
      </c>
    </row>
    <row r="837" ht="15.75" customHeight="1">
      <c r="B837" s="2" t="s">
        <v>1965</v>
      </c>
      <c r="C837" s="2" t="s">
        <v>1966</v>
      </c>
      <c r="D837" s="2" t="s">
        <v>26</v>
      </c>
      <c r="E837" s="2" t="s">
        <v>27</v>
      </c>
      <c r="F837" s="2" t="s">
        <v>398</v>
      </c>
      <c r="G837" s="2" t="s">
        <v>1956</v>
      </c>
      <c r="H837" s="2" t="s">
        <v>94</v>
      </c>
      <c r="I837" s="2" t="str">
        <f>IFERROR(__xludf.DUMMYFUNCTION("GOOGLETRANSLATE(C837,""fr"",""en"")"),"Satisfied with services and prices at the moment.
The prices are correct and the services associated also.
Customer service also very friendly and listening")</f>
        <v>Satisfied with services and prices at the moment.
The prices are correct and the services associated also.
Customer service also very friendly and listening</v>
      </c>
    </row>
    <row r="838" ht="15.75" customHeight="1">
      <c r="B838" s="2" t="s">
        <v>1967</v>
      </c>
      <c r="C838" s="2" t="s">
        <v>1968</v>
      </c>
      <c r="D838" s="2" t="s">
        <v>26</v>
      </c>
      <c r="E838" s="2" t="s">
        <v>27</v>
      </c>
      <c r="F838" s="2" t="s">
        <v>398</v>
      </c>
      <c r="G838" s="2" t="s">
        <v>1969</v>
      </c>
      <c r="H838" s="2" t="s">
        <v>94</v>
      </c>
      <c r="I838" s="2" t="str">
        <f>IFERROR(__xludf.DUMMYFUNCTION("GOOGLETRANSLATE(C838,""fr"",""en"")"),"I am satisfied with the guarantees offered, customer service, too bad there are no student rates, good insurance I recommend this insurance to friends")</f>
        <v>I am satisfied with the guarantees offered, customer service, too bad there are no student rates, good insurance I recommend this insurance to friends</v>
      </c>
    </row>
    <row r="839" ht="15.75" customHeight="1">
      <c r="B839" s="2" t="s">
        <v>1970</v>
      </c>
      <c r="C839" s="2" t="s">
        <v>1971</v>
      </c>
      <c r="D839" s="2" t="s">
        <v>26</v>
      </c>
      <c r="E839" s="2" t="s">
        <v>27</v>
      </c>
      <c r="F839" s="2" t="s">
        <v>398</v>
      </c>
      <c r="G839" s="2" t="s">
        <v>1969</v>
      </c>
      <c r="H839" s="2" t="s">
        <v>94</v>
      </c>
      <c r="I839" s="2" t="str">
        <f>IFERROR(__xludf.DUMMYFUNCTION("GOOGLETRANSLATE(C839,""fr"",""en"")"),"Loading...")</f>
        <v>Loading...</v>
      </c>
    </row>
    <row r="840" ht="15.75" customHeight="1">
      <c r="B840" s="2" t="s">
        <v>1972</v>
      </c>
      <c r="C840" s="2" t="s">
        <v>1973</v>
      </c>
      <c r="D840" s="2" t="s">
        <v>26</v>
      </c>
      <c r="E840" s="2" t="s">
        <v>27</v>
      </c>
      <c r="F840" s="2" t="s">
        <v>398</v>
      </c>
      <c r="G840" s="2" t="s">
        <v>1969</v>
      </c>
      <c r="H840" s="2" t="s">
        <v>94</v>
      </c>
      <c r="I840" s="2" t="str">
        <f>IFERROR(__xludf.DUMMYFUNCTION("GOOGLETRANSLATE(C840,""fr"",""en"")"),"It’s much too expensive for what it is. I am assured to the third party and is a student, so I only touch the scholarship and the olive tree categorically refused to be indulgent with regard to that finding me no solution.")</f>
        <v>It’s much too expensive for what it is. I am assured to the third party and is a student, so I only touch the scholarship and the olive tree categorically refused to be indulgent with regard to that finding me no solution.</v>
      </c>
    </row>
    <row r="841" ht="15.75" customHeight="1">
      <c r="B841" s="2" t="s">
        <v>1974</v>
      </c>
      <c r="C841" s="2" t="s">
        <v>1975</v>
      </c>
      <c r="D841" s="2" t="s">
        <v>26</v>
      </c>
      <c r="E841" s="2" t="s">
        <v>27</v>
      </c>
      <c r="F841" s="2" t="s">
        <v>398</v>
      </c>
      <c r="G841" s="2" t="s">
        <v>1969</v>
      </c>
      <c r="H841" s="2" t="s">
        <v>94</v>
      </c>
      <c r="I841" s="2" t="str">
        <f>IFERROR(__xludf.DUMMYFUNCTION("GOOGLETRANSLATE(C841,""fr"",""en"")"),"Loading...")</f>
        <v>Loading...</v>
      </c>
    </row>
    <row r="842" ht="15.75" customHeight="1">
      <c r="B842" s="2" t="s">
        <v>1976</v>
      </c>
      <c r="C842" s="2" t="s">
        <v>1977</v>
      </c>
      <c r="D842" s="2" t="s">
        <v>26</v>
      </c>
      <c r="E842" s="2" t="s">
        <v>27</v>
      </c>
      <c r="F842" s="2" t="s">
        <v>398</v>
      </c>
      <c r="G842" s="2" t="s">
        <v>1969</v>
      </c>
      <c r="H842" s="2" t="s">
        <v>94</v>
      </c>
      <c r="I842" s="2" t="str">
        <f>IFERROR(__xludf.DUMMYFUNCTION("GOOGLETRANSLATE(C842,""fr"",""en"")"),"Loading...")</f>
        <v>Loading...</v>
      </c>
    </row>
    <row r="843" ht="15.75" customHeight="1">
      <c r="B843" s="2" t="s">
        <v>1978</v>
      </c>
      <c r="C843" s="2" t="s">
        <v>1979</v>
      </c>
      <c r="D843" s="2" t="s">
        <v>26</v>
      </c>
      <c r="E843" s="2" t="s">
        <v>27</v>
      </c>
      <c r="F843" s="2" t="s">
        <v>398</v>
      </c>
      <c r="G843" s="2" t="s">
        <v>1969</v>
      </c>
      <c r="H843" s="2" t="s">
        <v>94</v>
      </c>
      <c r="I843" s="2" t="str">
        <f>IFERROR(__xludf.DUMMYFUNCTION("GOOGLETRANSLATE(C843,""fr"",""en"")"),"Nothing to say everything and perfect I was well informed with the telephone call and the price suits me as well as the car insurance offer cordially.")</f>
        <v>Nothing to say everything and perfect I was well informed with the telephone call and the price suits me as well as the car insurance offer cordially.</v>
      </c>
    </row>
    <row r="844" ht="15.75" customHeight="1">
      <c r="B844" s="2" t="s">
        <v>1980</v>
      </c>
      <c r="C844" s="2" t="s">
        <v>1981</v>
      </c>
      <c r="D844" s="2" t="s">
        <v>26</v>
      </c>
      <c r="E844" s="2" t="s">
        <v>27</v>
      </c>
      <c r="F844" s="2" t="s">
        <v>398</v>
      </c>
      <c r="G844" s="2" t="s">
        <v>1969</v>
      </c>
      <c r="H844" s="2" t="s">
        <v>94</v>
      </c>
      <c r="I844" s="2" t="str">
        <f>IFERROR(__xludf.DUMMYFUNCTION("GOOGLETRANSLATE(C844,""fr"",""en"")"),"Hello,
I am satisfied with the speed of the management of the file.
I am satisfied with the speed of the management of the file.
I am satisfied with the speed of the management of the file.")</f>
        <v>Hello,
I am satisfied with the speed of the management of the file.
I am satisfied with the speed of the management of the file.
I am satisfied with the speed of the management of the file.</v>
      </c>
    </row>
    <row r="845" ht="15.75" customHeight="1">
      <c r="B845" s="2" t="s">
        <v>1982</v>
      </c>
      <c r="C845" s="2" t="s">
        <v>1983</v>
      </c>
      <c r="D845" s="2" t="s">
        <v>26</v>
      </c>
      <c r="E845" s="2" t="s">
        <v>27</v>
      </c>
      <c r="F845" s="2" t="s">
        <v>398</v>
      </c>
      <c r="G845" s="2" t="s">
        <v>1984</v>
      </c>
      <c r="H845" s="2" t="s">
        <v>94</v>
      </c>
      <c r="I845" s="2" t="str">
        <f>IFERROR(__xludf.DUMMYFUNCTION("GOOGLETRANSLATE(C845,""fr"",""en"")"),"Loading...")</f>
        <v>Loading...</v>
      </c>
    </row>
    <row r="846" ht="15.75" customHeight="1">
      <c r="B846" s="2" t="s">
        <v>1985</v>
      </c>
      <c r="C846" s="2" t="s">
        <v>1986</v>
      </c>
      <c r="D846" s="2" t="s">
        <v>26</v>
      </c>
      <c r="E846" s="2" t="s">
        <v>27</v>
      </c>
      <c r="F846" s="2" t="s">
        <v>398</v>
      </c>
      <c r="G846" s="2" t="s">
        <v>1984</v>
      </c>
      <c r="H846" s="2" t="s">
        <v>94</v>
      </c>
      <c r="I846" s="2" t="str">
        <f>IFERROR(__xludf.DUMMYFUNCTION("GOOGLETRANSLATE(C846,""fr"",""en"")"),"Loading...")</f>
        <v>Loading...</v>
      </c>
    </row>
    <row r="847" ht="15.75" customHeight="1">
      <c r="B847" s="2" t="s">
        <v>1987</v>
      </c>
      <c r="C847" s="2" t="s">
        <v>1988</v>
      </c>
      <c r="D847" s="2" t="s">
        <v>26</v>
      </c>
      <c r="E847" s="2" t="s">
        <v>27</v>
      </c>
      <c r="F847" s="2" t="s">
        <v>398</v>
      </c>
      <c r="G847" s="2" t="s">
        <v>1984</v>
      </c>
      <c r="H847" s="2" t="s">
        <v>94</v>
      </c>
      <c r="I847" s="2" t="str">
        <f>IFERROR(__xludf.DUMMYFUNCTION("GOOGLETRANSLATE(C847,""fr"",""en"")"),"Loading...")</f>
        <v>Loading...</v>
      </c>
    </row>
    <row r="848" ht="15.75" customHeight="1">
      <c r="B848" s="2" t="s">
        <v>1989</v>
      </c>
      <c r="C848" s="2" t="s">
        <v>1990</v>
      </c>
      <c r="D848" s="2" t="s">
        <v>26</v>
      </c>
      <c r="E848" s="2" t="s">
        <v>27</v>
      </c>
      <c r="F848" s="2" t="s">
        <v>398</v>
      </c>
      <c r="G848" s="2" t="s">
        <v>1984</v>
      </c>
      <c r="H848" s="2" t="s">
        <v>94</v>
      </c>
      <c r="I848" s="2" t="str">
        <f>IFERROR(__xludf.DUMMYFUNCTION("GOOGLETRANSLATE(C848,""fr"",""en"")"),"Simple and fast
The prices are super attractive
franchises are correct
The site is very well done and easy to use
The personalization of the insurance contract is a real plus")</f>
        <v>Simple and fast
The prices are super attractive
franchises are correct
The site is very well done and easy to use
The personalization of the insurance contract is a real plus</v>
      </c>
    </row>
    <row r="849" ht="15.75" customHeight="1">
      <c r="B849" s="2" t="s">
        <v>1991</v>
      </c>
      <c r="C849" s="2" t="s">
        <v>1992</v>
      </c>
      <c r="D849" s="2" t="s">
        <v>26</v>
      </c>
      <c r="E849" s="2" t="s">
        <v>27</v>
      </c>
      <c r="F849" s="2" t="s">
        <v>398</v>
      </c>
      <c r="G849" s="2" t="s">
        <v>1993</v>
      </c>
      <c r="H849" s="2" t="s">
        <v>94</v>
      </c>
      <c r="I849" s="2" t="str">
        <f>IFERROR(__xludf.DUMMYFUNCTION("GOOGLETRANSLATE(C849,""fr"",""en"")"),"Loading...")</f>
        <v>Loading...</v>
      </c>
    </row>
    <row r="850" ht="15.75" customHeight="1">
      <c r="B850" s="2" t="s">
        <v>1994</v>
      </c>
      <c r="C850" s="2" t="s">
        <v>1995</v>
      </c>
      <c r="D850" s="2" t="s">
        <v>26</v>
      </c>
      <c r="E850" s="2" t="s">
        <v>27</v>
      </c>
      <c r="F850" s="2" t="s">
        <v>398</v>
      </c>
      <c r="G850" s="2" t="s">
        <v>1996</v>
      </c>
      <c r="H850" s="2" t="s">
        <v>94</v>
      </c>
      <c r="I850" s="2" t="str">
        <f>IFERROR(__xludf.DUMMYFUNCTION("GOOGLETRANSLATE(C850,""fr"",""en"")"),"Loading...")</f>
        <v>Loading...</v>
      </c>
    </row>
    <row r="851" ht="15.75" customHeight="1">
      <c r="B851" s="2" t="s">
        <v>1997</v>
      </c>
      <c r="C851" s="2" t="s">
        <v>1998</v>
      </c>
      <c r="D851" s="2" t="s">
        <v>26</v>
      </c>
      <c r="E851" s="2" t="s">
        <v>27</v>
      </c>
      <c r="F851" s="2" t="s">
        <v>398</v>
      </c>
      <c r="G851" s="2" t="s">
        <v>1996</v>
      </c>
      <c r="H851" s="2" t="s">
        <v>94</v>
      </c>
      <c r="I851" s="2" t="str">
        <f>IFERROR(__xludf.DUMMYFUNCTION("GOOGLETRANSLATE(C851,""fr"",""en"")"),"Person who explains well and super happy with the courtesy of people at the end of the son, explains the procedures to take, answers your questions and is very attentive")</f>
        <v>Person who explains well and super happy with the courtesy of people at the end of the son, explains the procedures to take, answers your questions and is very attentive</v>
      </c>
    </row>
    <row r="852" ht="15.75" customHeight="1">
      <c r="B852" s="2" t="s">
        <v>1999</v>
      </c>
      <c r="C852" s="2" t="s">
        <v>2000</v>
      </c>
      <c r="D852" s="2" t="s">
        <v>26</v>
      </c>
      <c r="E852" s="2" t="s">
        <v>27</v>
      </c>
      <c r="F852" s="2" t="s">
        <v>398</v>
      </c>
      <c r="G852" s="2" t="s">
        <v>1996</v>
      </c>
      <c r="H852" s="2" t="s">
        <v>94</v>
      </c>
      <c r="I852" s="2" t="str">
        <f>IFERROR(__xludf.DUMMYFUNCTION("GOOGLETRANSLATE(C852,""fr"",""en"")"),"Loading...")</f>
        <v>Loading...</v>
      </c>
    </row>
    <row r="853" ht="15.75" customHeight="1">
      <c r="B853" s="2" t="s">
        <v>2001</v>
      </c>
      <c r="C853" s="2" t="s">
        <v>2002</v>
      </c>
      <c r="D853" s="2" t="s">
        <v>26</v>
      </c>
      <c r="E853" s="2" t="s">
        <v>27</v>
      </c>
      <c r="F853" s="2" t="s">
        <v>398</v>
      </c>
      <c r="G853" s="2" t="s">
        <v>1996</v>
      </c>
      <c r="H853" s="2" t="s">
        <v>94</v>
      </c>
      <c r="I853" s="2" t="str">
        <f>IFERROR(__xludf.DUMMYFUNCTION("GOOGLETRANSLATE(C853,""fr"",""en"")"),"Loading...")</f>
        <v>Loading...</v>
      </c>
    </row>
    <row r="854" ht="15.75" customHeight="1">
      <c r="B854" s="2" t="s">
        <v>2003</v>
      </c>
      <c r="C854" s="2" t="s">
        <v>2004</v>
      </c>
      <c r="D854" s="2" t="s">
        <v>26</v>
      </c>
      <c r="E854" s="2" t="s">
        <v>27</v>
      </c>
      <c r="F854" s="2" t="s">
        <v>398</v>
      </c>
      <c r="G854" s="2" t="s">
        <v>1996</v>
      </c>
      <c r="H854" s="2" t="s">
        <v>94</v>
      </c>
      <c r="I854" s="2" t="str">
        <f>IFERROR(__xludf.DUMMYFUNCTION("GOOGLETRANSLATE(C854,""fr"",""en"")"),"Loading...")</f>
        <v>Loading...</v>
      </c>
    </row>
    <row r="855" ht="15.75" customHeight="1">
      <c r="B855" s="2" t="s">
        <v>2005</v>
      </c>
      <c r="C855" s="2" t="s">
        <v>2006</v>
      </c>
      <c r="D855" s="2" t="s">
        <v>26</v>
      </c>
      <c r="E855" s="2" t="s">
        <v>27</v>
      </c>
      <c r="F855" s="2" t="s">
        <v>398</v>
      </c>
      <c r="G855" s="2" t="s">
        <v>1996</v>
      </c>
      <c r="H855" s="2" t="s">
        <v>94</v>
      </c>
      <c r="I855" s="2" t="str">
        <f>IFERROR(__xludf.DUMMYFUNCTION("GOOGLETRANSLATE(C855,""fr"",""en"")"),"Loading...")</f>
        <v>Loading...</v>
      </c>
    </row>
    <row r="856" ht="15.75" customHeight="1">
      <c r="B856" s="2" t="s">
        <v>2007</v>
      </c>
      <c r="C856" s="2" t="s">
        <v>2008</v>
      </c>
      <c r="D856" s="2" t="s">
        <v>26</v>
      </c>
      <c r="E856" s="2" t="s">
        <v>27</v>
      </c>
      <c r="F856" s="2" t="s">
        <v>398</v>
      </c>
      <c r="G856" s="2" t="s">
        <v>1996</v>
      </c>
      <c r="H856" s="2" t="s">
        <v>94</v>
      </c>
      <c r="I856" s="2" t="str">
        <f>IFERROR(__xludf.DUMMYFUNCTION("GOOGLETRANSLATE(C856,""fr"",""en"")"),"Loading...")</f>
        <v>Loading...</v>
      </c>
    </row>
    <row r="857" ht="15.75" customHeight="1">
      <c r="B857" s="2" t="s">
        <v>2009</v>
      </c>
      <c r="C857" s="2" t="s">
        <v>2010</v>
      </c>
      <c r="D857" s="2" t="s">
        <v>26</v>
      </c>
      <c r="E857" s="2" t="s">
        <v>27</v>
      </c>
      <c r="F857" s="2" t="s">
        <v>398</v>
      </c>
      <c r="G857" s="2" t="s">
        <v>94</v>
      </c>
      <c r="H857" s="2" t="s">
        <v>94</v>
      </c>
      <c r="I857" s="2" t="str">
        <f>IFERROR(__xludf.DUMMYFUNCTION("GOOGLETRANSLATE(C857,""fr"",""en"")"),"Loading...")</f>
        <v>Loading...</v>
      </c>
    </row>
    <row r="858" ht="15.75" customHeight="1">
      <c r="B858" s="2" t="s">
        <v>2011</v>
      </c>
      <c r="C858" s="2" t="s">
        <v>2012</v>
      </c>
      <c r="D858" s="2" t="s">
        <v>26</v>
      </c>
      <c r="E858" s="2" t="s">
        <v>27</v>
      </c>
      <c r="F858" s="2" t="s">
        <v>398</v>
      </c>
      <c r="G858" s="2" t="s">
        <v>94</v>
      </c>
      <c r="H858" s="2" t="s">
        <v>94</v>
      </c>
      <c r="I858" s="2" t="str">
        <f>IFERROR(__xludf.DUMMYFUNCTION("GOOGLETRANSLATE(C858,""fr"",""en"")"),"As a young driver, the Olivier offers the best prices! The procedure for opening a contract is simple and quick. I recommend this car insurance!")</f>
        <v>As a young driver, the Olivier offers the best prices! The procedure for opening a contract is simple and quick. I recommend this car insurance!</v>
      </c>
    </row>
    <row r="859" ht="15.75" customHeight="1">
      <c r="B859" s="2" t="s">
        <v>2013</v>
      </c>
      <c r="C859" s="2" t="s">
        <v>2014</v>
      </c>
      <c r="D859" s="2" t="s">
        <v>26</v>
      </c>
      <c r="E859" s="2" t="s">
        <v>27</v>
      </c>
      <c r="F859" s="2" t="s">
        <v>398</v>
      </c>
      <c r="G859" s="2" t="s">
        <v>94</v>
      </c>
      <c r="H859" s="2" t="s">
        <v>94</v>
      </c>
      <c r="I859" s="2" t="str">
        <f>IFERROR(__xludf.DUMMYFUNCTION("GOOGLETRANSLATE(C859,""fr"",""en"")"),"Easy and fast, everything is well explained to be able to quickly carry out your insurance contract and exchange with our insurer, thank you, cordially")</f>
        <v>Easy and fast, everything is well explained to be able to quickly carry out your insurance contract and exchange with our insurer, thank you, cordially</v>
      </c>
    </row>
    <row r="860" ht="15.75" customHeight="1">
      <c r="B860" s="2" t="s">
        <v>2015</v>
      </c>
      <c r="C860" s="2" t="s">
        <v>2016</v>
      </c>
      <c r="D860" s="2" t="s">
        <v>26</v>
      </c>
      <c r="E860" s="2" t="s">
        <v>27</v>
      </c>
      <c r="F860" s="2" t="s">
        <v>398</v>
      </c>
      <c r="G860" s="2" t="s">
        <v>94</v>
      </c>
      <c r="H860" s="2" t="s">
        <v>94</v>
      </c>
      <c r="I860" s="2" t="str">
        <f>IFERROR(__xludf.DUMMYFUNCTION("GOOGLETRANSLATE(C860,""fr"",""en"")"),"Loading...")</f>
        <v>Loading...</v>
      </c>
    </row>
    <row r="861" ht="15.75" customHeight="1">
      <c r="B861" s="2" t="s">
        <v>2017</v>
      </c>
      <c r="C861" s="2" t="s">
        <v>2018</v>
      </c>
      <c r="D861" s="2" t="s">
        <v>26</v>
      </c>
      <c r="E861" s="2" t="s">
        <v>27</v>
      </c>
      <c r="F861" s="2" t="s">
        <v>398</v>
      </c>
      <c r="G861" s="2" t="s">
        <v>94</v>
      </c>
      <c r="H861" s="2" t="s">
        <v>94</v>
      </c>
      <c r="I861" s="2" t="str">
        <f>IFERROR(__xludf.DUMMYFUNCTION("GOOGLETRANSLATE(C861,""fr"",""en"")"),"I am very satisfied with the services and the phone call I had with a advice
The value for money is very correct when it is too.")</f>
        <v>I am very satisfied with the services and the phone call I had with a advice
The value for money is very correct when it is too.</v>
      </c>
    </row>
    <row r="862" ht="15.75" customHeight="1">
      <c r="B862" s="2" t="s">
        <v>2019</v>
      </c>
      <c r="C862" s="2" t="s">
        <v>2020</v>
      </c>
      <c r="D862" s="2" t="s">
        <v>26</v>
      </c>
      <c r="E862" s="2" t="s">
        <v>27</v>
      </c>
      <c r="F862" s="2" t="s">
        <v>398</v>
      </c>
      <c r="G862" s="2" t="s">
        <v>94</v>
      </c>
      <c r="H862" s="2" t="s">
        <v>94</v>
      </c>
      <c r="I862" s="2" t="str">
        <f>IFERROR(__xludf.DUMMYFUNCTION("GOOGLETRANSLATE(C862,""fr"",""en"")"),"Loading...")</f>
        <v>Loading...</v>
      </c>
    </row>
    <row r="863" ht="15.75" customHeight="1">
      <c r="B863" s="2" t="s">
        <v>2021</v>
      </c>
      <c r="C863" s="2" t="s">
        <v>2022</v>
      </c>
      <c r="D863" s="2" t="s">
        <v>26</v>
      </c>
      <c r="E863" s="2" t="s">
        <v>27</v>
      </c>
      <c r="F863" s="2" t="s">
        <v>398</v>
      </c>
      <c r="G863" s="2" t="s">
        <v>94</v>
      </c>
      <c r="H863" s="2" t="s">
        <v>94</v>
      </c>
      <c r="I863" s="2" t="str">
        <f>IFERROR(__xludf.DUMMYFUNCTION("GOOGLETRANSLATE(C863,""fr"",""en"")"),"Loading...")</f>
        <v>Loading...</v>
      </c>
    </row>
    <row r="864" ht="15.75" customHeight="1">
      <c r="B864" s="2" t="s">
        <v>2023</v>
      </c>
      <c r="C864" s="2" t="s">
        <v>2024</v>
      </c>
      <c r="D864" s="2" t="s">
        <v>26</v>
      </c>
      <c r="E864" s="2" t="s">
        <v>27</v>
      </c>
      <c r="F864" s="2" t="s">
        <v>398</v>
      </c>
      <c r="G864" s="2" t="s">
        <v>94</v>
      </c>
      <c r="H864" s="2" t="s">
        <v>94</v>
      </c>
      <c r="I864" s="2" t="str">
        <f>IFERROR(__xludf.DUMMYFUNCTION("GOOGLETRANSLATE(C864,""fr"",""en"")"),"Loading...")</f>
        <v>Loading...</v>
      </c>
    </row>
    <row r="865" ht="15.75" customHeight="1">
      <c r="B865" s="2" t="s">
        <v>2025</v>
      </c>
      <c r="C865" s="2" t="s">
        <v>2026</v>
      </c>
      <c r="D865" s="2" t="s">
        <v>26</v>
      </c>
      <c r="E865" s="2" t="s">
        <v>27</v>
      </c>
      <c r="F865" s="2" t="s">
        <v>398</v>
      </c>
      <c r="G865" s="2" t="s">
        <v>94</v>
      </c>
      <c r="H865" s="2" t="s">
        <v>94</v>
      </c>
      <c r="I865" s="2" t="str">
        <f>IFERROR(__xludf.DUMMYFUNCTION("GOOGLETRANSLATE(C865,""fr"",""en"")"),"Easy subscription regardless of the age of the subscriber.
Attractive price with insurance that covers everything you need (to see in time) .....")</f>
        <v>Easy subscription regardless of the age of the subscriber.
Attractive price with insurance that covers everything you need (to see in time) .....</v>
      </c>
    </row>
    <row r="866" ht="15.75" customHeight="1">
      <c r="B866" s="2" t="s">
        <v>2027</v>
      </c>
      <c r="C866" s="2" t="s">
        <v>2028</v>
      </c>
      <c r="D866" s="2" t="s">
        <v>26</v>
      </c>
      <c r="E866" s="2" t="s">
        <v>27</v>
      </c>
      <c r="F866" s="2" t="s">
        <v>398</v>
      </c>
      <c r="G866" s="2" t="s">
        <v>94</v>
      </c>
      <c r="H866" s="2" t="s">
        <v>94</v>
      </c>
      <c r="I866" s="2" t="str">
        <f>IFERROR(__xludf.DUMMYFUNCTION("GOOGLETRANSLATE(C866,""fr"",""en"")"),"Loading...")</f>
        <v>Loading...</v>
      </c>
    </row>
    <row r="867" ht="15.75" customHeight="1">
      <c r="B867" s="2" t="s">
        <v>2029</v>
      </c>
      <c r="C867" s="2" t="s">
        <v>2030</v>
      </c>
      <c r="D867" s="2" t="s">
        <v>26</v>
      </c>
      <c r="E867" s="2" t="s">
        <v>27</v>
      </c>
      <c r="F867" s="2" t="s">
        <v>398</v>
      </c>
      <c r="G867" s="2" t="s">
        <v>94</v>
      </c>
      <c r="H867" s="2" t="s">
        <v>94</v>
      </c>
      <c r="I867" s="2" t="str">
        <f>IFERROR(__xludf.DUMMYFUNCTION("GOOGLETRANSLATE(C867,""fr"",""en"")"),"Loading...")</f>
        <v>Loading...</v>
      </c>
    </row>
    <row r="868" ht="15.75" customHeight="1">
      <c r="B868" s="2" t="s">
        <v>2031</v>
      </c>
      <c r="C868" s="2" t="s">
        <v>2032</v>
      </c>
      <c r="D868" s="2" t="s">
        <v>26</v>
      </c>
      <c r="E868" s="2" t="s">
        <v>27</v>
      </c>
      <c r="F868" s="2" t="s">
        <v>398</v>
      </c>
      <c r="G868" s="2" t="s">
        <v>94</v>
      </c>
      <c r="H868" s="2" t="s">
        <v>94</v>
      </c>
      <c r="I868" s="2" t="str">
        <f>IFERROR(__xludf.DUMMYFUNCTION("GOOGLETRANSLATE(C868,""fr"",""en"")"),"Loading...")</f>
        <v>Loading...</v>
      </c>
    </row>
    <row r="869" ht="15.75" customHeight="1">
      <c r="B869" s="2" t="s">
        <v>2033</v>
      </c>
      <c r="C869" s="2" t="s">
        <v>2034</v>
      </c>
      <c r="D869" s="2" t="s">
        <v>26</v>
      </c>
      <c r="E869" s="2" t="s">
        <v>27</v>
      </c>
      <c r="F869" s="2" t="s">
        <v>398</v>
      </c>
      <c r="G869" s="2" t="s">
        <v>2035</v>
      </c>
      <c r="H869" s="2" t="s">
        <v>204</v>
      </c>
      <c r="I869" s="2" t="str">
        <f>IFERROR(__xludf.DUMMYFUNCTION("GOOGLETRANSLATE(C869,""fr"",""en"")"),"TOP Customer Service and Commercial Service Listening and Patient take the time to support their client I recommend this company every day.")</f>
        <v>TOP Customer Service and Commercial Service Listening and Patient take the time to support their client I recommend this company every day.</v>
      </c>
    </row>
    <row r="870" ht="15.75" customHeight="1">
      <c r="B870" s="2" t="s">
        <v>2036</v>
      </c>
      <c r="C870" s="2" t="s">
        <v>2037</v>
      </c>
      <c r="D870" s="2" t="s">
        <v>26</v>
      </c>
      <c r="E870" s="2" t="s">
        <v>27</v>
      </c>
      <c r="F870" s="2" t="s">
        <v>398</v>
      </c>
      <c r="G870" s="2" t="s">
        <v>2035</v>
      </c>
      <c r="H870" s="2" t="s">
        <v>204</v>
      </c>
      <c r="I870" s="2" t="str">
        <f>IFERROR(__xludf.DUMMYFUNCTION("GOOGLETRANSLATE(C870,""fr"",""en"")"),"Quick exchange and it could not be more clear with the advisor when subscribing to my contract. She knew how to explain to me with patience the different points and above all advise me transparently! Thanks to your advantages, I was able to benefit from a"&amp;" sponsorship code could not be more interesting! I would recommend this insurance to those around me.")</f>
        <v>Quick exchange and it could not be more clear with the advisor when subscribing to my contract. She knew how to explain to me with patience the different points and above all advise me transparently! Thanks to your advantages, I was able to benefit from a sponsorship code could not be more interesting! I would recommend this insurance to those around me.</v>
      </c>
    </row>
    <row r="871" ht="15.75" customHeight="1">
      <c r="B871" s="2" t="s">
        <v>2038</v>
      </c>
      <c r="C871" s="2" t="s">
        <v>2039</v>
      </c>
      <c r="D871" s="2" t="s">
        <v>26</v>
      </c>
      <c r="E871" s="2" t="s">
        <v>27</v>
      </c>
      <c r="F871" s="2" t="s">
        <v>398</v>
      </c>
      <c r="G871" s="2" t="s">
        <v>2035</v>
      </c>
      <c r="H871" s="2" t="s">
        <v>204</v>
      </c>
      <c r="I871" s="2" t="str">
        <f>IFERROR(__xludf.DUMMYFUNCTION("GOOGLETRANSLATE(C871,""fr"",""en"")"),"Loading...")</f>
        <v>Loading...</v>
      </c>
    </row>
    <row r="872" ht="15.75" customHeight="1">
      <c r="B872" s="2" t="s">
        <v>2040</v>
      </c>
      <c r="C872" s="2" t="s">
        <v>2041</v>
      </c>
      <c r="D872" s="2" t="s">
        <v>26</v>
      </c>
      <c r="E872" s="2" t="s">
        <v>27</v>
      </c>
      <c r="F872" s="2" t="s">
        <v>398</v>
      </c>
      <c r="G872" s="2" t="s">
        <v>2035</v>
      </c>
      <c r="H872" s="2" t="s">
        <v>204</v>
      </c>
      <c r="I872" s="2" t="str">
        <f>IFERROR(__xludf.DUMMYFUNCTION("GOOGLETRANSLATE(C872,""fr"",""en"")"),"simple and practical; Prices suit me. Everything is well explained and effective welcome on the phone. I am happy with the services offered. I highly recommend the Olivier Assurances.")</f>
        <v>simple and practical; Prices suit me. Everything is well explained and effective welcome on the phone. I am happy with the services offered. I highly recommend the Olivier Assurances.</v>
      </c>
    </row>
    <row r="873" ht="15.75" customHeight="1">
      <c r="B873" s="2" t="s">
        <v>2042</v>
      </c>
      <c r="C873" s="2" t="s">
        <v>2043</v>
      </c>
      <c r="D873" s="2" t="s">
        <v>26</v>
      </c>
      <c r="E873" s="2" t="s">
        <v>27</v>
      </c>
      <c r="F873" s="2" t="s">
        <v>398</v>
      </c>
      <c r="G873" s="2" t="s">
        <v>2035</v>
      </c>
      <c r="H873" s="2" t="s">
        <v>204</v>
      </c>
      <c r="I873" s="2" t="str">
        <f>IFERROR(__xludf.DUMMYFUNCTION("GOOGLETRANSLATE(C873,""fr"",""en"")"),"I am delighted, an interesting value for money and fast membership
And that starts very quickly. This allows a good start. hoping that all iras both afterwards
thank you")</f>
        <v>I am delighted, an interesting value for money and fast membership
And that starts very quickly. This allows a good start. hoping that all iras both afterwards
thank you</v>
      </c>
    </row>
    <row r="874" ht="15.75" customHeight="1">
      <c r="B874" s="2" t="s">
        <v>2044</v>
      </c>
      <c r="C874" s="2" t="s">
        <v>2045</v>
      </c>
      <c r="D874" s="2" t="s">
        <v>26</v>
      </c>
      <c r="E874" s="2" t="s">
        <v>27</v>
      </c>
      <c r="F874" s="2" t="s">
        <v>398</v>
      </c>
      <c r="G874" s="2" t="s">
        <v>2035</v>
      </c>
      <c r="H874" s="2" t="s">
        <v>204</v>
      </c>
      <c r="I874" s="2" t="str">
        <f>IFERROR(__xludf.DUMMYFUNCTION("GOOGLETRANSLATE(C874,""fr"",""en"")"),"Loading...")</f>
        <v>Loading...</v>
      </c>
    </row>
    <row r="875" ht="15.75" customHeight="1">
      <c r="B875" s="2" t="s">
        <v>2046</v>
      </c>
      <c r="C875" s="2" t="s">
        <v>2047</v>
      </c>
      <c r="D875" s="2" t="s">
        <v>26</v>
      </c>
      <c r="E875" s="2" t="s">
        <v>27</v>
      </c>
      <c r="F875" s="2" t="s">
        <v>398</v>
      </c>
      <c r="G875" s="2" t="s">
        <v>2035</v>
      </c>
      <c r="H875" s="2" t="s">
        <v>204</v>
      </c>
      <c r="I875" s="2" t="str">
        <f>IFERROR(__xludf.DUMMYFUNCTION("GOOGLETRANSLATE(C875,""fr"",""en"")"),"The price is attractive for guarantees. To see in use and time if my subscription confirms the feeling of membership. Ras with the advisor.")</f>
        <v>The price is attractive for guarantees. To see in use and time if my subscription confirms the feeling of membership. Ras with the advisor.</v>
      </c>
    </row>
    <row r="876" ht="15.75" customHeight="1">
      <c r="B876" s="2" t="s">
        <v>2048</v>
      </c>
      <c r="C876" s="2" t="s">
        <v>2049</v>
      </c>
      <c r="D876" s="2" t="s">
        <v>26</v>
      </c>
      <c r="E876" s="2" t="s">
        <v>27</v>
      </c>
      <c r="F876" s="2" t="s">
        <v>398</v>
      </c>
      <c r="G876" s="2" t="s">
        <v>2035</v>
      </c>
      <c r="H876" s="2" t="s">
        <v>204</v>
      </c>
      <c r="I876" s="2" t="str">
        <f>IFERROR(__xludf.DUMMYFUNCTION("GOOGLETRANSLATE(C876,""fr"",""en"")"),"I deplore the refusal of taking does not intend to go through a price comparator by ignorance of this clause.
I can't find it very shopping")</f>
        <v>I deplore the refusal of taking does not intend to go through a price comparator by ignorance of this clause.
I can't find it very shopping</v>
      </c>
    </row>
    <row r="877" ht="15.75" customHeight="1">
      <c r="B877" s="2" t="s">
        <v>2050</v>
      </c>
      <c r="C877" s="2" t="s">
        <v>2051</v>
      </c>
      <c r="D877" s="2" t="s">
        <v>26</v>
      </c>
      <c r="E877" s="2" t="s">
        <v>27</v>
      </c>
      <c r="F877" s="2" t="s">
        <v>398</v>
      </c>
      <c r="G877" s="2" t="s">
        <v>2052</v>
      </c>
      <c r="H877" s="2" t="s">
        <v>204</v>
      </c>
      <c r="I877" s="2" t="str">
        <f>IFERROR(__xludf.DUMMYFUNCTION("GOOGLETRANSLATE(C877,""fr"",""en"")"),"It attracts you with the capture but when there is a problem there is no more people you pay advantages which use you nothing an insurance to avoid I strongly advise against it gives you bad information it walks you to exhaust yourself I have terminated d"&amp;"irectly")</f>
        <v>It attracts you with the capture but when there is a problem there is no more people you pay advantages which use you nothing an insurance to avoid I strongly advise against it gives you bad information it walks you to exhaust yourself I have terminated directly</v>
      </c>
    </row>
    <row r="878" ht="15.75" customHeight="1">
      <c r="B878" s="2" t="s">
        <v>2053</v>
      </c>
      <c r="C878" s="2" t="s">
        <v>2054</v>
      </c>
      <c r="D878" s="2" t="s">
        <v>26</v>
      </c>
      <c r="E878" s="2" t="s">
        <v>27</v>
      </c>
      <c r="F878" s="2" t="s">
        <v>398</v>
      </c>
      <c r="G878" s="2" t="s">
        <v>2052</v>
      </c>
      <c r="H878" s="2" t="s">
        <v>204</v>
      </c>
      <c r="I878" s="2" t="str">
        <f>IFERROR(__xludf.DUMMYFUNCTION("GOOGLETRANSLATE(C878,""fr"",""en"")"),"Loading...")</f>
        <v>Loading...</v>
      </c>
    </row>
    <row r="879" ht="15.75" customHeight="1">
      <c r="B879" s="2" t="s">
        <v>2055</v>
      </c>
      <c r="C879" s="2" t="s">
        <v>2056</v>
      </c>
      <c r="D879" s="2" t="s">
        <v>26</v>
      </c>
      <c r="E879" s="2" t="s">
        <v>27</v>
      </c>
      <c r="F879" s="2" t="s">
        <v>398</v>
      </c>
      <c r="G879" s="2" t="s">
        <v>2052</v>
      </c>
      <c r="H879" s="2" t="s">
        <v>204</v>
      </c>
      <c r="I879" s="2" t="str">
        <f>IFERROR(__xludf.DUMMYFUNCTION("GOOGLETRANSLATE(C879,""fr"",""en"")"),"Loading...")</f>
        <v>Loading...</v>
      </c>
    </row>
    <row r="880" ht="15.75" customHeight="1">
      <c r="B880" s="2" t="s">
        <v>2057</v>
      </c>
      <c r="C880" s="2" t="s">
        <v>2058</v>
      </c>
      <c r="D880" s="2" t="s">
        <v>26</v>
      </c>
      <c r="E880" s="2" t="s">
        <v>27</v>
      </c>
      <c r="F880" s="2" t="s">
        <v>398</v>
      </c>
      <c r="G880" s="2" t="s">
        <v>2052</v>
      </c>
      <c r="H880" s="2" t="s">
        <v>204</v>
      </c>
      <c r="I880" s="2" t="str">
        <f>IFERROR(__xludf.DUMMYFUNCTION("GOOGLETRANSLATE(C880,""fr"",""en"")"),"Loading...")</f>
        <v>Loading...</v>
      </c>
    </row>
    <row r="881" ht="15.75" customHeight="1">
      <c r="B881" s="2" t="s">
        <v>2059</v>
      </c>
      <c r="C881" s="2" t="s">
        <v>2060</v>
      </c>
      <c r="D881" s="2" t="s">
        <v>26</v>
      </c>
      <c r="E881" s="2" t="s">
        <v>27</v>
      </c>
      <c r="F881" s="2" t="s">
        <v>398</v>
      </c>
      <c r="G881" s="2" t="s">
        <v>2052</v>
      </c>
      <c r="H881" s="2" t="s">
        <v>204</v>
      </c>
      <c r="I881" s="2" t="str">
        <f>IFERROR(__xludf.DUMMYFUNCTION("GOOGLETRANSLATE(C881,""fr"",""en"")"),"I am satisfied, I start this insurance again, no headache all this fact quickly, the advisers are there to explain to us in the details")</f>
        <v>I am satisfied, I start this insurance again, no headache all this fact quickly, the advisers are there to explain to us in the details</v>
      </c>
    </row>
    <row r="882" ht="15.75" customHeight="1">
      <c r="B882" s="2" t="s">
        <v>2061</v>
      </c>
      <c r="C882" s="2" t="s">
        <v>2062</v>
      </c>
      <c r="D882" s="2" t="s">
        <v>26</v>
      </c>
      <c r="E882" s="2" t="s">
        <v>27</v>
      </c>
      <c r="F882" s="2" t="s">
        <v>398</v>
      </c>
      <c r="G882" s="2" t="s">
        <v>2052</v>
      </c>
      <c r="H882" s="2" t="s">
        <v>204</v>
      </c>
      <c r="I882" s="2" t="str">
        <f>IFERROR(__xludf.DUMMYFUNCTION("GOOGLETRANSLATE(C882,""fr"",""en"")"),"I am satisfied with the service, I recommend this insurance.
The price is suitable, and customer service also listens and helps us a lot.
")</f>
        <v>I am satisfied with the service, I recommend this insurance.
The price is suitable, and customer service also listens and helps us a lot.
</v>
      </c>
    </row>
    <row r="883" ht="15.75" customHeight="1">
      <c r="B883" s="2" t="s">
        <v>2063</v>
      </c>
      <c r="C883" s="2" t="s">
        <v>2064</v>
      </c>
      <c r="D883" s="2" t="s">
        <v>26</v>
      </c>
      <c r="E883" s="2" t="s">
        <v>27</v>
      </c>
      <c r="F883" s="2" t="s">
        <v>398</v>
      </c>
      <c r="G883" s="2" t="s">
        <v>2052</v>
      </c>
      <c r="H883" s="2" t="s">
        <v>204</v>
      </c>
      <c r="I883" s="2" t="str">
        <f>IFERROR(__xludf.DUMMYFUNCTION("GOOGLETRANSLATE(C883,""fr"",""en"")"),"I thank the advisor who was efficient and pleasant. Insurance offers lower prices than other insurance. The advice to ensure the vehicle are pleasant.")</f>
        <v>I thank the advisor who was efficient and pleasant. Insurance offers lower prices than other insurance. The advice to ensure the vehicle are pleasant.</v>
      </c>
    </row>
    <row r="884" ht="15.75" customHeight="1">
      <c r="B884" s="2" t="s">
        <v>2065</v>
      </c>
      <c r="C884" s="2" t="s">
        <v>2066</v>
      </c>
      <c r="D884" s="2" t="s">
        <v>26</v>
      </c>
      <c r="E884" s="2" t="s">
        <v>27</v>
      </c>
      <c r="F884" s="2" t="s">
        <v>398</v>
      </c>
      <c r="G884" s="2" t="s">
        <v>2052</v>
      </c>
      <c r="H884" s="2" t="s">
        <v>204</v>
      </c>
      <c r="I884" s="2" t="str">
        <f>IFERROR(__xludf.DUMMYFUNCTION("GOOGLETRANSLATE(C884,""fr"",""en"")"),"Loading...")</f>
        <v>Loading...</v>
      </c>
    </row>
    <row r="885" ht="15.75" customHeight="1">
      <c r="B885" s="2" t="s">
        <v>2067</v>
      </c>
      <c r="C885" s="2" t="s">
        <v>2068</v>
      </c>
      <c r="D885" s="2" t="s">
        <v>26</v>
      </c>
      <c r="E885" s="2" t="s">
        <v>27</v>
      </c>
      <c r="F885" s="2" t="s">
        <v>398</v>
      </c>
      <c r="G885" s="2" t="s">
        <v>2052</v>
      </c>
      <c r="H885" s="2" t="s">
        <v>204</v>
      </c>
      <c r="I885" s="2" t="str">
        <f>IFERROR(__xludf.DUMMYFUNCTION("GOOGLETRANSLATE(C885,""fr"",""en"")"),"Loading...")</f>
        <v>Loading...</v>
      </c>
    </row>
    <row r="886" ht="15.75" customHeight="1">
      <c r="B886" s="2" t="s">
        <v>2069</v>
      </c>
      <c r="C886" s="2" t="s">
        <v>2070</v>
      </c>
      <c r="D886" s="2" t="s">
        <v>26</v>
      </c>
      <c r="E886" s="2" t="s">
        <v>27</v>
      </c>
      <c r="F886" s="2" t="s">
        <v>398</v>
      </c>
      <c r="G886" s="2" t="s">
        <v>2052</v>
      </c>
      <c r="H886" s="2" t="s">
        <v>204</v>
      </c>
      <c r="I886" s="2" t="str">
        <f>IFERROR(__xludf.DUMMYFUNCTION("GOOGLETRANSLATE(C886,""fr"",""en"")"),"Satisfied with the online service
A telephone call will be welcome
If you wish you can contact me I stay available
Fluid and fast website")</f>
        <v>Satisfied with the online service
A telephone call will be welcome
If you wish you can contact me I stay available
Fluid and fast website</v>
      </c>
    </row>
    <row r="887" ht="15.75" customHeight="1">
      <c r="B887" s="2" t="s">
        <v>2071</v>
      </c>
      <c r="C887" s="2" t="s">
        <v>2072</v>
      </c>
      <c r="D887" s="2" t="s">
        <v>26</v>
      </c>
      <c r="E887" s="2" t="s">
        <v>27</v>
      </c>
      <c r="F887" s="2" t="s">
        <v>398</v>
      </c>
      <c r="G887" s="2" t="s">
        <v>2052</v>
      </c>
      <c r="H887" s="2" t="s">
        <v>204</v>
      </c>
      <c r="I887" s="2" t="str">
        <f>IFERROR(__xludf.DUMMYFUNCTION("GOOGLETRANSLATE(C887,""fr"",""en"")"),"Good value for money at first glance, the parable of the documents should be able to be done directly in the allocated boxes if not nothing to say negative")</f>
        <v>Good value for money at first glance, the parable of the documents should be able to be done directly in the allocated boxes if not nothing to say negative</v>
      </c>
    </row>
    <row r="888" ht="15.75" customHeight="1">
      <c r="B888" s="2" t="s">
        <v>2073</v>
      </c>
      <c r="C888" s="2" t="s">
        <v>2074</v>
      </c>
      <c r="D888" s="2" t="s">
        <v>26</v>
      </c>
      <c r="E888" s="2" t="s">
        <v>27</v>
      </c>
      <c r="F888" s="2" t="s">
        <v>398</v>
      </c>
      <c r="G888" s="2" t="s">
        <v>2075</v>
      </c>
      <c r="H888" s="2" t="s">
        <v>204</v>
      </c>
      <c r="I888" s="2" t="str">
        <f>IFERROR(__xludf.DUMMYFUNCTION("GOOGLETRANSLATE(C888,""fr"",""en"")"),"Loading...")</f>
        <v>Loading...</v>
      </c>
    </row>
    <row r="889" ht="15.75" customHeight="1">
      <c r="B889" s="2" t="s">
        <v>2076</v>
      </c>
      <c r="C889" s="2" t="s">
        <v>2077</v>
      </c>
      <c r="D889" s="2" t="s">
        <v>26</v>
      </c>
      <c r="E889" s="2" t="s">
        <v>27</v>
      </c>
      <c r="F889" s="2" t="s">
        <v>398</v>
      </c>
      <c r="G889" s="2" t="s">
        <v>2075</v>
      </c>
      <c r="H889" s="2" t="s">
        <v>204</v>
      </c>
      <c r="I889" s="2" t="str">
        <f>IFERROR(__xludf.DUMMYFUNCTION("GOOGLETRANSLATE(C889,""fr"",""en"")"),"I am satisfied with the price of the contract that I spent with all the characteristics the advisor very well informed me and very well needle")</f>
        <v>I am satisfied with the price of the contract that I spent with all the characteristics the advisor very well informed me and very well needle</v>
      </c>
    </row>
    <row r="890" ht="15.75" customHeight="1">
      <c r="B890" s="2" t="s">
        <v>2078</v>
      </c>
      <c r="C890" s="2" t="s">
        <v>2079</v>
      </c>
      <c r="D890" s="2" t="s">
        <v>26</v>
      </c>
      <c r="E890" s="2" t="s">
        <v>27</v>
      </c>
      <c r="F890" s="2" t="s">
        <v>398</v>
      </c>
      <c r="G890" s="2" t="s">
        <v>2075</v>
      </c>
      <c r="H890" s="2" t="s">
        <v>204</v>
      </c>
      <c r="I890" s="2" t="str">
        <f>IFERROR(__xludf.DUMMYFUNCTION("GOOGLETRANSLATE(C890,""fr"",""en"")"),"Loading...")</f>
        <v>Loading...</v>
      </c>
    </row>
    <row r="891" ht="15.75" customHeight="1">
      <c r="B891" s="2" t="s">
        <v>2080</v>
      </c>
      <c r="C891" s="2" t="s">
        <v>2081</v>
      </c>
      <c r="D891" s="2" t="s">
        <v>26</v>
      </c>
      <c r="E891" s="2" t="s">
        <v>27</v>
      </c>
      <c r="F891" s="2" t="s">
        <v>398</v>
      </c>
      <c r="G891" s="2" t="s">
        <v>2075</v>
      </c>
      <c r="H891" s="2" t="s">
        <v>204</v>
      </c>
      <c r="I891" s="2" t="str">
        <f>IFERROR(__xludf.DUMMYFUNCTION("GOOGLETRANSLATE(C891,""fr"",""en"")"),"Perfect, good welcome we will see in the event of a disaster if it is confirmed
Discount on second vehicle insured
Correct guarantees
I recommend in my entourage
")</f>
        <v>Perfect, good welcome we will see in the event of a disaster if it is confirmed
Discount on second vehicle insured
Correct guarantees
I recommend in my entourage
</v>
      </c>
    </row>
    <row r="892" ht="15.75" customHeight="1">
      <c r="B892" s="2" t="s">
        <v>2082</v>
      </c>
      <c r="C892" s="2" t="s">
        <v>2083</v>
      </c>
      <c r="D892" s="2" t="s">
        <v>26</v>
      </c>
      <c r="E892" s="2" t="s">
        <v>27</v>
      </c>
      <c r="F892" s="2" t="s">
        <v>398</v>
      </c>
      <c r="G892" s="2" t="s">
        <v>2075</v>
      </c>
      <c r="H892" s="2" t="s">
        <v>204</v>
      </c>
      <c r="I892" s="2" t="str">
        <f>IFERROR(__xludf.DUMMYFUNCTION("GOOGLETRANSLATE(C892,""fr"",""en"")"),"Loading...")</f>
        <v>Loading...</v>
      </c>
    </row>
    <row r="893" ht="15.75" customHeight="1">
      <c r="B893" s="2" t="s">
        <v>2084</v>
      </c>
      <c r="C893" s="2" t="s">
        <v>2085</v>
      </c>
      <c r="D893" s="2" t="s">
        <v>26</v>
      </c>
      <c r="E893" s="2" t="s">
        <v>27</v>
      </c>
      <c r="F893" s="2" t="s">
        <v>398</v>
      </c>
      <c r="G893" s="2" t="s">
        <v>2075</v>
      </c>
      <c r="H893" s="2" t="s">
        <v>204</v>
      </c>
      <c r="I893" s="2" t="str">
        <f>IFERROR(__xludf.DUMMYFUNCTION("GOOGLETRANSLATE(C893,""fr"",""en"")"),"Loading...")</f>
        <v>Loading...</v>
      </c>
    </row>
    <row r="894" ht="15.75" customHeight="1">
      <c r="B894" s="2" t="s">
        <v>2086</v>
      </c>
      <c r="C894" s="2" t="s">
        <v>2087</v>
      </c>
      <c r="D894" s="2" t="s">
        <v>26</v>
      </c>
      <c r="E894" s="2" t="s">
        <v>27</v>
      </c>
      <c r="F894" s="2" t="s">
        <v>398</v>
      </c>
      <c r="G894" s="2" t="s">
        <v>2075</v>
      </c>
      <c r="H894" s="2" t="s">
        <v>204</v>
      </c>
      <c r="I894" s="2" t="str">
        <f>IFERROR(__xludf.DUMMYFUNCTION("GOOGLETRANSLATE(C894,""fr"",""en"")"),"Loading...")</f>
        <v>Loading...</v>
      </c>
    </row>
    <row r="895" ht="15.75" customHeight="1">
      <c r="B895" s="2" t="s">
        <v>2088</v>
      </c>
      <c r="C895" s="2" t="s">
        <v>2089</v>
      </c>
      <c r="D895" s="2" t="s">
        <v>26</v>
      </c>
      <c r="E895" s="2" t="s">
        <v>27</v>
      </c>
      <c r="F895" s="2" t="s">
        <v>398</v>
      </c>
      <c r="G895" s="2" t="s">
        <v>2075</v>
      </c>
      <c r="H895" s="2" t="s">
        <v>204</v>
      </c>
      <c r="I895" s="2" t="str">
        <f>IFERROR(__xludf.DUMMYFUNCTION("GOOGLETRANSLATE(C895,""fr"",""en"")"),"Answer and reminder of a very fast advisor. Very pleasant advisor on the phone clearly explaining the terms of the contract, and perfectly answering the desired questions.")</f>
        <v>Answer and reminder of a very fast advisor. Very pleasant advisor on the phone clearly explaining the terms of the contract, and perfectly answering the desired questions.</v>
      </c>
    </row>
    <row r="896" ht="15.75" customHeight="1">
      <c r="B896" s="2" t="s">
        <v>2090</v>
      </c>
      <c r="C896" s="2" t="s">
        <v>2091</v>
      </c>
      <c r="D896" s="2" t="s">
        <v>26</v>
      </c>
      <c r="E896" s="2" t="s">
        <v>27</v>
      </c>
      <c r="F896" s="2" t="s">
        <v>398</v>
      </c>
      <c r="G896" s="2" t="s">
        <v>2075</v>
      </c>
      <c r="H896" s="2" t="s">
        <v>204</v>
      </c>
      <c r="I896" s="2" t="str">
        <f>IFERROR(__xludf.DUMMYFUNCTION("GOOGLETRANSLATE(C896,""fr"",""en"")"),"Loading...")</f>
        <v>Loading...</v>
      </c>
    </row>
    <row r="897" ht="15.75" customHeight="1">
      <c r="B897" s="2" t="s">
        <v>2092</v>
      </c>
      <c r="C897" s="2" t="s">
        <v>2093</v>
      </c>
      <c r="D897" s="2" t="s">
        <v>26</v>
      </c>
      <c r="E897" s="2" t="s">
        <v>27</v>
      </c>
      <c r="F897" s="2" t="s">
        <v>398</v>
      </c>
      <c r="G897" s="2" t="s">
        <v>2075</v>
      </c>
      <c r="H897" s="2" t="s">
        <v>204</v>
      </c>
      <c r="I897" s="2" t="str">
        <f>IFERROR(__xludf.DUMMYFUNCTION("GOOGLETRANSLATE(C897,""fr"",""en"")"),"We can quickly secure for the same day which is rather practical, however, the price is rather elevated, although no more than the competition")</f>
        <v>We can quickly secure for the same day which is rather practical, however, the price is rather elevated, although no more than the competition</v>
      </c>
    </row>
    <row r="898" ht="15.75" customHeight="1">
      <c r="B898" s="2" t="s">
        <v>2094</v>
      </c>
      <c r="C898" s="2" t="s">
        <v>2095</v>
      </c>
      <c r="D898" s="2" t="s">
        <v>26</v>
      </c>
      <c r="E898" s="2" t="s">
        <v>27</v>
      </c>
      <c r="F898" s="2" t="s">
        <v>398</v>
      </c>
      <c r="G898" s="2" t="s">
        <v>2075</v>
      </c>
      <c r="H898" s="2" t="s">
        <v>204</v>
      </c>
      <c r="I898" s="2" t="str">
        <f>IFERROR(__xludf.DUMMYFUNCTION("GOOGLETRANSLATE(C898,""fr"",""en"")"),"Loading...")</f>
        <v>Loading...</v>
      </c>
    </row>
    <row r="899" ht="15.75" customHeight="1">
      <c r="B899" s="2" t="s">
        <v>2096</v>
      </c>
      <c r="C899" s="2" t="s">
        <v>2097</v>
      </c>
      <c r="D899" s="2" t="s">
        <v>26</v>
      </c>
      <c r="E899" s="2" t="s">
        <v>27</v>
      </c>
      <c r="F899" s="2" t="s">
        <v>398</v>
      </c>
      <c r="G899" s="2" t="s">
        <v>2075</v>
      </c>
      <c r="H899" s="2" t="s">
        <v>204</v>
      </c>
      <c r="I899" s="2" t="str">
        <f>IFERROR(__xludf.DUMMYFUNCTION("GOOGLETRANSLATE(C899,""fr"",""en"")"),"Loading...")</f>
        <v>Loading...</v>
      </c>
    </row>
    <row r="900" ht="15.75" customHeight="1">
      <c r="B900" s="2" t="s">
        <v>2098</v>
      </c>
      <c r="C900" s="2" t="s">
        <v>2099</v>
      </c>
      <c r="D900" s="2" t="s">
        <v>26</v>
      </c>
      <c r="E900" s="2" t="s">
        <v>27</v>
      </c>
      <c r="F900" s="2" t="s">
        <v>398</v>
      </c>
      <c r="G900" s="2" t="s">
        <v>2075</v>
      </c>
      <c r="H900" s="2" t="s">
        <v>204</v>
      </c>
      <c r="I900" s="2" t="str">
        <f>IFERROR(__xludf.DUMMYFUNCTION("GOOGLETRANSLATE(C900,""fr"",""en"")"),"Problem during registration, I was directly recalled by an advisor who was very pleasant. Very fast procedure, the price seems competitive to me")</f>
        <v>Problem during registration, I was directly recalled by an advisor who was very pleasant. Very fast procedure, the price seems competitive to me</v>
      </c>
    </row>
    <row r="901" ht="15.75" customHeight="1">
      <c r="B901" s="2" t="s">
        <v>2100</v>
      </c>
      <c r="C901" s="2" t="s">
        <v>2101</v>
      </c>
      <c r="D901" s="2" t="s">
        <v>26</v>
      </c>
      <c r="E901" s="2" t="s">
        <v>27</v>
      </c>
      <c r="F901" s="2" t="s">
        <v>398</v>
      </c>
      <c r="G901" s="2" t="s">
        <v>2102</v>
      </c>
      <c r="H901" s="2" t="s">
        <v>204</v>
      </c>
      <c r="I901" s="2" t="str">
        <f>IFERROR(__xludf.DUMMYFUNCTION("GOOGLETRANSLATE(C901,""fr"",""en"")"),"Loading...")</f>
        <v>Loading...</v>
      </c>
    </row>
    <row r="902" ht="15.75" customHeight="1">
      <c r="B902" s="2" t="s">
        <v>2103</v>
      </c>
      <c r="C902" s="2" t="s">
        <v>2104</v>
      </c>
      <c r="D902" s="2" t="s">
        <v>26</v>
      </c>
      <c r="E902" s="2" t="s">
        <v>27</v>
      </c>
      <c r="F902" s="2" t="s">
        <v>398</v>
      </c>
      <c r="G902" s="2" t="s">
        <v>2105</v>
      </c>
      <c r="H902" s="2" t="s">
        <v>204</v>
      </c>
      <c r="I902" s="2" t="str">
        <f>IFERROR(__xludf.DUMMYFUNCTION("GOOGLETRANSLATE(C902,""fr"",""en"")"),"Loading...")</f>
        <v>Loading...</v>
      </c>
    </row>
    <row r="903" ht="15.75" customHeight="1">
      <c r="B903" s="2" t="s">
        <v>2106</v>
      </c>
      <c r="C903" s="2" t="s">
        <v>2107</v>
      </c>
      <c r="D903" s="2" t="s">
        <v>26</v>
      </c>
      <c r="E903" s="2" t="s">
        <v>27</v>
      </c>
      <c r="F903" s="2" t="s">
        <v>398</v>
      </c>
      <c r="G903" s="2" t="s">
        <v>2108</v>
      </c>
      <c r="H903" s="2" t="s">
        <v>204</v>
      </c>
      <c r="I903" s="2" t="str">
        <f>IFERROR(__xludf.DUMMYFUNCTION("GOOGLETRANSLATE(C903,""fr"",""en"")"),"Loading...")</f>
        <v>Loading...</v>
      </c>
    </row>
    <row r="904" ht="15.75" customHeight="1">
      <c r="B904" s="2" t="s">
        <v>2109</v>
      </c>
      <c r="C904" s="2" t="s">
        <v>2110</v>
      </c>
      <c r="D904" s="2" t="s">
        <v>26</v>
      </c>
      <c r="E904" s="2" t="s">
        <v>27</v>
      </c>
      <c r="F904" s="2" t="s">
        <v>398</v>
      </c>
      <c r="G904" s="2" t="s">
        <v>2108</v>
      </c>
      <c r="H904" s="2" t="s">
        <v>204</v>
      </c>
      <c r="I904" s="2" t="str">
        <f>IFERROR(__xludf.DUMMYFUNCTION("GOOGLETRANSLATE(C904,""fr"",""en"")"),"Having just subscribed right now, I cannot comment on your brand but I will be happy to come back to you later.")</f>
        <v>Having just subscribed right now, I cannot comment on your brand but I will be happy to come back to you later.</v>
      </c>
    </row>
    <row r="905" ht="15.75" customHeight="1">
      <c r="B905" s="2" t="s">
        <v>2111</v>
      </c>
      <c r="C905" s="2" t="s">
        <v>2112</v>
      </c>
      <c r="D905" s="2" t="s">
        <v>26</v>
      </c>
      <c r="E905" s="2" t="s">
        <v>27</v>
      </c>
      <c r="F905" s="2" t="s">
        <v>398</v>
      </c>
      <c r="G905" s="2" t="s">
        <v>2108</v>
      </c>
      <c r="H905" s="2" t="s">
        <v>204</v>
      </c>
      <c r="I905" s="2" t="str">
        <f>IFERROR(__xludf.DUMMYFUNCTION("GOOGLETRANSLATE(C905,""fr"",""en"")"),"Loading...")</f>
        <v>Loading...</v>
      </c>
    </row>
    <row r="906" ht="15.75" customHeight="1">
      <c r="B906" s="2" t="s">
        <v>2113</v>
      </c>
      <c r="C906" s="2" t="s">
        <v>2114</v>
      </c>
      <c r="D906" s="2" t="s">
        <v>26</v>
      </c>
      <c r="E906" s="2" t="s">
        <v>27</v>
      </c>
      <c r="F906" s="2" t="s">
        <v>398</v>
      </c>
      <c r="G906" s="2" t="s">
        <v>2108</v>
      </c>
      <c r="H906" s="2" t="s">
        <v>204</v>
      </c>
      <c r="I906" s="2" t="str">
        <f>IFERROR(__xludf.DUMMYFUNCTION("GOOGLETRANSLATE(C906,""fr"",""en"")"),"Loading...")</f>
        <v>Loading...</v>
      </c>
    </row>
    <row r="907" ht="15.75" customHeight="1">
      <c r="B907" s="2" t="s">
        <v>2115</v>
      </c>
      <c r="C907" s="2" t="s">
        <v>2116</v>
      </c>
      <c r="D907" s="2" t="s">
        <v>26</v>
      </c>
      <c r="E907" s="2" t="s">
        <v>27</v>
      </c>
      <c r="F907" s="2" t="s">
        <v>398</v>
      </c>
      <c r="G907" s="2" t="s">
        <v>2108</v>
      </c>
      <c r="H907" s="2" t="s">
        <v>204</v>
      </c>
      <c r="I907" s="2" t="str">
        <f>IFERROR(__xludf.DUMMYFUNCTION("GOOGLETRANSLATE(C907,""fr"",""en"")"),"Loading...")</f>
        <v>Loading...</v>
      </c>
    </row>
    <row r="908" ht="15.75" customHeight="1">
      <c r="B908" s="2" t="s">
        <v>2117</v>
      </c>
      <c r="C908" s="2" t="s">
        <v>2118</v>
      </c>
      <c r="D908" s="2" t="s">
        <v>26</v>
      </c>
      <c r="E908" s="2" t="s">
        <v>27</v>
      </c>
      <c r="F908" s="2" t="s">
        <v>398</v>
      </c>
      <c r="G908" s="2" t="s">
        <v>2108</v>
      </c>
      <c r="H908" s="2" t="s">
        <v>204</v>
      </c>
      <c r="I908" s="2" t="str">
        <f>IFERROR(__xludf.DUMMYFUNCTION("GOOGLETRANSLATE(C908,""fr"",""en"")"),"Fast and efficient service.
Respond quickly, kind and understanding.
Price unbeatable.
Two years under the Olivier Insurance Auto and I plan to stay there.")</f>
        <v>Fast and efficient service.
Respond quickly, kind and understanding.
Price unbeatable.
Two years under the Olivier Insurance Auto and I plan to stay there.</v>
      </c>
    </row>
    <row r="909" ht="15.75" customHeight="1">
      <c r="B909" s="2" t="s">
        <v>2119</v>
      </c>
      <c r="C909" s="2" t="s">
        <v>2120</v>
      </c>
      <c r="D909" s="2" t="s">
        <v>26</v>
      </c>
      <c r="E909" s="2" t="s">
        <v>27</v>
      </c>
      <c r="F909" s="2" t="s">
        <v>398</v>
      </c>
      <c r="G909" s="2" t="s">
        <v>2108</v>
      </c>
      <c r="H909" s="2" t="s">
        <v>204</v>
      </c>
      <c r="I909" s="2" t="str">
        <f>IFERROR(__xludf.DUMMYFUNCTION("GOOGLETRANSLATE(C909,""fr"",""en"")"),"Loading...")</f>
        <v>Loading...</v>
      </c>
    </row>
    <row r="910" ht="15.75" customHeight="1">
      <c r="B910" s="2" t="s">
        <v>2121</v>
      </c>
      <c r="C910" s="2" t="s">
        <v>2122</v>
      </c>
      <c r="D910" s="2" t="s">
        <v>26</v>
      </c>
      <c r="E910" s="2" t="s">
        <v>27</v>
      </c>
      <c r="F910" s="2" t="s">
        <v>398</v>
      </c>
      <c r="G910" s="2" t="s">
        <v>2123</v>
      </c>
      <c r="H910" s="2" t="s">
        <v>204</v>
      </c>
      <c r="I910" s="2" t="str">
        <f>IFERROR(__xludf.DUMMYFUNCTION("GOOGLETRANSLATE(C910,""fr"",""en"")"),"Loading...")</f>
        <v>Loading...</v>
      </c>
    </row>
    <row r="911" ht="15.75" customHeight="1">
      <c r="B911" s="2" t="s">
        <v>2124</v>
      </c>
      <c r="C911" s="2" t="s">
        <v>2125</v>
      </c>
      <c r="D911" s="2" t="s">
        <v>26</v>
      </c>
      <c r="E911" s="2" t="s">
        <v>27</v>
      </c>
      <c r="F911" s="2" t="s">
        <v>398</v>
      </c>
      <c r="G911" s="2" t="s">
        <v>2123</v>
      </c>
      <c r="H911" s="2" t="s">
        <v>204</v>
      </c>
      <c r="I911" s="2" t="str">
        <f>IFERROR(__xludf.DUMMYFUNCTION("GOOGLETRANSLATE(C911,""fr"",""en"")"),"Loading...")</f>
        <v>Loading...</v>
      </c>
    </row>
    <row r="912" ht="15.75" customHeight="1">
      <c r="B912" s="2" t="s">
        <v>2126</v>
      </c>
      <c r="C912" s="2" t="s">
        <v>2127</v>
      </c>
      <c r="D912" s="2" t="s">
        <v>26</v>
      </c>
      <c r="E912" s="2" t="s">
        <v>27</v>
      </c>
      <c r="F912" s="2" t="s">
        <v>398</v>
      </c>
      <c r="G912" s="2" t="s">
        <v>2123</v>
      </c>
      <c r="H912" s="2" t="s">
        <v>204</v>
      </c>
      <c r="I912" s="2" t="str">
        <f>IFERROR(__xludf.DUMMYFUNCTION("GOOGLETRANSLATE(C912,""fr"",""en"")"),"Loading...")</f>
        <v>Loading...</v>
      </c>
    </row>
    <row r="913" ht="15.75" customHeight="1">
      <c r="B913" s="2" t="s">
        <v>2128</v>
      </c>
      <c r="C913" s="2" t="s">
        <v>2129</v>
      </c>
      <c r="D913" s="2" t="s">
        <v>26</v>
      </c>
      <c r="E913" s="2" t="s">
        <v>27</v>
      </c>
      <c r="F913" s="2" t="s">
        <v>398</v>
      </c>
      <c r="G913" s="2" t="s">
        <v>2123</v>
      </c>
      <c r="H913" s="2" t="s">
        <v>204</v>
      </c>
      <c r="I913" s="2" t="str">
        <f>IFERROR(__xludf.DUMMYFUNCTION("GOOGLETRANSLATE(C913,""fr"",""en"")"),"Loading...")</f>
        <v>Loading...</v>
      </c>
    </row>
    <row r="914" ht="15.75" customHeight="1">
      <c r="B914" s="2" t="s">
        <v>2130</v>
      </c>
      <c r="C914" s="2" t="s">
        <v>2131</v>
      </c>
      <c r="D914" s="2" t="s">
        <v>26</v>
      </c>
      <c r="E914" s="2" t="s">
        <v>27</v>
      </c>
      <c r="F914" s="2" t="s">
        <v>398</v>
      </c>
      <c r="G914" s="2" t="s">
        <v>2123</v>
      </c>
      <c r="H914" s="2" t="s">
        <v>204</v>
      </c>
      <c r="I914" s="2" t="str">
        <f>IFERROR(__xludf.DUMMYFUNCTION("GOOGLETRANSLATE(C914,""fr"",""en"")"),"Loading...")</f>
        <v>Loading...</v>
      </c>
    </row>
    <row r="915" ht="15.75" customHeight="1">
      <c r="B915" s="2" t="s">
        <v>2132</v>
      </c>
      <c r="C915" s="2" t="s">
        <v>2133</v>
      </c>
      <c r="D915" s="2" t="s">
        <v>26</v>
      </c>
      <c r="E915" s="2" t="s">
        <v>27</v>
      </c>
      <c r="F915" s="2" t="s">
        <v>398</v>
      </c>
      <c r="G915" s="2" t="s">
        <v>2123</v>
      </c>
      <c r="H915" s="2" t="s">
        <v>204</v>
      </c>
      <c r="I915" s="2" t="str">
        <f>IFERROR(__xludf.DUMMYFUNCTION("GOOGLETRANSLATE(C915,""fr"",""en"")"),"Loading...")</f>
        <v>Loading...</v>
      </c>
    </row>
    <row r="916" ht="15.75" customHeight="1">
      <c r="B916" s="2" t="s">
        <v>2134</v>
      </c>
      <c r="C916" s="2" t="s">
        <v>2135</v>
      </c>
      <c r="D916" s="2" t="s">
        <v>26</v>
      </c>
      <c r="E916" s="2" t="s">
        <v>27</v>
      </c>
      <c r="F916" s="2" t="s">
        <v>398</v>
      </c>
      <c r="G916" s="2" t="s">
        <v>2123</v>
      </c>
      <c r="H916" s="2" t="s">
        <v>204</v>
      </c>
      <c r="I916" s="2" t="str">
        <f>IFERROR(__xludf.DUMMYFUNCTION("GOOGLETRANSLATE(C916,""fr"",""en"")"),"Very satisfied with the speed of your service, very happy to be a customer among you and I can't wait to see the future, thank you for your speed of action.")</f>
        <v>Very satisfied with the speed of your service, very happy to be a customer among you and I can't wait to see the future, thank you for your speed of action.</v>
      </c>
    </row>
    <row r="917" ht="15.75" customHeight="1">
      <c r="B917" s="2" t="s">
        <v>2136</v>
      </c>
      <c r="C917" s="2" t="s">
        <v>2137</v>
      </c>
      <c r="D917" s="2" t="s">
        <v>26</v>
      </c>
      <c r="E917" s="2" t="s">
        <v>27</v>
      </c>
      <c r="F917" s="2" t="s">
        <v>398</v>
      </c>
      <c r="G917" s="2" t="s">
        <v>2123</v>
      </c>
      <c r="H917" s="2" t="s">
        <v>204</v>
      </c>
      <c r="I917" s="2" t="str">
        <f>IFERROR(__xludf.DUMMYFUNCTION("GOOGLETRANSLATE(C917,""fr"",""en"")"),"Several difficulties with the site
Access to the personal account
Housing quote
Regulation (Boursorama) via the impossible site, operation made with a telephone advisor with information on bank references which does not really reassure")</f>
        <v>Several difficulties with the site
Access to the personal account
Housing quote
Regulation (Boursorama) via the impossible site, operation made with a telephone advisor with information on bank references which does not really reassure</v>
      </c>
    </row>
    <row r="918" ht="15.75" customHeight="1">
      <c r="B918" s="2" t="s">
        <v>2138</v>
      </c>
      <c r="C918" s="2" t="s">
        <v>2139</v>
      </c>
      <c r="D918" s="2" t="s">
        <v>26</v>
      </c>
      <c r="E918" s="2" t="s">
        <v>27</v>
      </c>
      <c r="F918" s="2" t="s">
        <v>398</v>
      </c>
      <c r="G918" s="2" t="s">
        <v>2123</v>
      </c>
      <c r="H918" s="2" t="s">
        <v>204</v>
      </c>
      <c r="I918" s="2" t="str">
        <f>IFERROR(__xludf.DUMMYFUNCTION("GOOGLETRANSLATE(C918,""fr"",""en"")"),"Loading...")</f>
        <v>Loading...</v>
      </c>
    </row>
    <row r="919" ht="15.75" customHeight="1">
      <c r="B919" s="2" t="s">
        <v>2140</v>
      </c>
      <c r="C919" s="2" t="s">
        <v>2141</v>
      </c>
      <c r="D919" s="2" t="s">
        <v>26</v>
      </c>
      <c r="E919" s="2" t="s">
        <v>27</v>
      </c>
      <c r="F919" s="2" t="s">
        <v>398</v>
      </c>
      <c r="G919" s="2" t="s">
        <v>2142</v>
      </c>
      <c r="H919" s="2" t="s">
        <v>204</v>
      </c>
      <c r="I919" s="2" t="str">
        <f>IFERROR(__xludf.DUMMYFUNCTION("GOOGLETRANSLATE(C919,""fr"",""en"")"),"I just registered, I would see in time if the olive services suit me. For the moment nothing to say, the prices meet my expectations compared to the proposed guarantee.")</f>
        <v>I just registered, I would see in time if the olive services suit me. For the moment nothing to say, the prices meet my expectations compared to the proposed guarantee.</v>
      </c>
    </row>
    <row r="920" ht="15.75" customHeight="1">
      <c r="B920" s="2" t="s">
        <v>2143</v>
      </c>
      <c r="C920" s="2" t="s">
        <v>2144</v>
      </c>
      <c r="D920" s="2" t="s">
        <v>26</v>
      </c>
      <c r="E920" s="2" t="s">
        <v>27</v>
      </c>
      <c r="F920" s="2" t="s">
        <v>398</v>
      </c>
      <c r="G920" s="2" t="s">
        <v>2142</v>
      </c>
      <c r="H920" s="2" t="s">
        <v>204</v>
      </c>
      <c r="I920" s="2" t="str">
        <f>IFERROR(__xludf.DUMMYFUNCTION("GOOGLETRANSLATE(C920,""fr"",""en"")"),"Nothing to contradict everything is perfect. I highly recommend this insurance company. An effort to be done with regard to the file fees, a small commercial gesture would be welcome.")</f>
        <v>Nothing to contradict everything is perfect. I highly recommend this insurance company. An effort to be done with regard to the file fees, a small commercial gesture would be welcome.</v>
      </c>
    </row>
    <row r="921" ht="15.75" customHeight="1">
      <c r="B921" s="2" t="s">
        <v>2145</v>
      </c>
      <c r="C921" s="2" t="s">
        <v>2146</v>
      </c>
      <c r="D921" s="2" t="s">
        <v>26</v>
      </c>
      <c r="E921" s="2" t="s">
        <v>27</v>
      </c>
      <c r="F921" s="2" t="s">
        <v>398</v>
      </c>
      <c r="G921" s="2" t="s">
        <v>2142</v>
      </c>
      <c r="H921" s="2" t="s">
        <v>204</v>
      </c>
      <c r="I921" s="2" t="str">
        <f>IFERROR(__xludf.DUMMYFUNCTION("GOOGLETRANSLATE(C921,""fr"",""en"")"),"I just subscribed and the prices are interesting compared to the coverage. Now see when there is a claim if I have one. Hopefully customer service will be up to par.")</f>
        <v>I just subscribed and the prices are interesting compared to the coverage. Now see when there is a claim if I have one. Hopefully customer service will be up to par.</v>
      </c>
    </row>
    <row r="922" ht="15.75" customHeight="1">
      <c r="B922" s="2" t="s">
        <v>2147</v>
      </c>
      <c r="C922" s="2" t="s">
        <v>2148</v>
      </c>
      <c r="D922" s="2" t="s">
        <v>26</v>
      </c>
      <c r="E922" s="2" t="s">
        <v>27</v>
      </c>
      <c r="F922" s="2" t="s">
        <v>398</v>
      </c>
      <c r="G922" s="2" t="s">
        <v>2142</v>
      </c>
      <c r="H922" s="2" t="s">
        <v>204</v>
      </c>
      <c r="I922" s="2" t="str">
        <f>IFERROR(__xludf.DUMMYFUNCTION("GOOGLETRANSLATE(C922,""fr"",""en"")"),"Loading...")</f>
        <v>Loading...</v>
      </c>
    </row>
    <row r="923" ht="15.75" customHeight="1">
      <c r="B923" s="2" t="s">
        <v>2149</v>
      </c>
      <c r="C923" s="2" t="s">
        <v>2150</v>
      </c>
      <c r="D923" s="2" t="s">
        <v>26</v>
      </c>
      <c r="E923" s="2" t="s">
        <v>27</v>
      </c>
      <c r="F923" s="2" t="s">
        <v>398</v>
      </c>
      <c r="G923" s="2" t="s">
        <v>2142</v>
      </c>
      <c r="H923" s="2" t="s">
        <v>204</v>
      </c>
      <c r="I923" s="2" t="str">
        <f>IFERROR(__xludf.DUMMYFUNCTION("GOOGLETRANSLATE(C923,""fr"",""en"")"),"Loading...")</f>
        <v>Loading...</v>
      </c>
    </row>
    <row r="924" ht="15.75" customHeight="1">
      <c r="B924" s="2" t="s">
        <v>2151</v>
      </c>
      <c r="C924" s="2" t="s">
        <v>2152</v>
      </c>
      <c r="D924" s="2" t="s">
        <v>26</v>
      </c>
      <c r="E924" s="2" t="s">
        <v>27</v>
      </c>
      <c r="F924" s="2" t="s">
        <v>398</v>
      </c>
      <c r="G924" s="2" t="s">
        <v>2142</v>
      </c>
      <c r="H924" s="2" t="s">
        <v>204</v>
      </c>
      <c r="I924" s="2" t="str">
        <f>IFERROR(__xludf.DUMMYFUNCTION("GOOGLETRANSLATE(C924,""fr"",""en"")"),"I am satisfied with the service. Speed, availability. The prices are very competitive. The sending of documents is simple and the return rapid. So I recommend")</f>
        <v>I am satisfied with the service. Speed, availability. The prices are very competitive. The sending of documents is simple and the return rapid. So I recommend</v>
      </c>
    </row>
    <row r="925" ht="15.75" customHeight="1">
      <c r="B925" s="2" t="s">
        <v>2153</v>
      </c>
      <c r="C925" s="2" t="s">
        <v>2154</v>
      </c>
      <c r="D925" s="2" t="s">
        <v>26</v>
      </c>
      <c r="E925" s="2" t="s">
        <v>27</v>
      </c>
      <c r="F925" s="2" t="s">
        <v>398</v>
      </c>
      <c r="G925" s="2" t="s">
        <v>2142</v>
      </c>
      <c r="H925" s="2" t="s">
        <v>204</v>
      </c>
      <c r="I925" s="2" t="str">
        <f>IFERROR(__xludf.DUMMYFUNCTION("GOOGLETRANSLATE(C925,""fr"",""en"")"),"Loading...")</f>
        <v>Loading...</v>
      </c>
    </row>
    <row r="926" ht="15.75" customHeight="1">
      <c r="B926" s="2" t="s">
        <v>2155</v>
      </c>
      <c r="C926" s="2" t="s">
        <v>2156</v>
      </c>
      <c r="D926" s="2" t="s">
        <v>26</v>
      </c>
      <c r="E926" s="2" t="s">
        <v>27</v>
      </c>
      <c r="F926" s="2" t="s">
        <v>398</v>
      </c>
      <c r="G926" s="2" t="s">
        <v>2157</v>
      </c>
      <c r="H926" s="2" t="s">
        <v>204</v>
      </c>
      <c r="I926" s="2" t="str">
        <f>IFERROR(__xludf.DUMMYFUNCTION("GOOGLETRANSLATE(C926,""fr"",""en"")"),"Loading...")</f>
        <v>Loading...</v>
      </c>
    </row>
    <row r="927" ht="15.75" customHeight="1">
      <c r="B927" s="2" t="s">
        <v>2158</v>
      </c>
      <c r="C927" s="2" t="s">
        <v>2159</v>
      </c>
      <c r="D927" s="2" t="s">
        <v>26</v>
      </c>
      <c r="E927" s="2" t="s">
        <v>27</v>
      </c>
      <c r="F927" s="2" t="s">
        <v>398</v>
      </c>
      <c r="G927" s="2" t="s">
        <v>2157</v>
      </c>
      <c r="H927" s="2" t="s">
        <v>204</v>
      </c>
      <c r="I927" s="2" t="str">
        <f>IFERROR(__xludf.DUMMYFUNCTION("GOOGLETRANSLATE(C927,""fr"",""en"")"),"Loading...")</f>
        <v>Loading...</v>
      </c>
    </row>
    <row r="928" ht="15.75" customHeight="1">
      <c r="B928" s="2" t="s">
        <v>2160</v>
      </c>
      <c r="C928" s="2" t="s">
        <v>2161</v>
      </c>
      <c r="D928" s="2" t="s">
        <v>26</v>
      </c>
      <c r="E928" s="2" t="s">
        <v>27</v>
      </c>
      <c r="F928" s="2" t="s">
        <v>398</v>
      </c>
      <c r="G928" s="2" t="s">
        <v>2157</v>
      </c>
      <c r="H928" s="2" t="s">
        <v>204</v>
      </c>
      <c r="I928" s="2" t="str">
        <f>IFERROR(__xludf.DUMMYFUNCTION("GOOGLETRANSLATE(C928,""fr"",""en"")"),"I am satisfied with my insurance contract The prices suit me it is simple quick practical and above all efficient and thank you for your telephone reception")</f>
        <v>I am satisfied with my insurance contract The prices suit me it is simple quick practical and above all efficient and thank you for your telephone reception</v>
      </c>
    </row>
    <row r="929" ht="15.75" customHeight="1">
      <c r="B929" s="2" t="s">
        <v>2162</v>
      </c>
      <c r="C929" s="2" t="s">
        <v>2163</v>
      </c>
      <c r="D929" s="2" t="s">
        <v>26</v>
      </c>
      <c r="E929" s="2" t="s">
        <v>27</v>
      </c>
      <c r="F929" s="2" t="s">
        <v>398</v>
      </c>
      <c r="G929" s="2" t="s">
        <v>2164</v>
      </c>
      <c r="H929" s="2" t="s">
        <v>204</v>
      </c>
      <c r="I929" s="2" t="str">
        <f>IFERROR(__xludf.DUMMYFUNCTION("GOOGLETRANSLATE(C929,""fr"",""en"")"),"Loading...")</f>
        <v>Loading...</v>
      </c>
    </row>
    <row r="930" ht="15.75" customHeight="1">
      <c r="B930" s="2" t="s">
        <v>2165</v>
      </c>
      <c r="C930" s="2" t="s">
        <v>2166</v>
      </c>
      <c r="D930" s="2" t="s">
        <v>26</v>
      </c>
      <c r="E930" s="2" t="s">
        <v>27</v>
      </c>
      <c r="F930" s="2" t="s">
        <v>398</v>
      </c>
      <c r="G930" s="2" t="s">
        <v>2164</v>
      </c>
      <c r="H930" s="2" t="s">
        <v>204</v>
      </c>
      <c r="I930" s="2" t="str">
        <f>IFERROR(__xludf.DUMMYFUNCTION("GOOGLETRANSLATE(C930,""fr"",""en"")"),"Thank you for the price, I find that the insurance that was asked for me by a friend who knew you with television advertisements, thank you and good day Mr Solbes Romain.")</f>
        <v>Thank you for the price, I find that the insurance that was asked for me by a friend who knew you with television advertisements, thank you and good day Mr Solbes Romain.</v>
      </c>
    </row>
    <row r="931" ht="15.75" customHeight="1">
      <c r="B931" s="2" t="s">
        <v>2167</v>
      </c>
      <c r="C931" s="2" t="s">
        <v>2168</v>
      </c>
      <c r="D931" s="2" t="s">
        <v>26</v>
      </c>
      <c r="E931" s="2" t="s">
        <v>27</v>
      </c>
      <c r="F931" s="2" t="s">
        <v>398</v>
      </c>
      <c r="G931" s="2" t="s">
        <v>2164</v>
      </c>
      <c r="H931" s="2" t="s">
        <v>204</v>
      </c>
      <c r="I931" s="2" t="str">
        <f>IFERROR(__xludf.DUMMYFUNCTION("GOOGLETRANSLATE(C931,""fr"",""en"")"),"Loading...")</f>
        <v>Loading...</v>
      </c>
    </row>
    <row r="932" ht="15.75" customHeight="1">
      <c r="B932" s="2" t="s">
        <v>2169</v>
      </c>
      <c r="C932" s="2" t="s">
        <v>2170</v>
      </c>
      <c r="D932" s="2" t="s">
        <v>26</v>
      </c>
      <c r="E932" s="2" t="s">
        <v>27</v>
      </c>
      <c r="F932" s="2" t="s">
        <v>398</v>
      </c>
      <c r="G932" s="2" t="s">
        <v>2164</v>
      </c>
      <c r="H932" s="2" t="s">
        <v>204</v>
      </c>
      <c r="I932" s="2" t="str">
        <f>IFERROR(__xludf.DUMMYFUNCTION("GOOGLETRANSLATE(C932,""fr"",""en"")"),"I am satisfied with the service, the prices are very affordable for insurance, very attentive and at the advice of the person. Delighted to have this new contract.")</f>
        <v>I am satisfied with the service, the prices are very affordable for insurance, very attentive and at the advice of the person. Delighted to have this new contract.</v>
      </c>
    </row>
    <row r="933" ht="15.75" customHeight="1">
      <c r="B933" s="2" t="s">
        <v>2171</v>
      </c>
      <c r="C933" s="2" t="s">
        <v>2172</v>
      </c>
      <c r="D933" s="2" t="s">
        <v>26</v>
      </c>
      <c r="E933" s="2" t="s">
        <v>27</v>
      </c>
      <c r="F933" s="2" t="s">
        <v>398</v>
      </c>
      <c r="G933" s="2" t="s">
        <v>2164</v>
      </c>
      <c r="H933" s="2" t="s">
        <v>204</v>
      </c>
      <c r="I933" s="2" t="str">
        <f>IFERROR(__xludf.DUMMYFUNCTION("GOOGLETRANSLATE(C933,""fr"",""en"")"),"Simple and practical, I am satisfied with your services.
Simple and practical, I am satisfied with your services.
Simple and practical, I am satisfied with your services.
")</f>
        <v>Simple and practical, I am satisfied with your services.
Simple and practical, I am satisfied with your services.
Simple and practical, I am satisfied with your services.
</v>
      </c>
    </row>
    <row r="934" ht="15.75" customHeight="1">
      <c r="B934" s="2" t="s">
        <v>2173</v>
      </c>
      <c r="C934" s="2" t="s">
        <v>2174</v>
      </c>
      <c r="D934" s="2" t="s">
        <v>26</v>
      </c>
      <c r="E934" s="2" t="s">
        <v>27</v>
      </c>
      <c r="F934" s="2" t="s">
        <v>398</v>
      </c>
      <c r="G934" s="2" t="s">
        <v>2164</v>
      </c>
      <c r="H934" s="2" t="s">
        <v>204</v>
      </c>
      <c r="I934" s="2" t="str">
        <f>IFERROR(__xludf.DUMMYFUNCTION("GOOGLETRANSLATE(C934,""fr"",""en"")"),"Loading...")</f>
        <v>Loading...</v>
      </c>
    </row>
    <row r="935" ht="15.75" customHeight="1">
      <c r="B935" s="2" t="s">
        <v>2175</v>
      </c>
      <c r="C935" s="2" t="s">
        <v>2176</v>
      </c>
      <c r="D935" s="2" t="s">
        <v>26</v>
      </c>
      <c r="E935" s="2" t="s">
        <v>27</v>
      </c>
      <c r="F935" s="2" t="s">
        <v>398</v>
      </c>
      <c r="G935" s="2" t="s">
        <v>2177</v>
      </c>
      <c r="H935" s="2" t="s">
        <v>204</v>
      </c>
      <c r="I935" s="2" t="str">
        <f>IFERROR(__xludf.DUMMYFUNCTION("GOOGLETRANSLATE(C935,""fr"",""en"")"),"Loading...")</f>
        <v>Loading...</v>
      </c>
    </row>
    <row r="936" ht="15.75" customHeight="1">
      <c r="B936" s="2" t="s">
        <v>2178</v>
      </c>
      <c r="C936" s="2" t="s">
        <v>2179</v>
      </c>
      <c r="D936" s="2" t="s">
        <v>26</v>
      </c>
      <c r="E936" s="2" t="s">
        <v>27</v>
      </c>
      <c r="F936" s="2" t="s">
        <v>398</v>
      </c>
      <c r="G936" s="2" t="s">
        <v>2177</v>
      </c>
      <c r="H936" s="2" t="s">
        <v>204</v>
      </c>
      <c r="I936" s="2" t="str">
        <f>IFERROR(__xludf.DUMMYFUNCTION("GOOGLETRANSLATE(C936,""fr"",""en"")"),"I am satisfied with fast and more convincing response. Continue in this dynamic I am ready to make you parainage. Thank you very soon cordially")</f>
        <v>I am satisfied with fast and more convincing response. Continue in this dynamic I am ready to make you parainage. Thank you very soon cordially</v>
      </c>
    </row>
    <row r="937" ht="15.75" customHeight="1">
      <c r="B937" s="2" t="s">
        <v>2180</v>
      </c>
      <c r="C937" s="2" t="s">
        <v>2181</v>
      </c>
      <c r="D937" s="2" t="s">
        <v>26</v>
      </c>
      <c r="E937" s="2" t="s">
        <v>27</v>
      </c>
      <c r="F937" s="2" t="s">
        <v>398</v>
      </c>
      <c r="G937" s="2" t="s">
        <v>2177</v>
      </c>
      <c r="H937" s="2" t="s">
        <v>204</v>
      </c>
      <c r="I937" s="2" t="str">
        <f>IFERROR(__xludf.DUMMYFUNCTION("GOOGLETRANSLATE(C937,""fr"",""en"")"),"Loading...")</f>
        <v>Loading...</v>
      </c>
    </row>
    <row r="938" ht="15.75" customHeight="1">
      <c r="B938" s="2" t="s">
        <v>2182</v>
      </c>
      <c r="C938" s="2" t="s">
        <v>2183</v>
      </c>
      <c r="D938" s="2" t="s">
        <v>26</v>
      </c>
      <c r="E938" s="2" t="s">
        <v>27</v>
      </c>
      <c r="F938" s="2" t="s">
        <v>398</v>
      </c>
      <c r="G938" s="2" t="s">
        <v>2177</v>
      </c>
      <c r="H938" s="2" t="s">
        <v>204</v>
      </c>
      <c r="I938" s="2" t="str">
        <f>IFERROR(__xludf.DUMMYFUNCTION("GOOGLETRANSLATE(C938,""fr"",""en"")"),"I am satisfied with the services offered by the Olivier Insurance,
The prices are attractive,
It remains to be seen over time if the services will be at the events in the event of concern.")</f>
        <v>I am satisfied with the services offered by the Olivier Insurance,
The prices are attractive,
It remains to be seen over time if the services will be at the events in the event of concern.</v>
      </c>
    </row>
    <row r="939" ht="15.75" customHeight="1">
      <c r="B939" s="2" t="s">
        <v>2184</v>
      </c>
      <c r="C939" s="2" t="s">
        <v>2185</v>
      </c>
      <c r="D939" s="2" t="s">
        <v>26</v>
      </c>
      <c r="E939" s="2" t="s">
        <v>27</v>
      </c>
      <c r="F939" s="2" t="s">
        <v>398</v>
      </c>
      <c r="G939" s="2" t="s">
        <v>2177</v>
      </c>
      <c r="H939" s="2" t="s">
        <v>204</v>
      </c>
      <c r="I939" s="2" t="str">
        <f>IFERROR(__xludf.DUMMYFUNCTION("GOOGLETRANSLATE(C939,""fr"",""en"")"),"Super service and super advisor (Nassima) She was very effective in opening my new contract and very kind. Quick and super welcome waiting time")</f>
        <v>Super service and super advisor (Nassima) She was very effective in opening my new contract and very kind. Quick and super welcome waiting time</v>
      </c>
    </row>
    <row r="940" ht="15.75" customHeight="1">
      <c r="B940" s="2" t="s">
        <v>2186</v>
      </c>
      <c r="C940" s="2" t="s">
        <v>2187</v>
      </c>
      <c r="D940" s="2" t="s">
        <v>26</v>
      </c>
      <c r="E940" s="2" t="s">
        <v>27</v>
      </c>
      <c r="F940" s="2" t="s">
        <v>398</v>
      </c>
      <c r="G940" s="2" t="s">
        <v>2177</v>
      </c>
      <c r="H940" s="2" t="s">
        <v>204</v>
      </c>
      <c r="I940" s="2" t="str">
        <f>IFERROR(__xludf.DUMMYFUNCTION("GOOGLETRANSLATE(C940,""fr"",""en"")"),"Very good telephonic welcome and very clear explanations from the advisor. I recommend, moreover, the telephone platform is based in the north of France which is a plus for me.")</f>
        <v>Very good telephonic welcome and very clear explanations from the advisor. I recommend, moreover, the telephone platform is based in the north of France which is a plus for me.</v>
      </c>
    </row>
    <row r="941" ht="15.75" customHeight="1">
      <c r="B941" s="2" t="s">
        <v>2188</v>
      </c>
      <c r="C941" s="2" t="s">
        <v>2189</v>
      </c>
      <c r="D941" s="2" t="s">
        <v>26</v>
      </c>
      <c r="E941" s="2" t="s">
        <v>27</v>
      </c>
      <c r="F941" s="2" t="s">
        <v>398</v>
      </c>
      <c r="G941" s="2" t="s">
        <v>2177</v>
      </c>
      <c r="H941" s="2" t="s">
        <v>204</v>
      </c>
      <c r="I941" s="2" t="str">
        <f>IFERROR(__xludf.DUMMYFUNCTION("GOOGLETRANSLATE(C941,""fr"",""en"")"),"Loading...")</f>
        <v>Loading...</v>
      </c>
    </row>
    <row r="942" ht="15.75" customHeight="1">
      <c r="B942" s="2" t="s">
        <v>2190</v>
      </c>
      <c r="C942" s="2" t="s">
        <v>2191</v>
      </c>
      <c r="D942" s="2" t="s">
        <v>26</v>
      </c>
      <c r="E942" s="2" t="s">
        <v>27</v>
      </c>
      <c r="F942" s="2" t="s">
        <v>398</v>
      </c>
      <c r="G942" s="2" t="s">
        <v>2177</v>
      </c>
      <c r="H942" s="2" t="s">
        <v>204</v>
      </c>
      <c r="I942" s="2" t="str">
        <f>IFERROR(__xludf.DUMMYFUNCTION("GOOGLETRANSLATE(C942,""fr"",""en"")"),"The formula and the conditions are well suited to the expatriation return persons.
I recommend the olive assurance to all those returning to France after more than 3 years abroad")</f>
        <v>The formula and the conditions are well suited to the expatriation return persons.
I recommend the olive assurance to all those returning to France after more than 3 years abroad</v>
      </c>
    </row>
    <row r="943" ht="15.75" customHeight="1">
      <c r="B943" s="2" t="s">
        <v>2192</v>
      </c>
      <c r="C943" s="2" t="s">
        <v>2193</v>
      </c>
      <c r="D943" s="2" t="s">
        <v>26</v>
      </c>
      <c r="E943" s="2" t="s">
        <v>27</v>
      </c>
      <c r="F943" s="2" t="s">
        <v>398</v>
      </c>
      <c r="G943" s="2" t="s">
        <v>2194</v>
      </c>
      <c r="H943" s="2" t="s">
        <v>204</v>
      </c>
      <c r="I943" s="2" t="str">
        <f>IFERROR(__xludf.DUMMYFUNCTION("GOOGLETRANSLATE(C943,""fr"",""en"")"),"Loading...")</f>
        <v>Loading...</v>
      </c>
    </row>
    <row r="944" ht="15.75" customHeight="1">
      <c r="B944" s="2" t="s">
        <v>2195</v>
      </c>
      <c r="C944" s="2" t="s">
        <v>2196</v>
      </c>
      <c r="D944" s="2" t="s">
        <v>26</v>
      </c>
      <c r="E944" s="2" t="s">
        <v>27</v>
      </c>
      <c r="F944" s="2" t="s">
        <v>398</v>
      </c>
      <c r="G944" s="2" t="s">
        <v>2194</v>
      </c>
      <c r="H944" s="2" t="s">
        <v>204</v>
      </c>
      <c r="I944" s="2" t="str">
        <f>IFERROR(__xludf.DUMMYFUNCTION("GOOGLETRANSLATE(C944,""fr"",""en"")"),"Loading...")</f>
        <v>Loading...</v>
      </c>
    </row>
    <row r="945" ht="15.75" customHeight="1">
      <c r="B945" s="2" t="s">
        <v>2197</v>
      </c>
      <c r="C945" s="2" t="s">
        <v>2198</v>
      </c>
      <c r="D945" s="2" t="s">
        <v>26</v>
      </c>
      <c r="E945" s="2" t="s">
        <v>27</v>
      </c>
      <c r="F945" s="2" t="s">
        <v>398</v>
      </c>
      <c r="G945" s="2" t="s">
        <v>2194</v>
      </c>
      <c r="H945" s="2" t="s">
        <v>204</v>
      </c>
      <c r="I945" s="2" t="str">
        <f>IFERROR(__xludf.DUMMYFUNCTION("GOOGLETRANSLATE(C945,""fr"",""en"")"),"Loading...")</f>
        <v>Loading...</v>
      </c>
    </row>
    <row r="946" ht="15.75" customHeight="1">
      <c r="B946" s="2" t="s">
        <v>2199</v>
      </c>
      <c r="C946" s="2" t="s">
        <v>2200</v>
      </c>
      <c r="D946" s="2" t="s">
        <v>26</v>
      </c>
      <c r="E946" s="2" t="s">
        <v>27</v>
      </c>
      <c r="F946" s="2" t="s">
        <v>398</v>
      </c>
      <c r="G946" s="2" t="s">
        <v>2194</v>
      </c>
      <c r="H946" s="2" t="s">
        <v>204</v>
      </c>
      <c r="I946" s="2" t="str">
        <f>IFERROR(__xludf.DUMMYFUNCTION("GOOGLETRANSLATE(C946,""fr"",""en"")"),"I am satisfied with the service
The prices suit me perfectly insurance not too expensive I really recommend
Customer service nothing to say very polite")</f>
        <v>I am satisfied with the service
The prices suit me perfectly insurance not too expensive I really recommend
Customer service nothing to say very polite</v>
      </c>
    </row>
    <row r="947" ht="15.75" customHeight="1">
      <c r="B947" s="2" t="s">
        <v>2201</v>
      </c>
      <c r="C947" s="2" t="s">
        <v>2202</v>
      </c>
      <c r="D947" s="2" t="s">
        <v>26</v>
      </c>
      <c r="E947" s="2" t="s">
        <v>27</v>
      </c>
      <c r="F947" s="2" t="s">
        <v>398</v>
      </c>
      <c r="G947" s="2" t="s">
        <v>2194</v>
      </c>
      <c r="H947" s="2" t="s">
        <v>204</v>
      </c>
      <c r="I947" s="2" t="str">
        <f>IFERROR(__xludf.DUMMYFUNCTION("GOOGLETRANSLATE(C947,""fr"",""en"")"),"Prices suit me.
The interlocutor who reminded me is effective and kind.
Practical and fast online subscription.
Extent of interesting guarantees.")</f>
        <v>Prices suit me.
The interlocutor who reminded me is effective and kind.
Practical and fast online subscription.
Extent of interesting guarantees.</v>
      </c>
    </row>
    <row r="948" ht="15.75" customHeight="1">
      <c r="B948" s="2" t="s">
        <v>2203</v>
      </c>
      <c r="C948" s="2" t="s">
        <v>2204</v>
      </c>
      <c r="D948" s="2" t="s">
        <v>26</v>
      </c>
      <c r="E948" s="2" t="s">
        <v>27</v>
      </c>
      <c r="F948" s="2" t="s">
        <v>398</v>
      </c>
      <c r="G948" s="2" t="s">
        <v>329</v>
      </c>
      <c r="H948" s="2" t="s">
        <v>204</v>
      </c>
      <c r="I948" s="2" t="str">
        <f>IFERROR(__xludf.DUMMYFUNCTION("GOOGLETRANSLATE(C948,""fr"",""en"")"),"It's perfect everything is nickel very good insurance I recommend without any problem the service is fast ... you can make your eyes closed")</f>
        <v>It's perfect everything is nickel very good insurance I recommend without any problem the service is fast ... you can make your eyes closed</v>
      </c>
    </row>
    <row r="949" ht="15.75" customHeight="1">
      <c r="B949" s="2" t="s">
        <v>2205</v>
      </c>
      <c r="C949" s="2" t="s">
        <v>2206</v>
      </c>
      <c r="D949" s="2" t="s">
        <v>26</v>
      </c>
      <c r="E949" s="2" t="s">
        <v>27</v>
      </c>
      <c r="F949" s="2" t="s">
        <v>398</v>
      </c>
      <c r="G949" s="2" t="s">
        <v>329</v>
      </c>
      <c r="H949" s="2" t="s">
        <v>204</v>
      </c>
      <c r="I949" s="2" t="str">
        <f>IFERROR(__xludf.DUMMYFUNCTION("GOOGLETRANSLATE(C949,""fr"",""en"")"),"Loading...")</f>
        <v>Loading...</v>
      </c>
    </row>
    <row r="950" ht="15.75" customHeight="1">
      <c r="B950" s="2" t="s">
        <v>2207</v>
      </c>
      <c r="C950" s="2" t="s">
        <v>2208</v>
      </c>
      <c r="D950" s="2" t="s">
        <v>26</v>
      </c>
      <c r="E950" s="2" t="s">
        <v>27</v>
      </c>
      <c r="F950" s="2" t="s">
        <v>398</v>
      </c>
      <c r="G950" s="2" t="s">
        <v>329</v>
      </c>
      <c r="H950" s="2" t="s">
        <v>204</v>
      </c>
      <c r="I950" s="2" t="str">
        <f>IFERROR(__xludf.DUMMYFUNCTION("GOOGLETRANSLATE(C950,""fr"",""en"")"),"Loading...")</f>
        <v>Loading...</v>
      </c>
    </row>
    <row r="951" ht="15.75" customHeight="1">
      <c r="B951" s="2" t="s">
        <v>2209</v>
      </c>
      <c r="C951" s="2" t="s">
        <v>2210</v>
      </c>
      <c r="D951" s="2" t="s">
        <v>26</v>
      </c>
      <c r="E951" s="2" t="s">
        <v>27</v>
      </c>
      <c r="F951" s="2" t="s">
        <v>398</v>
      </c>
      <c r="G951" s="2" t="s">
        <v>329</v>
      </c>
      <c r="H951" s="2" t="s">
        <v>204</v>
      </c>
      <c r="I951" s="2" t="str">
        <f>IFERROR(__xludf.DUMMYFUNCTION("GOOGLETRANSLATE(C951,""fr"",""en"")"),"Loading...")</f>
        <v>Loading...</v>
      </c>
    </row>
    <row r="952" ht="15.75" customHeight="1">
      <c r="B952" s="2" t="s">
        <v>2211</v>
      </c>
      <c r="C952" s="2" t="s">
        <v>2212</v>
      </c>
      <c r="D952" s="2" t="s">
        <v>26</v>
      </c>
      <c r="E952" s="2" t="s">
        <v>27</v>
      </c>
      <c r="F952" s="2" t="s">
        <v>398</v>
      </c>
      <c r="G952" s="2" t="s">
        <v>329</v>
      </c>
      <c r="H952" s="2" t="s">
        <v>204</v>
      </c>
      <c r="I952" s="2" t="str">
        <f>IFERROR(__xludf.DUMMYFUNCTION("GOOGLETRANSLATE(C952,""fr"",""en"")"),"Loading...")</f>
        <v>Loading...</v>
      </c>
    </row>
    <row r="953" ht="15.75" customHeight="1">
      <c r="B953" s="2" t="s">
        <v>2213</v>
      </c>
      <c r="C953" s="2" t="s">
        <v>2214</v>
      </c>
      <c r="D953" s="2" t="s">
        <v>26</v>
      </c>
      <c r="E953" s="2" t="s">
        <v>27</v>
      </c>
      <c r="F953" s="2" t="s">
        <v>398</v>
      </c>
      <c r="G953" s="2" t="s">
        <v>329</v>
      </c>
      <c r="H953" s="2" t="s">
        <v>204</v>
      </c>
      <c r="I953" s="2" t="str">
        <f>IFERROR(__xludf.DUMMYFUNCTION("GOOGLETRANSLATE(C953,""fr"",""en"")"),"Loading...")</f>
        <v>Loading...</v>
      </c>
    </row>
    <row r="954" ht="15.75" customHeight="1">
      <c r="B954" s="2" t="s">
        <v>2215</v>
      </c>
      <c r="C954" s="2" t="s">
        <v>2216</v>
      </c>
      <c r="D954" s="2" t="s">
        <v>26</v>
      </c>
      <c r="E954" s="2" t="s">
        <v>27</v>
      </c>
      <c r="F954" s="2" t="s">
        <v>398</v>
      </c>
      <c r="G954" s="2" t="s">
        <v>329</v>
      </c>
      <c r="H954" s="2" t="s">
        <v>204</v>
      </c>
      <c r="I954" s="2" t="str">
        <f>IFERROR(__xludf.DUMMYFUNCTION("GOOGLETRANSLATE(C954,""fr"",""en"")"),"Loading...")</f>
        <v>Loading...</v>
      </c>
    </row>
    <row r="955" ht="15.75" customHeight="1">
      <c r="B955" s="2" t="s">
        <v>2217</v>
      </c>
      <c r="C955" s="2" t="s">
        <v>2218</v>
      </c>
      <c r="D955" s="2" t="s">
        <v>26</v>
      </c>
      <c r="E955" s="2" t="s">
        <v>27</v>
      </c>
      <c r="F955" s="2" t="s">
        <v>398</v>
      </c>
      <c r="G955" s="2" t="s">
        <v>329</v>
      </c>
      <c r="H955" s="2" t="s">
        <v>204</v>
      </c>
      <c r="I955" s="2" t="str">
        <f>IFERROR(__xludf.DUMMYFUNCTION("GOOGLETRANSLATE(C955,""fr"",""en"")"),"Loading...")</f>
        <v>Loading...</v>
      </c>
    </row>
    <row r="956" ht="15.75" customHeight="1">
      <c r="B956" s="2" t="s">
        <v>2219</v>
      </c>
      <c r="C956" s="2" t="s">
        <v>2220</v>
      </c>
      <c r="D956" s="2" t="s">
        <v>26</v>
      </c>
      <c r="E956" s="2" t="s">
        <v>27</v>
      </c>
      <c r="F956" s="2" t="s">
        <v>398</v>
      </c>
      <c r="G956" s="2" t="s">
        <v>329</v>
      </c>
      <c r="H956" s="2" t="s">
        <v>204</v>
      </c>
      <c r="I956" s="2" t="str">
        <f>IFERROR(__xludf.DUMMYFUNCTION("GOOGLETRANSLATE(C956,""fr"",""en"")"),"I am satisfied with our contract concerning the price and the guarantees we have requested. Your services have been very competent. We recommend Lolivier Insurance")</f>
        <v>I am satisfied with our contract concerning the price and the guarantees we have requested. Your services have been very competent. We recommend Lolivier Insurance</v>
      </c>
    </row>
    <row r="957" ht="15.75" customHeight="1">
      <c r="B957" s="2" t="s">
        <v>2221</v>
      </c>
      <c r="C957" s="2" t="s">
        <v>2222</v>
      </c>
      <c r="D957" s="2" t="s">
        <v>26</v>
      </c>
      <c r="E957" s="2" t="s">
        <v>27</v>
      </c>
      <c r="F957" s="2" t="s">
        <v>398</v>
      </c>
      <c r="G957" s="2" t="s">
        <v>329</v>
      </c>
      <c r="H957" s="2" t="s">
        <v>204</v>
      </c>
      <c r="I957" s="2" t="str">
        <f>IFERROR(__xludf.DUMMYFUNCTION("GOOGLETRANSLATE(C957,""fr"",""en"")"),"Loading...")</f>
        <v>Loading...</v>
      </c>
    </row>
    <row r="958" ht="15.75" customHeight="1">
      <c r="B958" s="2" t="s">
        <v>2223</v>
      </c>
      <c r="C958" s="2" t="s">
        <v>2224</v>
      </c>
      <c r="D958" s="2" t="s">
        <v>26</v>
      </c>
      <c r="E958" s="2" t="s">
        <v>27</v>
      </c>
      <c r="F958" s="2" t="s">
        <v>398</v>
      </c>
      <c r="G958" s="2" t="s">
        <v>329</v>
      </c>
      <c r="H958" s="2" t="s">
        <v>204</v>
      </c>
      <c r="I958" s="2" t="str">
        <f>IFERROR(__xludf.DUMMYFUNCTION("GOOGLETRANSLATE(C958,""fr"",""en"")"),"I am satisfied with the service except on 16/06 difficulties in connecting to the telephone standard.
The prices are high
Interlocutors on the phone are friendly")</f>
        <v>I am satisfied with the service except on 16/06 difficulties in connecting to the telephone standard.
The prices are high
Interlocutors on the phone are friendly</v>
      </c>
    </row>
    <row r="959" ht="15.75" customHeight="1">
      <c r="B959" s="2" t="s">
        <v>2225</v>
      </c>
      <c r="C959" s="2" t="s">
        <v>2226</v>
      </c>
      <c r="D959" s="2" t="s">
        <v>26</v>
      </c>
      <c r="E959" s="2" t="s">
        <v>27</v>
      </c>
      <c r="F959" s="2" t="s">
        <v>398</v>
      </c>
      <c r="G959" s="2" t="s">
        <v>329</v>
      </c>
      <c r="H959" s="2" t="s">
        <v>204</v>
      </c>
      <c r="I959" s="2" t="str">
        <f>IFERROR(__xludf.DUMMYFUNCTION("GOOGLETRANSLATE(C959,""fr"",""en"")"),"Super satisfied for the service! Answer even before having set up the file online! A little expensive but for emergency insurance is the top!")</f>
        <v>Super satisfied for the service! Answer even before having set up the file online! A little expensive but for emergency insurance is the top!</v>
      </c>
    </row>
    <row r="960" ht="15.75" customHeight="1">
      <c r="B960" s="2" t="s">
        <v>2227</v>
      </c>
      <c r="C960" s="2" t="s">
        <v>2228</v>
      </c>
      <c r="D960" s="2" t="s">
        <v>26</v>
      </c>
      <c r="E960" s="2" t="s">
        <v>27</v>
      </c>
      <c r="F960" s="2" t="s">
        <v>398</v>
      </c>
      <c r="G960" s="2" t="s">
        <v>2229</v>
      </c>
      <c r="H960" s="2" t="s">
        <v>204</v>
      </c>
      <c r="I960" s="2" t="str">
        <f>IFERROR(__xludf.DUMMYFUNCTION("GOOGLETRANSLATE(C960,""fr"",""en"")"),"I strongly recommend this assurance a simplicity and clairvoyance followed by incredible speed ras")</f>
        <v>I strongly recommend this assurance a simplicity and clairvoyance followed by incredible speed ras</v>
      </c>
    </row>
    <row r="961" ht="15.75" customHeight="1">
      <c r="B961" s="2" t="s">
        <v>2230</v>
      </c>
      <c r="C961" s="2" t="s">
        <v>2231</v>
      </c>
      <c r="D961" s="2" t="s">
        <v>26</v>
      </c>
      <c r="E961" s="2" t="s">
        <v>27</v>
      </c>
      <c r="F961" s="2" t="s">
        <v>398</v>
      </c>
      <c r="G961" s="2" t="s">
        <v>2229</v>
      </c>
      <c r="H961" s="2" t="s">
        <v>204</v>
      </c>
      <c r="I961" s="2" t="str">
        <f>IFERROR(__xludf.DUMMYFUNCTION("GOOGLETRANSLATE(C961,""fr"",""en"")"),"Loading...")</f>
        <v>Loading...</v>
      </c>
    </row>
    <row r="962" ht="15.75" customHeight="1">
      <c r="B962" s="2" t="s">
        <v>2232</v>
      </c>
      <c r="C962" s="2" t="s">
        <v>2233</v>
      </c>
      <c r="D962" s="2" t="s">
        <v>26</v>
      </c>
      <c r="E962" s="2" t="s">
        <v>27</v>
      </c>
      <c r="F962" s="2" t="s">
        <v>398</v>
      </c>
      <c r="G962" s="2" t="s">
        <v>2229</v>
      </c>
      <c r="H962" s="2" t="s">
        <v>204</v>
      </c>
      <c r="I962" s="2" t="str">
        <f>IFERROR(__xludf.DUMMYFUNCTION("GOOGLETRANSLATE(C962,""fr"",""en"")"),"Loading...")</f>
        <v>Loading...</v>
      </c>
    </row>
    <row r="963" ht="15.75" customHeight="1">
      <c r="B963" s="2" t="s">
        <v>2234</v>
      </c>
      <c r="C963" s="2" t="s">
        <v>2235</v>
      </c>
      <c r="D963" s="2" t="s">
        <v>26</v>
      </c>
      <c r="E963" s="2" t="s">
        <v>27</v>
      </c>
      <c r="F963" s="2" t="s">
        <v>398</v>
      </c>
      <c r="G963" s="2" t="s">
        <v>2229</v>
      </c>
      <c r="H963" s="2" t="s">
        <v>204</v>
      </c>
      <c r="I963" s="2" t="str">
        <f>IFERROR(__xludf.DUMMYFUNCTION("GOOGLETRANSLATE(C963,""fr"",""en"")"),"Very satisfied with the price and service as a young license.
Efficient online system and always an advisor available on the phone.
To recommend
")</f>
        <v>Very satisfied with the price and service as a young license.
Efficient online system and always an advisor available on the phone.
To recommend
</v>
      </c>
    </row>
    <row r="964" ht="15.75" customHeight="1">
      <c r="B964" s="2" t="s">
        <v>2236</v>
      </c>
      <c r="C964" s="2" t="s">
        <v>2237</v>
      </c>
      <c r="D964" s="2" t="s">
        <v>26</v>
      </c>
      <c r="E964" s="2" t="s">
        <v>27</v>
      </c>
      <c r="F964" s="2" t="s">
        <v>398</v>
      </c>
      <c r="G964" s="2" t="s">
        <v>2229</v>
      </c>
      <c r="H964" s="2" t="s">
        <v>204</v>
      </c>
      <c r="I964" s="2" t="str">
        <f>IFERROR(__xludf.DUMMYFUNCTION("GOOGLETRANSLATE(C964,""fr"",""en"")"),"Loading...")</f>
        <v>Loading...</v>
      </c>
    </row>
    <row r="965" ht="15.75" customHeight="1">
      <c r="B965" s="2" t="s">
        <v>2238</v>
      </c>
      <c r="C965" s="2" t="s">
        <v>2239</v>
      </c>
      <c r="D965" s="2" t="s">
        <v>26</v>
      </c>
      <c r="E965" s="2" t="s">
        <v>27</v>
      </c>
      <c r="F965" s="2" t="s">
        <v>398</v>
      </c>
      <c r="G965" s="2" t="s">
        <v>2229</v>
      </c>
      <c r="H965" s="2" t="s">
        <v>204</v>
      </c>
      <c r="I965" s="2" t="str">
        <f>IFERROR(__xludf.DUMMYFUNCTION("GOOGLETRANSLATE(C965,""fr"",""en"")"),"Loading...")</f>
        <v>Loading...</v>
      </c>
    </row>
    <row r="966" ht="15.75" customHeight="1">
      <c r="B966" s="2" t="s">
        <v>2240</v>
      </c>
      <c r="C966" s="2" t="s">
        <v>2241</v>
      </c>
      <c r="D966" s="2" t="s">
        <v>26</v>
      </c>
      <c r="E966" s="2" t="s">
        <v>27</v>
      </c>
      <c r="F966" s="2" t="s">
        <v>398</v>
      </c>
      <c r="G966" s="2" t="s">
        <v>2229</v>
      </c>
      <c r="H966" s="2" t="s">
        <v>204</v>
      </c>
      <c r="I966" s="2" t="str">
        <f>IFERROR(__xludf.DUMMYFUNCTION("GOOGLETRANSLATE(C966,""fr"",""en"")"),"satisfied with the service, friendly staff
Competitive price, different formulas.
Correct explanations.
modern internet platform,
So a priori to prescribe")</f>
        <v>satisfied with the service, friendly staff
Competitive price, different formulas.
Correct explanations.
modern internet platform,
So a priori to prescribe</v>
      </c>
    </row>
    <row r="967" ht="15.75" customHeight="1">
      <c r="B967" s="2" t="s">
        <v>2242</v>
      </c>
      <c r="C967" s="2" t="s">
        <v>2243</v>
      </c>
      <c r="D967" s="2" t="s">
        <v>26</v>
      </c>
      <c r="E967" s="2" t="s">
        <v>27</v>
      </c>
      <c r="F967" s="2" t="s">
        <v>398</v>
      </c>
      <c r="G967" s="2" t="s">
        <v>2244</v>
      </c>
      <c r="H967" s="2" t="s">
        <v>204</v>
      </c>
      <c r="I967" s="2" t="str">
        <f>IFERROR(__xludf.DUMMYFUNCTION("GOOGLETRANSLATE(C967,""fr"",""en"")"),"I am satisfied with the service, and the price during the finalization of the contract, to ensure a second car with the multiauto from the Olivier Insurance")</f>
        <v>I am satisfied with the service, and the price during the finalization of the contract, to ensure a second car with the multiauto from the Olivier Insurance</v>
      </c>
    </row>
    <row r="968" ht="15.75" customHeight="1">
      <c r="B968" s="2" t="s">
        <v>2245</v>
      </c>
      <c r="C968" s="2" t="s">
        <v>2246</v>
      </c>
      <c r="D968" s="2" t="s">
        <v>26</v>
      </c>
      <c r="E968" s="2" t="s">
        <v>27</v>
      </c>
      <c r="F968" s="2" t="s">
        <v>398</v>
      </c>
      <c r="G968" s="2" t="s">
        <v>2244</v>
      </c>
      <c r="H968" s="2" t="s">
        <v>204</v>
      </c>
      <c r="I968" s="2" t="str">
        <f>IFERROR(__xludf.DUMMYFUNCTION("GOOGLETRANSLATE(C968,""fr"",""en"")"),"Loading...")</f>
        <v>Loading...</v>
      </c>
    </row>
    <row r="969" ht="15.75" customHeight="1">
      <c r="B969" s="2" t="s">
        <v>2247</v>
      </c>
      <c r="C969" s="2" t="s">
        <v>2248</v>
      </c>
      <c r="D969" s="2" t="s">
        <v>26</v>
      </c>
      <c r="E969" s="2" t="s">
        <v>27</v>
      </c>
      <c r="F969" s="2" t="s">
        <v>398</v>
      </c>
      <c r="G969" s="2" t="s">
        <v>2244</v>
      </c>
      <c r="H969" s="2" t="s">
        <v>204</v>
      </c>
      <c r="I969" s="2" t="str">
        <f>IFERROR(__xludf.DUMMYFUNCTION("GOOGLETRANSLATE(C969,""fr"",""en"")"),"Sympathetic and effective interlocutor for the subscription of contracts.
For the care of a claim, I will come back if I unfortunately have one in the future.")</f>
        <v>Sympathetic and effective interlocutor for the subscription of contracts.
For the care of a claim, I will come back if I unfortunately have one in the future.</v>
      </c>
    </row>
    <row r="970" ht="15.75" customHeight="1">
      <c r="B970" s="2" t="s">
        <v>2249</v>
      </c>
      <c r="C970" s="2" t="s">
        <v>2250</v>
      </c>
      <c r="D970" s="2" t="s">
        <v>26</v>
      </c>
      <c r="E970" s="2" t="s">
        <v>27</v>
      </c>
      <c r="F970" s="2" t="s">
        <v>398</v>
      </c>
      <c r="G970" s="2" t="s">
        <v>2244</v>
      </c>
      <c r="H970" s="2" t="s">
        <v>204</v>
      </c>
      <c r="I970" s="2" t="str">
        <f>IFERROR(__xludf.DUMMYFUNCTION("GOOGLETRANSLATE(C970,""fr"",""en"")"),"Loading...")</f>
        <v>Loading...</v>
      </c>
    </row>
    <row r="971" ht="15.75" customHeight="1">
      <c r="B971" s="2" t="s">
        <v>2251</v>
      </c>
      <c r="C971" s="2" t="s">
        <v>2252</v>
      </c>
      <c r="D971" s="2" t="s">
        <v>26</v>
      </c>
      <c r="E971" s="2" t="s">
        <v>27</v>
      </c>
      <c r="F971" s="2" t="s">
        <v>398</v>
      </c>
      <c r="G971" s="2" t="s">
        <v>2244</v>
      </c>
      <c r="H971" s="2" t="s">
        <v>204</v>
      </c>
      <c r="I971" s="2" t="str">
        <f>IFERROR(__xludf.DUMMYFUNCTION("GOOGLETRANSLATE(C971,""fr"",""en"")"),"I am satisfied with the quality quality service if we can still less expensive and I was sponsored I would like to know how it
Pass if we entitled a gift")</f>
        <v>I am satisfied with the quality quality service if we can still less expensive and I was sponsored I would like to know how it
Pass if we entitled a gift</v>
      </c>
    </row>
    <row r="972" ht="15.75" customHeight="1">
      <c r="B972" s="2" t="s">
        <v>2253</v>
      </c>
      <c r="C972" s="2" t="s">
        <v>2254</v>
      </c>
      <c r="D972" s="2" t="s">
        <v>26</v>
      </c>
      <c r="E972" s="2" t="s">
        <v>27</v>
      </c>
      <c r="F972" s="2" t="s">
        <v>398</v>
      </c>
      <c r="G972" s="2" t="s">
        <v>2255</v>
      </c>
      <c r="H972" s="2" t="s">
        <v>204</v>
      </c>
      <c r="I972" s="2" t="str">
        <f>IFERROR(__xludf.DUMMYFUNCTION("GOOGLETRANSLATE(C972,""fr"",""en"")"),"Very satisfied with prices. The top phone advisor.
Fast and efficient service! Finally insurance at low prices ... Anyway, very happy to have heard of the Olivier Insurance!")</f>
        <v>Very satisfied with prices. The top phone advisor.
Fast and efficient service! Finally insurance at low prices ... Anyway, very happy to have heard of the Olivier Insurance!</v>
      </c>
    </row>
    <row r="973" ht="15.75" customHeight="1">
      <c r="B973" s="2" t="s">
        <v>2256</v>
      </c>
      <c r="C973" s="2" t="s">
        <v>2257</v>
      </c>
      <c r="D973" s="2" t="s">
        <v>26</v>
      </c>
      <c r="E973" s="2" t="s">
        <v>27</v>
      </c>
      <c r="F973" s="2" t="s">
        <v>398</v>
      </c>
      <c r="G973" s="2" t="s">
        <v>2255</v>
      </c>
      <c r="H973" s="2" t="s">
        <v>204</v>
      </c>
      <c r="I973" s="2" t="str">
        <f>IFERROR(__xludf.DUMMYFUNCTION("GOOGLETRANSLATE(C973,""fr"",""en"")"),"Loading...")</f>
        <v>Loading...</v>
      </c>
    </row>
    <row r="974" ht="15.75" customHeight="1">
      <c r="B974" s="2" t="s">
        <v>2258</v>
      </c>
      <c r="C974" s="2" t="s">
        <v>2259</v>
      </c>
      <c r="D974" s="2" t="s">
        <v>26</v>
      </c>
      <c r="E974" s="2" t="s">
        <v>27</v>
      </c>
      <c r="F974" s="2" t="s">
        <v>398</v>
      </c>
      <c r="G974" s="2" t="s">
        <v>2255</v>
      </c>
      <c r="H974" s="2" t="s">
        <v>204</v>
      </c>
      <c r="I974" s="2" t="str">
        <f>IFERROR(__xludf.DUMMYFUNCTION("GOOGLETRANSLATE(C974,""fr"",""en"")"),"Loading...")</f>
        <v>Loading...</v>
      </c>
    </row>
    <row r="975" ht="15.75" customHeight="1">
      <c r="B975" s="2" t="s">
        <v>2260</v>
      </c>
      <c r="C975" s="2" t="s">
        <v>2261</v>
      </c>
      <c r="D975" s="2" t="s">
        <v>26</v>
      </c>
      <c r="E975" s="2" t="s">
        <v>27</v>
      </c>
      <c r="F975" s="2" t="s">
        <v>398</v>
      </c>
      <c r="G975" s="2" t="s">
        <v>2255</v>
      </c>
      <c r="H975" s="2" t="s">
        <v>204</v>
      </c>
      <c r="I975" s="2" t="str">
        <f>IFERROR(__xludf.DUMMYFUNCTION("GOOGLETRANSLATE(C975,""fr"",""en"")"),"I am satisfied with the service ... the prices suit me ... simple and convincing ... I strongly recommend to those around me ... with hope of receiving delivery in the future :)")</f>
        <v>I am satisfied with the service ... the prices suit me ... simple and convincing ... I strongly recommend to those around me ... with hope of receiving delivery in the future :)</v>
      </c>
    </row>
    <row r="976" ht="15.75" customHeight="1">
      <c r="B976" s="2" t="s">
        <v>2262</v>
      </c>
      <c r="C976" s="2" t="s">
        <v>2263</v>
      </c>
      <c r="D976" s="2" t="s">
        <v>26</v>
      </c>
      <c r="E976" s="2" t="s">
        <v>27</v>
      </c>
      <c r="F976" s="2" t="s">
        <v>398</v>
      </c>
      <c r="G976" s="2" t="s">
        <v>2255</v>
      </c>
      <c r="H976" s="2" t="s">
        <v>204</v>
      </c>
      <c r="I976" s="2" t="str">
        <f>IFERROR(__xludf.DUMMYFUNCTION("GOOGLETRANSLATE(C976,""fr"",""en"")"),"Loading...")</f>
        <v>Loading...</v>
      </c>
    </row>
    <row r="977" ht="15.75" customHeight="1">
      <c r="B977" s="2" t="s">
        <v>2264</v>
      </c>
      <c r="C977" s="2" t="s">
        <v>2265</v>
      </c>
      <c r="D977" s="2" t="s">
        <v>26</v>
      </c>
      <c r="E977" s="2" t="s">
        <v>27</v>
      </c>
      <c r="F977" s="2" t="s">
        <v>398</v>
      </c>
      <c r="G977" s="2" t="s">
        <v>2255</v>
      </c>
      <c r="H977" s="2" t="s">
        <v>204</v>
      </c>
      <c r="I977" s="2" t="str">
        <f>IFERROR(__xludf.DUMMYFUNCTION("GOOGLETRANSLATE(C977,""fr"",""en"")"),"Loading...")</f>
        <v>Loading...</v>
      </c>
    </row>
    <row r="978" ht="15.75" customHeight="1">
      <c r="B978" s="2" t="s">
        <v>2266</v>
      </c>
      <c r="C978" s="2" t="s">
        <v>2267</v>
      </c>
      <c r="D978" s="2" t="s">
        <v>26</v>
      </c>
      <c r="E978" s="2" t="s">
        <v>27</v>
      </c>
      <c r="F978" s="2" t="s">
        <v>398</v>
      </c>
      <c r="G978" s="2" t="s">
        <v>2255</v>
      </c>
      <c r="H978" s="2" t="s">
        <v>204</v>
      </c>
      <c r="I978" s="2" t="str">
        <f>IFERROR(__xludf.DUMMYFUNCTION("GOOGLETRANSLATE(C978,""fr"",""en"")"),"I am satisfied with the price but the quote is not the same online and with an advisor. The thing is positive is the sponsorship system that allows us to save money")</f>
        <v>I am satisfied with the price but the quote is not the same online and with an advisor. The thing is positive is the sponsorship system that allows us to save money</v>
      </c>
    </row>
    <row r="979" ht="15.75" customHeight="1">
      <c r="B979" s="2" t="s">
        <v>2268</v>
      </c>
      <c r="C979" s="2" t="s">
        <v>2269</v>
      </c>
      <c r="D979" s="2" t="s">
        <v>26</v>
      </c>
      <c r="E979" s="2" t="s">
        <v>27</v>
      </c>
      <c r="F979" s="2" t="s">
        <v>398</v>
      </c>
      <c r="G979" s="2" t="s">
        <v>2255</v>
      </c>
      <c r="H979" s="2" t="s">
        <v>204</v>
      </c>
      <c r="I979" s="2" t="str">
        <f>IFERROR(__xludf.DUMMYFUNCTION("GOOGLETRANSLATE(C979,""fr"",""en"")"),"Loading...")</f>
        <v>Loading...</v>
      </c>
    </row>
    <row r="980" ht="15.75" customHeight="1">
      <c r="B980" s="2" t="s">
        <v>2270</v>
      </c>
      <c r="C980" s="2" t="s">
        <v>2271</v>
      </c>
      <c r="D980" s="2" t="s">
        <v>26</v>
      </c>
      <c r="E980" s="2" t="s">
        <v>27</v>
      </c>
      <c r="F980" s="2" t="s">
        <v>398</v>
      </c>
      <c r="G980" s="2" t="s">
        <v>2272</v>
      </c>
      <c r="H980" s="2" t="s">
        <v>204</v>
      </c>
      <c r="I980" s="2" t="str">
        <f>IFERROR(__xludf.DUMMYFUNCTION("GOOGLETRANSLATE(C980,""fr"",""en"")"),"At the top easy in the implementation as well as the reception of the sticker it is necessary in the future to make promotional offers to attract customers.")</f>
        <v>At the top easy in the implementation as well as the reception of the sticker it is necessary in the future to make promotional offers to attract customers.</v>
      </c>
    </row>
    <row r="981" ht="15.75" customHeight="1">
      <c r="B981" s="2" t="s">
        <v>2273</v>
      </c>
      <c r="C981" s="2" t="s">
        <v>2274</v>
      </c>
      <c r="D981" s="2" t="s">
        <v>26</v>
      </c>
      <c r="E981" s="2" t="s">
        <v>27</v>
      </c>
      <c r="F981" s="2" t="s">
        <v>398</v>
      </c>
      <c r="G981" s="2" t="s">
        <v>2272</v>
      </c>
      <c r="H981" s="2" t="s">
        <v>204</v>
      </c>
      <c r="I981" s="2" t="str">
        <f>IFERROR(__xludf.DUMMYFUNCTION("GOOGLETRANSLATE(C981,""fr"",""en"")"),"Loading...")</f>
        <v>Loading...</v>
      </c>
    </row>
    <row r="982" ht="15.75" customHeight="1">
      <c r="B982" s="2" t="s">
        <v>2275</v>
      </c>
      <c r="C982" s="2" t="s">
        <v>2276</v>
      </c>
      <c r="D982" s="2" t="s">
        <v>26</v>
      </c>
      <c r="E982" s="2" t="s">
        <v>27</v>
      </c>
      <c r="F982" s="2" t="s">
        <v>398</v>
      </c>
      <c r="G982" s="2" t="s">
        <v>2272</v>
      </c>
      <c r="H982" s="2" t="s">
        <v>204</v>
      </c>
      <c r="I982" s="2" t="str">
        <f>IFERROR(__xludf.DUMMYFUNCTION("GOOGLETRANSLATE(C982,""fr"",""en"")"),"Loading...")</f>
        <v>Loading...</v>
      </c>
    </row>
    <row r="983" ht="15.75" customHeight="1">
      <c r="B983" s="2" t="s">
        <v>2277</v>
      </c>
      <c r="C983" s="2" t="s">
        <v>2278</v>
      </c>
      <c r="D983" s="2" t="s">
        <v>26</v>
      </c>
      <c r="E983" s="2" t="s">
        <v>27</v>
      </c>
      <c r="F983" s="2" t="s">
        <v>398</v>
      </c>
      <c r="G983" s="2" t="s">
        <v>2272</v>
      </c>
      <c r="H983" s="2" t="s">
        <v>204</v>
      </c>
      <c r="I983" s="2" t="str">
        <f>IFERROR(__xludf.DUMMYFUNCTION("GOOGLETRANSLATE(C983,""fr"",""en"")"),"Hello, my user experience to ensure my second vehicle was far too long: 30 minutes by phone! This must be able to be simplified when you are already a customer.")</f>
        <v>Hello, my user experience to ensure my second vehicle was far too long: 30 minutes by phone! This must be able to be simplified when you are already a customer.</v>
      </c>
    </row>
    <row r="984" ht="15.75" customHeight="1">
      <c r="B984" s="2" t="s">
        <v>2279</v>
      </c>
      <c r="C984" s="2" t="s">
        <v>2280</v>
      </c>
      <c r="D984" s="2" t="s">
        <v>26</v>
      </c>
      <c r="E984" s="2" t="s">
        <v>27</v>
      </c>
      <c r="F984" s="2" t="s">
        <v>398</v>
      </c>
      <c r="G984" s="2" t="s">
        <v>2272</v>
      </c>
      <c r="H984" s="2" t="s">
        <v>204</v>
      </c>
      <c r="I984" s="2" t="str">
        <f>IFERROR(__xludf.DUMMYFUNCTION("GOOGLETRANSLATE(C984,""fr"",""en"")"),"Fast and good price, simple to make, no problem during reading and signing the contract. I would recommend the olive assurance to my loved ones")</f>
        <v>Fast and good price, simple to make, no problem during reading and signing the contract. I would recommend the olive assurance to my loved ones</v>
      </c>
    </row>
    <row r="985" ht="15.75" customHeight="1">
      <c r="B985" s="2" t="s">
        <v>2281</v>
      </c>
      <c r="C985" s="2" t="s">
        <v>2282</v>
      </c>
      <c r="D985" s="2" t="s">
        <v>26</v>
      </c>
      <c r="E985" s="2" t="s">
        <v>27</v>
      </c>
      <c r="F985" s="2" t="s">
        <v>398</v>
      </c>
      <c r="G985" s="2" t="s">
        <v>2283</v>
      </c>
      <c r="H985" s="2" t="s">
        <v>204</v>
      </c>
      <c r="I985" s="2" t="str">
        <f>IFERROR(__xludf.DUMMYFUNCTION("GOOGLETRANSLATE(C985,""fr"",""en"")"),"Simple and effective damage not insurance for 2 wheels, no one very helpful on the phone hoping to see my insurance costs become heavy over time coordinally")</f>
        <v>Simple and effective damage not insurance for 2 wheels, no one very helpful on the phone hoping to see my insurance costs become heavy over time coordinally</v>
      </c>
    </row>
    <row r="986" ht="15.75" customHeight="1">
      <c r="B986" s="2" t="s">
        <v>2284</v>
      </c>
      <c r="C986" s="2" t="s">
        <v>2285</v>
      </c>
      <c r="D986" s="2" t="s">
        <v>26</v>
      </c>
      <c r="E986" s="2" t="s">
        <v>27</v>
      </c>
      <c r="F986" s="2" t="s">
        <v>398</v>
      </c>
      <c r="G986" s="2" t="s">
        <v>2283</v>
      </c>
      <c r="H986" s="2" t="s">
        <v>204</v>
      </c>
      <c r="I986" s="2" t="str">
        <f>IFERROR(__xludf.DUMMYFUNCTION("GOOGLETRANSLATE(C986,""fr"",""en"")"),"I am satisfied with the service, the telephone reception is very good.
Listening and fast staff in the process.")</f>
        <v>I am satisfied with the service, the telephone reception is very good.
Listening and fast staff in the process.</v>
      </c>
    </row>
    <row r="987" ht="15.75" customHeight="1">
      <c r="B987" s="2" t="s">
        <v>2286</v>
      </c>
      <c r="C987" s="2" t="s">
        <v>2287</v>
      </c>
      <c r="D987" s="2" t="s">
        <v>26</v>
      </c>
      <c r="E987" s="2" t="s">
        <v>27</v>
      </c>
      <c r="F987" s="2" t="s">
        <v>398</v>
      </c>
      <c r="G987" s="2" t="s">
        <v>2283</v>
      </c>
      <c r="H987" s="2" t="s">
        <v>204</v>
      </c>
      <c r="I987" s="2" t="str">
        <f>IFERROR(__xludf.DUMMYFUNCTION("GOOGLETRANSLATE(C987,""fr"",""en"")"),"I am satisfied with the performance of my interlocutor who was very clear in the presentation for my project. The price suits me perfectly. I would recommend your insurance.")</f>
        <v>I am satisfied with the performance of my interlocutor who was very clear in the presentation for my project. The price suits me perfectly. I would recommend your insurance.</v>
      </c>
    </row>
    <row r="988" ht="15.75" customHeight="1">
      <c r="B988" s="2" t="s">
        <v>2288</v>
      </c>
      <c r="C988" s="2" t="s">
        <v>2289</v>
      </c>
      <c r="D988" s="2" t="s">
        <v>26</v>
      </c>
      <c r="E988" s="2" t="s">
        <v>27</v>
      </c>
      <c r="F988" s="2" t="s">
        <v>398</v>
      </c>
      <c r="G988" s="2" t="s">
        <v>2283</v>
      </c>
      <c r="H988" s="2" t="s">
        <v>204</v>
      </c>
      <c r="I988" s="2" t="str">
        <f>IFERROR(__xludf.DUMMYFUNCTION("GOOGLETRANSLATE(C988,""fr"",""en"")"),"Loading...")</f>
        <v>Loading...</v>
      </c>
    </row>
    <row r="989" ht="15.75" customHeight="1">
      <c r="B989" s="2" t="s">
        <v>2290</v>
      </c>
      <c r="C989" s="2" t="s">
        <v>2291</v>
      </c>
      <c r="D989" s="2" t="s">
        <v>26</v>
      </c>
      <c r="E989" s="2" t="s">
        <v>27</v>
      </c>
      <c r="F989" s="2" t="s">
        <v>398</v>
      </c>
      <c r="G989" s="2" t="s">
        <v>2292</v>
      </c>
      <c r="H989" s="2" t="s">
        <v>204</v>
      </c>
      <c r="I989" s="2" t="str">
        <f>IFERROR(__xludf.DUMMYFUNCTION("GOOGLETRANSLATE(C989,""fr"",""en"")"),"Prices suit me. As long as the satisfaction, I only have to see with the services of my contract in case I would have a problem with my vehicle.")</f>
        <v>Prices suit me. As long as the satisfaction, I only have to see with the services of my contract in case I would have a problem with my vehicle.</v>
      </c>
    </row>
    <row r="990" ht="15.75" customHeight="1">
      <c r="B990" s="2" t="s">
        <v>2293</v>
      </c>
      <c r="C990" s="2" t="s">
        <v>2294</v>
      </c>
      <c r="D990" s="2" t="s">
        <v>26</v>
      </c>
      <c r="E990" s="2" t="s">
        <v>27</v>
      </c>
      <c r="F990" s="2" t="s">
        <v>398</v>
      </c>
      <c r="G990" s="2" t="s">
        <v>2292</v>
      </c>
      <c r="H990" s="2" t="s">
        <v>204</v>
      </c>
      <c r="I990" s="2" t="str">
        <f>IFERROR(__xludf.DUMMYFUNCTION("GOOGLETRANSLATE(C990,""fr"",""en"")"),"Loading...")</f>
        <v>Loading...</v>
      </c>
    </row>
    <row r="991" ht="15.75" customHeight="1">
      <c r="B991" s="2" t="s">
        <v>2295</v>
      </c>
      <c r="C991" s="2" t="s">
        <v>2296</v>
      </c>
      <c r="D991" s="2" t="s">
        <v>26</v>
      </c>
      <c r="E991" s="2" t="s">
        <v>27</v>
      </c>
      <c r="F991" s="2" t="s">
        <v>398</v>
      </c>
      <c r="G991" s="2" t="s">
        <v>2292</v>
      </c>
      <c r="H991" s="2" t="s">
        <v>204</v>
      </c>
      <c r="I991" s="2" t="str">
        <f>IFERROR(__xludf.DUMMYFUNCTION("GOOGLETRANSLATE(C991,""fr"",""en"")"),"Very well I fully recommend Olivier Insurance to my friends and my family value for money 100 for 100 I don't regret seeing in the following")</f>
        <v>Very well I fully recommend Olivier Insurance to my friends and my family value for money 100 for 100 I don't regret seeing in the following</v>
      </c>
    </row>
    <row r="992" ht="15.75" customHeight="1">
      <c r="B992" s="2" t="s">
        <v>2297</v>
      </c>
      <c r="C992" s="2" t="s">
        <v>2298</v>
      </c>
      <c r="D992" s="2" t="s">
        <v>26</v>
      </c>
      <c r="E992" s="2" t="s">
        <v>27</v>
      </c>
      <c r="F992" s="2" t="s">
        <v>398</v>
      </c>
      <c r="G992" s="2" t="s">
        <v>2292</v>
      </c>
      <c r="H992" s="2" t="s">
        <v>204</v>
      </c>
      <c r="I992" s="2" t="str">
        <f>IFERROR(__xludf.DUMMYFUNCTION("GOOGLETRANSLATE(C992,""fr"",""en"")"),"Loading...")</f>
        <v>Loading...</v>
      </c>
    </row>
    <row r="993" ht="15.75" customHeight="1">
      <c r="B993" s="2" t="s">
        <v>2299</v>
      </c>
      <c r="C993" s="2" t="s">
        <v>2300</v>
      </c>
      <c r="D993" s="2" t="s">
        <v>26</v>
      </c>
      <c r="E993" s="2" t="s">
        <v>27</v>
      </c>
      <c r="F993" s="2" t="s">
        <v>398</v>
      </c>
      <c r="G993" s="2" t="s">
        <v>2292</v>
      </c>
      <c r="H993" s="2" t="s">
        <v>204</v>
      </c>
      <c r="I993" s="2" t="str">
        <f>IFERROR(__xludf.DUMMYFUNCTION("GOOGLETRANSLATE(C993,""fr"",""en"")"),"Loading...")</f>
        <v>Loading...</v>
      </c>
    </row>
    <row r="994" ht="15.75" customHeight="1">
      <c r="B994" s="2" t="s">
        <v>2301</v>
      </c>
      <c r="C994" s="2" t="s">
        <v>2302</v>
      </c>
      <c r="D994" s="2" t="s">
        <v>26</v>
      </c>
      <c r="E994" s="2" t="s">
        <v>27</v>
      </c>
      <c r="F994" s="2" t="s">
        <v>398</v>
      </c>
      <c r="G994" s="2" t="s">
        <v>2303</v>
      </c>
      <c r="H994" s="2" t="s">
        <v>204</v>
      </c>
      <c r="I994" s="2" t="str">
        <f>IFERROR(__xludf.DUMMYFUNCTION("GOOGLETRANSLATE(C994,""fr"",""en"")"),"Prices suit me, and I am satisfied with your services, your responsiveness on the phone, as well as the active listening which you expressed with me when carrying out my contract")</f>
        <v>Prices suit me, and I am satisfied with your services, your responsiveness on the phone, as well as the active listening which you expressed with me when carrying out my contract</v>
      </c>
    </row>
    <row r="995" ht="15.75" customHeight="1">
      <c r="B995" s="2" t="s">
        <v>2304</v>
      </c>
      <c r="C995" s="2" t="s">
        <v>2305</v>
      </c>
      <c r="D995" s="2" t="s">
        <v>26</v>
      </c>
      <c r="E995" s="2" t="s">
        <v>27</v>
      </c>
      <c r="F995" s="2" t="s">
        <v>398</v>
      </c>
      <c r="G995" s="2" t="s">
        <v>2303</v>
      </c>
      <c r="H995" s="2" t="s">
        <v>204</v>
      </c>
      <c r="I995" s="2" t="str">
        <f>IFERROR(__xludf.DUMMYFUNCTION("GOOGLETRANSLATE(C995,""fr"",""en"")"),"Loading...")</f>
        <v>Loading...</v>
      </c>
    </row>
    <row r="996" ht="15.75" customHeight="1">
      <c r="B996" s="2" t="s">
        <v>2306</v>
      </c>
      <c r="C996" s="2" t="s">
        <v>2307</v>
      </c>
      <c r="D996" s="2" t="s">
        <v>26</v>
      </c>
      <c r="E996" s="2" t="s">
        <v>27</v>
      </c>
      <c r="F996" s="2" t="s">
        <v>398</v>
      </c>
      <c r="G996" s="2" t="s">
        <v>2303</v>
      </c>
      <c r="H996" s="2" t="s">
        <v>204</v>
      </c>
      <c r="I996" s="2" t="str">
        <f>IFERROR(__xludf.DUMMYFUNCTION("GOOGLETRANSLATE(C996,""fr"",""en"")"),"Very satisfied, reception of the most pleasant, very good explanations, affordable price, satisfied with my interlocutor, I will not fail to advise your insurance.")</f>
        <v>Very satisfied, reception of the most pleasant, very good explanations, affordable price, satisfied with my interlocutor, I will not fail to advise your insurance.</v>
      </c>
    </row>
    <row r="997" ht="15.75" customHeight="1">
      <c r="B997" s="2" t="s">
        <v>2308</v>
      </c>
      <c r="C997" s="2" t="s">
        <v>2309</v>
      </c>
      <c r="D997" s="2" t="s">
        <v>26</v>
      </c>
      <c r="E997" s="2" t="s">
        <v>27</v>
      </c>
      <c r="F997" s="2" t="s">
        <v>398</v>
      </c>
      <c r="G997" s="2" t="s">
        <v>2303</v>
      </c>
      <c r="H997" s="2" t="s">
        <v>204</v>
      </c>
      <c r="I997" s="2" t="str">
        <f>IFERROR(__xludf.DUMMYFUNCTION("GOOGLETRANSLATE(C997,""fr"",""en"")"),"Loading...")</f>
        <v>Loading...</v>
      </c>
    </row>
    <row r="998" ht="15.75" customHeight="1">
      <c r="B998" s="2" t="s">
        <v>2310</v>
      </c>
      <c r="C998" s="2" t="s">
        <v>2311</v>
      </c>
      <c r="D998" s="2" t="s">
        <v>26</v>
      </c>
      <c r="E998" s="2" t="s">
        <v>27</v>
      </c>
      <c r="F998" s="2" t="s">
        <v>398</v>
      </c>
      <c r="G998" s="2" t="s">
        <v>2303</v>
      </c>
      <c r="H998" s="2" t="s">
        <v>204</v>
      </c>
      <c r="I998" s="2" t="str">
        <f>IFERROR(__xludf.DUMMYFUNCTION("GOOGLETRANSLATE(C998,""fr"",""en"")"),"Loading...")</f>
        <v>Loading...</v>
      </c>
    </row>
    <row r="999" ht="15.75" customHeight="1">
      <c r="B999" s="2" t="s">
        <v>2312</v>
      </c>
      <c r="C999" s="2" t="s">
        <v>2313</v>
      </c>
      <c r="D999" s="2" t="s">
        <v>26</v>
      </c>
      <c r="E999" s="2" t="s">
        <v>27</v>
      </c>
      <c r="F999" s="2" t="s">
        <v>398</v>
      </c>
      <c r="G999" s="2" t="s">
        <v>2303</v>
      </c>
      <c r="H999" s="2" t="s">
        <v>204</v>
      </c>
      <c r="I999" s="2" t="str">
        <f>IFERROR(__xludf.DUMMYFUNCTION("GOOGLETRANSLATE(C999,""fr"",""en"")"),"Loading...")</f>
        <v>Loading...</v>
      </c>
    </row>
    <row r="1000" ht="15.75" customHeight="1">
      <c r="B1000" s="2" t="s">
        <v>2314</v>
      </c>
      <c r="C1000" s="2" t="s">
        <v>2315</v>
      </c>
      <c r="D1000" s="2" t="s">
        <v>26</v>
      </c>
      <c r="E1000" s="2" t="s">
        <v>27</v>
      </c>
      <c r="F1000" s="2" t="s">
        <v>398</v>
      </c>
      <c r="G1000" s="2" t="s">
        <v>2303</v>
      </c>
      <c r="H1000" s="2" t="s">
        <v>204</v>
      </c>
      <c r="I1000" s="2" t="str">
        <f>IFERROR(__xludf.DUMMYFUNCTION("GOOGLETRANSLATE(C1000,""fr"",""en"")"),"Thank you for the quote
The reaction and all that goes with
Thank you it's me thank you thank you thank you
See you soon
I hope to have a better price next time")</f>
        <v>Thank you for the quote
The reaction and all that goes with
Thank you it's me thank you thank you thank you
See you soon
I hope to have a better price next time</v>
      </c>
    </row>
    <row r="1001" ht="15.75" customHeight="1">
      <c r="B1001" s="2" t="s">
        <v>2316</v>
      </c>
      <c r="C1001" s="2" t="s">
        <v>2317</v>
      </c>
      <c r="D1001" s="2" t="s">
        <v>26</v>
      </c>
      <c r="E1001" s="2" t="s">
        <v>27</v>
      </c>
      <c r="F1001" s="2" t="s">
        <v>398</v>
      </c>
      <c r="G1001" s="2" t="s">
        <v>2303</v>
      </c>
      <c r="H1001" s="2" t="s">
        <v>204</v>
      </c>
      <c r="I1001" s="2" t="str">
        <f>IFERROR(__xludf.DUMMYFUNCTION("GOOGLETRANSLATE(C1001,""fr"",""en"")"),"Loading...")</f>
        <v>Loading...</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2022-12-16T15:48:29Z</dcterms:created>
</cp:coreProperties>
</file>