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Ex3.xml" ContentType="application/vnd.ms-office.chartex+xml"/>
  <Override PartName="/xl/charts/style4.xml" ContentType="application/vnd.ms-office.chartstyle+xml"/>
  <Override PartName="/xl/charts/colors4.xml" ContentType="application/vnd.ms-office.chartcolorstyle+xml"/>
  <Override PartName="/xl/charts/chart2.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tables/table2.xml" ContentType="application/vnd.openxmlformats-officedocument.spreadsheetml.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66925"/>
  <mc:AlternateContent xmlns:mc="http://schemas.openxmlformats.org/markup-compatibility/2006">
    <mc:Choice Requires="x15">
      <x15ac:absPath xmlns:x15ac="http://schemas.microsoft.com/office/spreadsheetml/2010/11/ac" url="D:\univ\ASD\"/>
    </mc:Choice>
  </mc:AlternateContent>
  <xr:revisionPtr revIDLastSave="0" documentId="13_ncr:1_{FE86F1B1-0CEF-4FB8-8929-520EA83FA513}" xr6:coauthVersionLast="47" xr6:coauthVersionMax="47" xr10:uidLastSave="{00000000-0000-0000-0000-000000000000}"/>
  <bookViews>
    <workbookView xWindow="-110" yWindow="-110" windowWidth="19420" windowHeight="10300" xr2:uid="{00000000-000D-0000-FFFF-FFFF00000000}"/>
  </bookViews>
  <sheets>
    <sheet name="NetflixOriginals" sheetId="1" r:id="rId1"/>
    <sheet name="Genre" sheetId="2" r:id="rId2"/>
    <sheet name="Language" sheetId="3" r:id="rId3"/>
    <sheet name="Features Engineering" sheetId="11" r:id="rId4"/>
    <sheet name="Date" sheetId="13" r:id="rId5"/>
  </sheets>
  <definedNames>
    <definedName name="_xlchart.v1.0" hidden="1">NetflixOriginals!$D$1</definedName>
    <definedName name="_xlchart.v1.1" hidden="1">NetflixOriginals!$D$2:$D$585</definedName>
    <definedName name="_xlchart.v1.2" hidden="1">NetflixOriginals!$D$1</definedName>
    <definedName name="_xlchart.v1.3" hidden="1">NetflixOriginals!$D$2:$D$585</definedName>
    <definedName name="_xlchart.v1.4" hidden="1">NetflixOriginals!$E$2:$E$585</definedName>
    <definedName name="_xlcn.WorksheetConnection_NetflixOriginals_Answer.xlsxTable11" hidden="1">Table1[]</definedName>
    <definedName name="_xlcn.WorksheetConnection_NetflixOriginals_Answer.xlsxTable171" hidden="1">Table17[]</definedName>
  </definedNames>
  <calcPr calcId="181029"/>
  <pivotCaches>
    <pivotCache cacheId="0" r:id="rId6"/>
    <pivotCache cacheId="1" r:id="rId7"/>
    <pivotCache cacheId="2" r:id="rId8"/>
    <pivotCache cacheId="3" r:id="rId9"/>
    <pivotCache cacheId="21" r:id="rId10"/>
    <pivotCache cacheId="22" r:id="rId11"/>
    <pivotCache cacheId="39" r:id="rId12"/>
  </pivotCaches>
  <extLst>
    <ext xmlns:x15="http://schemas.microsoft.com/office/spreadsheetml/2010/11/main" uri="{FCE2AD5D-F65C-4FA6-A056-5C36A1767C68}">
      <x15:dataModel>
        <x15:modelTables>
          <x15:modelTable id="Table17" name="Table17" connection="WorksheetConnection_NetflixOriginals_Answer.xlsx!Table17"/>
          <x15:modelTable id="Table1" name="Table1" connection="WorksheetConnection_NetflixOriginals_Answer.xlsx!Table1"/>
        </x15:modelTable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2" i="11" l="1"/>
  <c r="C2" i="11"/>
  <c r="B2" i="11"/>
  <c r="C3" i="11" l="1"/>
  <c r="C4" i="11"/>
  <c r="C5" i="11"/>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C107" i="11"/>
  <c r="C108" i="11"/>
  <c r="C109" i="11"/>
  <c r="C110" i="11"/>
  <c r="C111" i="11"/>
  <c r="C112" i="11"/>
  <c r="C113" i="11"/>
  <c r="C114" i="11"/>
  <c r="C115" i="11"/>
  <c r="C116" i="11"/>
  <c r="C117" i="11"/>
  <c r="C118" i="11"/>
  <c r="C119" i="11"/>
  <c r="C120" i="11"/>
  <c r="C121" i="11"/>
  <c r="C122" i="11"/>
  <c r="C123" i="11"/>
  <c r="C124" i="11"/>
  <c r="C125" i="11"/>
  <c r="C126" i="11"/>
  <c r="C127" i="11"/>
  <c r="C128" i="11"/>
  <c r="C129" i="11"/>
  <c r="C130" i="11"/>
  <c r="C131" i="11"/>
  <c r="C132" i="11"/>
  <c r="C133" i="11"/>
  <c r="C134" i="11"/>
  <c r="C135" i="11"/>
  <c r="C136" i="11"/>
  <c r="C137" i="11"/>
  <c r="C138" i="11"/>
  <c r="C139" i="11"/>
  <c r="C140" i="11"/>
  <c r="C141" i="11"/>
  <c r="C142" i="11"/>
  <c r="C143" i="11"/>
  <c r="C144" i="11"/>
  <c r="C145" i="11"/>
  <c r="C146" i="11"/>
  <c r="C147" i="11"/>
  <c r="C148" i="11"/>
  <c r="C149" i="11"/>
  <c r="C150" i="11"/>
  <c r="C151" i="11"/>
  <c r="C152" i="11"/>
  <c r="C153" i="11"/>
  <c r="C154" i="11"/>
  <c r="C155" i="11"/>
  <c r="C156" i="11"/>
  <c r="C157" i="11"/>
  <c r="C158" i="11"/>
  <c r="C159" i="11"/>
  <c r="C160" i="11"/>
  <c r="C161" i="11"/>
  <c r="C162" i="11"/>
  <c r="C163" i="11"/>
  <c r="C164" i="11"/>
  <c r="C165" i="11"/>
  <c r="C166" i="11"/>
  <c r="C167" i="11"/>
  <c r="C168" i="11"/>
  <c r="C169" i="11"/>
  <c r="C170" i="11"/>
  <c r="C171" i="11"/>
  <c r="C172" i="11"/>
  <c r="C173" i="11"/>
  <c r="C174" i="11"/>
  <c r="C175" i="11"/>
  <c r="C176" i="11"/>
  <c r="C177" i="11"/>
  <c r="C178" i="11"/>
  <c r="C179" i="11"/>
  <c r="C180" i="11"/>
  <c r="C181" i="11"/>
  <c r="C182" i="11"/>
  <c r="C183" i="11"/>
  <c r="C184" i="11"/>
  <c r="C185" i="11"/>
  <c r="C186" i="11"/>
  <c r="C187" i="11"/>
  <c r="C188" i="11"/>
  <c r="C189" i="11"/>
  <c r="C190" i="11"/>
  <c r="C191" i="11"/>
  <c r="C192" i="11"/>
  <c r="C193" i="11"/>
  <c r="C194" i="11"/>
  <c r="C195" i="11"/>
  <c r="C196" i="11"/>
  <c r="C197" i="11"/>
  <c r="C198" i="11"/>
  <c r="C199" i="11"/>
  <c r="C200" i="11"/>
  <c r="C201" i="11"/>
  <c r="C202" i="11"/>
  <c r="C203" i="11"/>
  <c r="C204" i="11"/>
  <c r="C205" i="11"/>
  <c r="C206" i="11"/>
  <c r="C207" i="11"/>
  <c r="C208" i="11"/>
  <c r="C209" i="11"/>
  <c r="C210" i="11"/>
  <c r="C211" i="11"/>
  <c r="C212" i="11"/>
  <c r="C213" i="11"/>
  <c r="C214" i="11"/>
  <c r="C215" i="11"/>
  <c r="C216" i="11"/>
  <c r="C217" i="11"/>
  <c r="C218" i="11"/>
  <c r="C219" i="11"/>
  <c r="C220" i="11"/>
  <c r="C221" i="11"/>
  <c r="C222" i="11"/>
  <c r="C223" i="11"/>
  <c r="C224" i="11"/>
  <c r="C225" i="11"/>
  <c r="C226" i="11"/>
  <c r="C227" i="11"/>
  <c r="C228" i="11"/>
  <c r="C229" i="11"/>
  <c r="C230" i="11"/>
  <c r="C231" i="11"/>
  <c r="C232" i="11"/>
  <c r="C233" i="11"/>
  <c r="C234" i="11"/>
  <c r="C235" i="11"/>
  <c r="C236" i="11"/>
  <c r="C237" i="11"/>
  <c r="C238" i="11"/>
  <c r="C239" i="11"/>
  <c r="C240" i="11"/>
  <c r="C241" i="11"/>
  <c r="C242" i="11"/>
  <c r="C243" i="11"/>
  <c r="C244" i="11"/>
  <c r="C245" i="11"/>
  <c r="C246" i="11"/>
  <c r="C247" i="11"/>
  <c r="C248" i="11"/>
  <c r="C249" i="11"/>
  <c r="C250" i="11"/>
  <c r="C251" i="11"/>
  <c r="C252" i="11"/>
  <c r="C253" i="11"/>
  <c r="C254" i="11"/>
  <c r="C255" i="11"/>
  <c r="C256" i="11"/>
  <c r="C257" i="11"/>
  <c r="C258" i="11"/>
  <c r="C259" i="11"/>
  <c r="C260" i="11"/>
  <c r="C261" i="11"/>
  <c r="C262" i="11"/>
  <c r="C263" i="11"/>
  <c r="C264" i="11"/>
  <c r="C265" i="11"/>
  <c r="C266" i="11"/>
  <c r="C267" i="11"/>
  <c r="C268" i="11"/>
  <c r="C269" i="11"/>
  <c r="C270" i="11"/>
  <c r="C271" i="11"/>
  <c r="C272" i="11"/>
  <c r="C273" i="11"/>
  <c r="C274" i="11"/>
  <c r="C275" i="11"/>
  <c r="C276" i="11"/>
  <c r="C277" i="11"/>
  <c r="C278" i="11"/>
  <c r="C279" i="11"/>
  <c r="C280" i="11"/>
  <c r="C281" i="11"/>
  <c r="C282" i="11"/>
  <c r="C283" i="11"/>
  <c r="C284" i="11"/>
  <c r="C285" i="11"/>
  <c r="C286" i="11"/>
  <c r="C287" i="11"/>
  <c r="C288" i="11"/>
  <c r="C289" i="11"/>
  <c r="C290" i="11"/>
  <c r="C291" i="11"/>
  <c r="C292" i="11"/>
  <c r="C293" i="11"/>
  <c r="C294" i="11"/>
  <c r="C295" i="11"/>
  <c r="C296" i="11"/>
  <c r="C297" i="11"/>
  <c r="C298" i="11"/>
  <c r="C299" i="11"/>
  <c r="C300" i="11"/>
  <c r="C301" i="11"/>
  <c r="C302" i="11"/>
  <c r="C303" i="11"/>
  <c r="C304" i="11"/>
  <c r="C305" i="11"/>
  <c r="C306" i="11"/>
  <c r="C307" i="11"/>
  <c r="C308" i="11"/>
  <c r="C309" i="11"/>
  <c r="C310" i="11"/>
  <c r="C311" i="11"/>
  <c r="C312" i="11"/>
  <c r="C313" i="11"/>
  <c r="C314" i="11"/>
  <c r="C315" i="11"/>
  <c r="C316" i="11"/>
  <c r="C317" i="11"/>
  <c r="C318" i="11"/>
  <c r="C319" i="11"/>
  <c r="C320" i="11"/>
  <c r="C321" i="11"/>
  <c r="C322" i="11"/>
  <c r="C323" i="11"/>
  <c r="C324" i="11"/>
  <c r="C325" i="11"/>
  <c r="C326" i="11"/>
  <c r="C327" i="11"/>
  <c r="C328" i="11"/>
  <c r="C329" i="11"/>
  <c r="C330" i="11"/>
  <c r="C331" i="11"/>
  <c r="C332" i="11"/>
  <c r="C333" i="11"/>
  <c r="C334" i="11"/>
  <c r="C335" i="11"/>
  <c r="C336" i="11"/>
  <c r="C337" i="11"/>
  <c r="C338" i="11"/>
  <c r="C339" i="11"/>
  <c r="C340" i="11"/>
  <c r="C341" i="11"/>
  <c r="C342" i="11"/>
  <c r="C343" i="11"/>
  <c r="C344" i="11"/>
  <c r="C345" i="11"/>
  <c r="C346" i="11"/>
  <c r="C347" i="11"/>
  <c r="C348" i="11"/>
  <c r="C349" i="11"/>
  <c r="C350" i="11"/>
  <c r="C351" i="11"/>
  <c r="C352" i="11"/>
  <c r="C353" i="11"/>
  <c r="C354" i="11"/>
  <c r="C355" i="11"/>
  <c r="C356" i="11"/>
  <c r="C357" i="11"/>
  <c r="C358" i="11"/>
  <c r="C359" i="11"/>
  <c r="C360" i="11"/>
  <c r="C361" i="11"/>
  <c r="C362" i="11"/>
  <c r="C363" i="11"/>
  <c r="C364" i="11"/>
  <c r="C365" i="11"/>
  <c r="C366" i="11"/>
  <c r="C367" i="11"/>
  <c r="C368" i="11"/>
  <c r="C369" i="11"/>
  <c r="C370" i="11"/>
  <c r="C371" i="11"/>
  <c r="C372" i="11"/>
  <c r="C373" i="11"/>
  <c r="C374" i="11"/>
  <c r="C375" i="11"/>
  <c r="C376" i="11"/>
  <c r="C377" i="11"/>
  <c r="C378" i="11"/>
  <c r="C379" i="11"/>
  <c r="C380" i="11"/>
  <c r="C381" i="11"/>
  <c r="C382" i="11"/>
  <c r="C383" i="11"/>
  <c r="C384" i="11"/>
  <c r="C385" i="11"/>
  <c r="C386" i="11"/>
  <c r="C387" i="11"/>
  <c r="C388" i="11"/>
  <c r="C389" i="11"/>
  <c r="C390" i="11"/>
  <c r="C391" i="11"/>
  <c r="C392" i="11"/>
  <c r="C393" i="11"/>
  <c r="C394" i="11"/>
  <c r="C395" i="11"/>
  <c r="C396" i="11"/>
  <c r="C397" i="11"/>
  <c r="C398" i="11"/>
  <c r="C399" i="11"/>
  <c r="C400" i="11"/>
  <c r="C401" i="11"/>
  <c r="C402" i="11"/>
  <c r="C403" i="11"/>
  <c r="C404" i="11"/>
  <c r="C405" i="11"/>
  <c r="C406" i="11"/>
  <c r="C407" i="11"/>
  <c r="C408" i="11"/>
  <c r="C409" i="11"/>
  <c r="C410" i="11"/>
  <c r="C411" i="11"/>
  <c r="C412" i="11"/>
  <c r="C413" i="11"/>
  <c r="C414" i="11"/>
  <c r="C415" i="11"/>
  <c r="C416" i="11"/>
  <c r="C417" i="11"/>
  <c r="C418" i="11"/>
  <c r="C419" i="11"/>
  <c r="C420" i="11"/>
  <c r="C421" i="11"/>
  <c r="C422" i="11"/>
  <c r="C423" i="11"/>
  <c r="C424" i="11"/>
  <c r="C425" i="11"/>
  <c r="C426" i="11"/>
  <c r="C427" i="11"/>
  <c r="C428" i="11"/>
  <c r="C429" i="11"/>
  <c r="C430" i="11"/>
  <c r="C431" i="11"/>
  <c r="C432" i="11"/>
  <c r="C433" i="11"/>
  <c r="C434" i="11"/>
  <c r="C435" i="11"/>
  <c r="C436" i="11"/>
  <c r="C437" i="11"/>
  <c r="C438" i="11"/>
  <c r="C439" i="11"/>
  <c r="C440" i="11"/>
  <c r="C441" i="11"/>
  <c r="C442" i="11"/>
  <c r="C443" i="11"/>
  <c r="C444" i="11"/>
  <c r="C445" i="11"/>
  <c r="C446" i="11"/>
  <c r="C447" i="11"/>
  <c r="C448" i="11"/>
  <c r="C449" i="11"/>
  <c r="C450" i="11"/>
  <c r="C451" i="11"/>
  <c r="C452" i="11"/>
  <c r="C453" i="11"/>
  <c r="C454" i="11"/>
  <c r="C455" i="11"/>
  <c r="C456" i="11"/>
  <c r="C457" i="11"/>
  <c r="C458" i="11"/>
  <c r="C459" i="11"/>
  <c r="C460" i="11"/>
  <c r="C461" i="11"/>
  <c r="C462" i="11"/>
  <c r="C463" i="11"/>
  <c r="C464" i="11"/>
  <c r="C465" i="11"/>
  <c r="C466" i="11"/>
  <c r="C467" i="11"/>
  <c r="C468" i="11"/>
  <c r="C469" i="11"/>
  <c r="C470" i="11"/>
  <c r="C471" i="11"/>
  <c r="C472" i="11"/>
  <c r="C473" i="11"/>
  <c r="C474" i="11"/>
  <c r="C475" i="11"/>
  <c r="C476" i="11"/>
  <c r="C477" i="11"/>
  <c r="C478" i="11"/>
  <c r="C479" i="11"/>
  <c r="C480" i="11"/>
  <c r="C481" i="11"/>
  <c r="C482" i="11"/>
  <c r="C483" i="11"/>
  <c r="C484" i="11"/>
  <c r="C485" i="11"/>
  <c r="C486" i="11"/>
  <c r="C487" i="11"/>
  <c r="C488" i="11"/>
  <c r="C489" i="11"/>
  <c r="C490" i="11"/>
  <c r="C491" i="11"/>
  <c r="C492" i="11"/>
  <c r="C493" i="11"/>
  <c r="C494" i="11"/>
  <c r="C495" i="11"/>
  <c r="C496" i="11"/>
  <c r="C497" i="11"/>
  <c r="C498" i="11"/>
  <c r="C499" i="11"/>
  <c r="C500" i="11"/>
  <c r="C501" i="11"/>
  <c r="C502" i="11"/>
  <c r="C503" i="11"/>
  <c r="C504" i="11"/>
  <c r="C505" i="11"/>
  <c r="C506" i="11"/>
  <c r="C507" i="11"/>
  <c r="C508" i="11"/>
  <c r="C509" i="11"/>
  <c r="C510" i="11"/>
  <c r="C511" i="11"/>
  <c r="C512" i="11"/>
  <c r="C513" i="11"/>
  <c r="C514" i="11"/>
  <c r="C515" i="11"/>
  <c r="C516" i="11"/>
  <c r="C517" i="11"/>
  <c r="C518" i="11"/>
  <c r="C519" i="11"/>
  <c r="C520" i="11"/>
  <c r="C521" i="11"/>
  <c r="C522" i="11"/>
  <c r="C523" i="11"/>
  <c r="C524" i="11"/>
  <c r="C525" i="11"/>
  <c r="C526" i="11"/>
  <c r="C527" i="11"/>
  <c r="C528" i="11"/>
  <c r="C529" i="11"/>
  <c r="C530" i="11"/>
  <c r="C531" i="11"/>
  <c r="C532" i="11"/>
  <c r="C533" i="11"/>
  <c r="C534" i="11"/>
  <c r="C535" i="11"/>
  <c r="C536" i="11"/>
  <c r="C537" i="11"/>
  <c r="C538" i="11"/>
  <c r="C539" i="11"/>
  <c r="C540" i="11"/>
  <c r="C541" i="11"/>
  <c r="C542" i="11"/>
  <c r="C543" i="11"/>
  <c r="C544" i="11"/>
  <c r="C545" i="11"/>
  <c r="C546" i="11"/>
  <c r="C547" i="11"/>
  <c r="C548" i="11"/>
  <c r="C549" i="11"/>
  <c r="C550" i="11"/>
  <c r="C551" i="11"/>
  <c r="C552" i="11"/>
  <c r="C553" i="11"/>
  <c r="C554" i="11"/>
  <c r="C555" i="11"/>
  <c r="C556" i="11"/>
  <c r="C557" i="11"/>
  <c r="C558" i="11"/>
  <c r="C559" i="11"/>
  <c r="C560" i="11"/>
  <c r="C561" i="11"/>
  <c r="C562" i="11"/>
  <c r="C563" i="11"/>
  <c r="C564" i="11"/>
  <c r="C565" i="11"/>
  <c r="C566" i="11"/>
  <c r="C567" i="11"/>
  <c r="C568" i="11"/>
  <c r="C569" i="11"/>
  <c r="C570" i="11"/>
  <c r="C571" i="11"/>
  <c r="C572" i="11"/>
  <c r="C573" i="11"/>
  <c r="C574" i="11"/>
  <c r="C575" i="11"/>
  <c r="C576" i="11"/>
  <c r="C577" i="11"/>
  <c r="C578" i="11"/>
  <c r="C579" i="11"/>
  <c r="C580" i="11"/>
  <c r="C581" i="11"/>
  <c r="C582" i="11"/>
  <c r="C583" i="11"/>
  <c r="C584" i="11"/>
  <c r="C585" i="11"/>
  <c r="D3" i="1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30" i="11"/>
  <c r="D131" i="11"/>
  <c r="D132" i="11"/>
  <c r="D133" i="11"/>
  <c r="D134" i="11"/>
  <c r="D135" i="11"/>
  <c r="D136" i="11"/>
  <c r="D137" i="11"/>
  <c r="D138" i="11"/>
  <c r="D139" i="11"/>
  <c r="D140" i="11"/>
  <c r="D141" i="11"/>
  <c r="D142" i="11"/>
  <c r="D143" i="11"/>
  <c r="D144" i="11"/>
  <c r="D145" i="11"/>
  <c r="D146" i="11"/>
  <c r="D147" i="11"/>
  <c r="D148" i="11"/>
  <c r="D149" i="11"/>
  <c r="D150" i="11"/>
  <c r="D151" i="11"/>
  <c r="D152" i="11"/>
  <c r="D153" i="11"/>
  <c r="D154" i="11"/>
  <c r="D155" i="11"/>
  <c r="D156" i="11"/>
  <c r="D157" i="11"/>
  <c r="D158" i="11"/>
  <c r="D159" i="11"/>
  <c r="D160" i="11"/>
  <c r="D161" i="11"/>
  <c r="D162" i="11"/>
  <c r="D163" i="11"/>
  <c r="D164" i="11"/>
  <c r="D165" i="11"/>
  <c r="D166" i="11"/>
  <c r="D167" i="11"/>
  <c r="D168" i="11"/>
  <c r="D169" i="11"/>
  <c r="D170" i="11"/>
  <c r="D171" i="11"/>
  <c r="D172" i="11"/>
  <c r="D173" i="11"/>
  <c r="D174" i="11"/>
  <c r="D175" i="11"/>
  <c r="D176" i="11"/>
  <c r="D177" i="11"/>
  <c r="D178" i="11"/>
  <c r="D179" i="11"/>
  <c r="D180" i="11"/>
  <c r="D181" i="11"/>
  <c r="D182" i="11"/>
  <c r="D183" i="11"/>
  <c r="D184" i="11"/>
  <c r="D185" i="11"/>
  <c r="D186" i="11"/>
  <c r="D187" i="11"/>
  <c r="D188" i="11"/>
  <c r="D189" i="11"/>
  <c r="D190" i="11"/>
  <c r="D191" i="11"/>
  <c r="D192" i="11"/>
  <c r="D193" i="11"/>
  <c r="D194" i="11"/>
  <c r="D195" i="11"/>
  <c r="D196" i="11"/>
  <c r="D197" i="11"/>
  <c r="D198" i="11"/>
  <c r="D199" i="11"/>
  <c r="D200" i="11"/>
  <c r="D201" i="11"/>
  <c r="D202" i="11"/>
  <c r="D203" i="11"/>
  <c r="D204" i="11"/>
  <c r="D205" i="11"/>
  <c r="D206" i="11"/>
  <c r="D207" i="11"/>
  <c r="D208" i="11"/>
  <c r="D209" i="11"/>
  <c r="D210" i="11"/>
  <c r="D211" i="11"/>
  <c r="D212" i="11"/>
  <c r="D213" i="11"/>
  <c r="D214" i="11"/>
  <c r="D215" i="11"/>
  <c r="D216" i="11"/>
  <c r="D217" i="11"/>
  <c r="D218" i="11"/>
  <c r="D219" i="11"/>
  <c r="D220" i="11"/>
  <c r="D221" i="11"/>
  <c r="D222" i="11"/>
  <c r="D223" i="11"/>
  <c r="D224" i="11"/>
  <c r="D225" i="11"/>
  <c r="D226" i="11"/>
  <c r="D227" i="11"/>
  <c r="D228" i="11"/>
  <c r="D229" i="11"/>
  <c r="D230" i="11"/>
  <c r="D231" i="11"/>
  <c r="D232" i="11"/>
  <c r="D233" i="11"/>
  <c r="D234" i="11"/>
  <c r="D235" i="11"/>
  <c r="D236" i="11"/>
  <c r="D237" i="11"/>
  <c r="D238" i="11"/>
  <c r="D239" i="11"/>
  <c r="D240" i="11"/>
  <c r="D241" i="11"/>
  <c r="D242" i="11"/>
  <c r="D243" i="11"/>
  <c r="D244" i="11"/>
  <c r="D245" i="11"/>
  <c r="D246" i="11"/>
  <c r="D247" i="11"/>
  <c r="D248" i="11"/>
  <c r="D249" i="11"/>
  <c r="D250" i="11"/>
  <c r="D251" i="11"/>
  <c r="D252" i="11"/>
  <c r="D253" i="11"/>
  <c r="D254" i="11"/>
  <c r="D255" i="11"/>
  <c r="D256" i="11"/>
  <c r="D257" i="11"/>
  <c r="D258" i="11"/>
  <c r="D259" i="11"/>
  <c r="D260" i="11"/>
  <c r="D261" i="11"/>
  <c r="D262" i="11"/>
  <c r="D263" i="11"/>
  <c r="D264" i="11"/>
  <c r="D265" i="11"/>
  <c r="D266" i="11"/>
  <c r="D267" i="11"/>
  <c r="D268" i="11"/>
  <c r="D269" i="11"/>
  <c r="D270" i="11"/>
  <c r="D271" i="11"/>
  <c r="D272" i="11"/>
  <c r="D273" i="11"/>
  <c r="D274" i="11"/>
  <c r="D275" i="11"/>
  <c r="D276" i="11"/>
  <c r="D277" i="11"/>
  <c r="D278" i="11"/>
  <c r="D279" i="11"/>
  <c r="D280" i="11"/>
  <c r="D281" i="11"/>
  <c r="D282" i="11"/>
  <c r="D283" i="11"/>
  <c r="D284" i="11"/>
  <c r="D285" i="11"/>
  <c r="D286" i="11"/>
  <c r="D287" i="11"/>
  <c r="D288" i="11"/>
  <c r="D289" i="11"/>
  <c r="D290" i="11"/>
  <c r="D291" i="11"/>
  <c r="D292" i="11"/>
  <c r="D293" i="11"/>
  <c r="D294" i="11"/>
  <c r="D295" i="11"/>
  <c r="D296" i="11"/>
  <c r="D297" i="11"/>
  <c r="D298" i="11"/>
  <c r="D299" i="11"/>
  <c r="D300" i="11"/>
  <c r="D301" i="11"/>
  <c r="D302" i="11"/>
  <c r="D303" i="11"/>
  <c r="D304" i="11"/>
  <c r="D305" i="11"/>
  <c r="D306" i="11"/>
  <c r="D307" i="11"/>
  <c r="D308" i="11"/>
  <c r="D309" i="11"/>
  <c r="D310" i="11"/>
  <c r="D311" i="11"/>
  <c r="D312" i="11"/>
  <c r="D313" i="11"/>
  <c r="D314" i="11"/>
  <c r="D315" i="11"/>
  <c r="D316" i="11"/>
  <c r="D317" i="11"/>
  <c r="D318" i="11"/>
  <c r="D319" i="11"/>
  <c r="D320" i="11"/>
  <c r="D321" i="11"/>
  <c r="D322" i="11"/>
  <c r="D323" i="11"/>
  <c r="D324" i="11"/>
  <c r="D325" i="11"/>
  <c r="D326" i="11"/>
  <c r="D327" i="11"/>
  <c r="D328" i="11"/>
  <c r="D329" i="11"/>
  <c r="D330" i="11"/>
  <c r="D331" i="11"/>
  <c r="D332" i="11"/>
  <c r="D333" i="11"/>
  <c r="D334" i="11"/>
  <c r="D335" i="11"/>
  <c r="D336" i="11"/>
  <c r="D337" i="11"/>
  <c r="D338" i="11"/>
  <c r="D339" i="11"/>
  <c r="D340" i="11"/>
  <c r="D341" i="11"/>
  <c r="D342" i="11"/>
  <c r="D343" i="11"/>
  <c r="D344" i="11"/>
  <c r="D345" i="11"/>
  <c r="D346" i="11"/>
  <c r="D347" i="11"/>
  <c r="D348" i="11"/>
  <c r="D349" i="11"/>
  <c r="D350" i="11"/>
  <c r="D351" i="11"/>
  <c r="D352" i="11"/>
  <c r="D353" i="11"/>
  <c r="D354" i="11"/>
  <c r="D355" i="11"/>
  <c r="D356" i="11"/>
  <c r="D357" i="11"/>
  <c r="D358" i="11"/>
  <c r="D359" i="11"/>
  <c r="D360" i="11"/>
  <c r="D361" i="11"/>
  <c r="D362" i="11"/>
  <c r="D363" i="11"/>
  <c r="D364" i="11"/>
  <c r="D365" i="11"/>
  <c r="D366" i="11"/>
  <c r="D367" i="11"/>
  <c r="D368" i="11"/>
  <c r="D369" i="11"/>
  <c r="D370" i="11"/>
  <c r="D371" i="11"/>
  <c r="D372" i="11"/>
  <c r="D373" i="11"/>
  <c r="D374" i="11"/>
  <c r="D375" i="11"/>
  <c r="D376" i="11"/>
  <c r="D377" i="11"/>
  <c r="D378" i="11"/>
  <c r="D379" i="11"/>
  <c r="D380" i="11"/>
  <c r="D381" i="11"/>
  <c r="D382" i="11"/>
  <c r="D383" i="11"/>
  <c r="D384" i="11"/>
  <c r="D385" i="11"/>
  <c r="D386" i="11"/>
  <c r="D387" i="11"/>
  <c r="D388" i="11"/>
  <c r="D389" i="11"/>
  <c r="D390" i="11"/>
  <c r="D391" i="11"/>
  <c r="D392" i="11"/>
  <c r="D393" i="11"/>
  <c r="D394" i="11"/>
  <c r="D395" i="11"/>
  <c r="D396" i="11"/>
  <c r="D397" i="11"/>
  <c r="D398" i="11"/>
  <c r="D399" i="11"/>
  <c r="D400" i="11"/>
  <c r="D401" i="11"/>
  <c r="D402" i="11"/>
  <c r="D403" i="11"/>
  <c r="D404" i="11"/>
  <c r="D405" i="11"/>
  <c r="D406" i="11"/>
  <c r="D407" i="11"/>
  <c r="D408" i="11"/>
  <c r="D409" i="11"/>
  <c r="D410" i="11"/>
  <c r="D411" i="11"/>
  <c r="D412" i="11"/>
  <c r="D413" i="11"/>
  <c r="D414" i="11"/>
  <c r="D415" i="11"/>
  <c r="D416" i="11"/>
  <c r="D417" i="11"/>
  <c r="D418" i="11"/>
  <c r="D419" i="11"/>
  <c r="D420" i="11"/>
  <c r="D421" i="11"/>
  <c r="D422" i="11"/>
  <c r="D423" i="11"/>
  <c r="D424" i="11"/>
  <c r="D425" i="11"/>
  <c r="D426" i="11"/>
  <c r="D427" i="11"/>
  <c r="D428" i="11"/>
  <c r="D429" i="11"/>
  <c r="D430" i="11"/>
  <c r="D431" i="11"/>
  <c r="D432" i="11"/>
  <c r="D433" i="11"/>
  <c r="D434" i="11"/>
  <c r="D435" i="11"/>
  <c r="D436" i="11"/>
  <c r="D437" i="11"/>
  <c r="D438" i="11"/>
  <c r="D439" i="11"/>
  <c r="D440" i="11"/>
  <c r="D441" i="11"/>
  <c r="D442" i="11"/>
  <c r="D443" i="11"/>
  <c r="D444" i="11"/>
  <c r="D445" i="11"/>
  <c r="D446" i="11"/>
  <c r="D447" i="11"/>
  <c r="D448" i="11"/>
  <c r="D449" i="11"/>
  <c r="D450" i="11"/>
  <c r="D451" i="11"/>
  <c r="D452" i="11"/>
  <c r="D453" i="11"/>
  <c r="D454" i="11"/>
  <c r="D455" i="11"/>
  <c r="D456" i="11"/>
  <c r="D457" i="11"/>
  <c r="D458" i="11"/>
  <c r="D459" i="11"/>
  <c r="D460" i="11"/>
  <c r="D461" i="11"/>
  <c r="D462" i="11"/>
  <c r="D463" i="11"/>
  <c r="D464" i="11"/>
  <c r="D465" i="11"/>
  <c r="D466" i="11"/>
  <c r="D467" i="11"/>
  <c r="D468" i="11"/>
  <c r="D469" i="11"/>
  <c r="D470" i="11"/>
  <c r="D471" i="11"/>
  <c r="D472" i="11"/>
  <c r="D473" i="11"/>
  <c r="D474" i="11"/>
  <c r="D475" i="11"/>
  <c r="D476" i="11"/>
  <c r="D477" i="11"/>
  <c r="D478" i="11"/>
  <c r="D479" i="11"/>
  <c r="D480" i="11"/>
  <c r="D481" i="11"/>
  <c r="D482" i="11"/>
  <c r="D483" i="11"/>
  <c r="D484" i="11"/>
  <c r="D485" i="11"/>
  <c r="D486" i="11"/>
  <c r="D487" i="11"/>
  <c r="D488" i="11"/>
  <c r="D489" i="11"/>
  <c r="D490" i="11"/>
  <c r="D491" i="11"/>
  <c r="D492" i="11"/>
  <c r="D493" i="11"/>
  <c r="D494" i="11"/>
  <c r="D495" i="11"/>
  <c r="D496" i="11"/>
  <c r="D497" i="11"/>
  <c r="D498" i="11"/>
  <c r="D499" i="11"/>
  <c r="D500" i="11"/>
  <c r="D501" i="11"/>
  <c r="D502" i="11"/>
  <c r="D503" i="11"/>
  <c r="D504" i="11"/>
  <c r="D505" i="11"/>
  <c r="D506" i="11"/>
  <c r="D507" i="11"/>
  <c r="D508" i="11"/>
  <c r="D509" i="11"/>
  <c r="D510" i="11"/>
  <c r="D511" i="11"/>
  <c r="D512" i="11"/>
  <c r="D513" i="11"/>
  <c r="D514" i="11"/>
  <c r="D515" i="11"/>
  <c r="D516" i="11"/>
  <c r="D517" i="11"/>
  <c r="D518" i="11"/>
  <c r="D519" i="11"/>
  <c r="D520" i="11"/>
  <c r="D521" i="11"/>
  <c r="D522" i="11"/>
  <c r="D523" i="11"/>
  <c r="D524" i="11"/>
  <c r="D525" i="11"/>
  <c r="D526" i="11"/>
  <c r="D527" i="11"/>
  <c r="D528" i="11"/>
  <c r="D529" i="11"/>
  <c r="D530" i="11"/>
  <c r="D531" i="11"/>
  <c r="D532" i="11"/>
  <c r="D533" i="11"/>
  <c r="D534" i="11"/>
  <c r="D535" i="11"/>
  <c r="D536" i="11"/>
  <c r="D537" i="11"/>
  <c r="D538" i="11"/>
  <c r="D539" i="11"/>
  <c r="D540" i="11"/>
  <c r="D541" i="11"/>
  <c r="D542" i="11"/>
  <c r="D543" i="11"/>
  <c r="D544" i="11"/>
  <c r="D545" i="11"/>
  <c r="D546" i="11"/>
  <c r="D547" i="11"/>
  <c r="D548" i="11"/>
  <c r="D549" i="11"/>
  <c r="D550" i="11"/>
  <c r="D551" i="11"/>
  <c r="D552" i="11"/>
  <c r="D553" i="11"/>
  <c r="D554" i="11"/>
  <c r="D555" i="11"/>
  <c r="D556" i="11"/>
  <c r="D557" i="11"/>
  <c r="D558" i="11"/>
  <c r="D559" i="11"/>
  <c r="D560" i="11"/>
  <c r="D561" i="11"/>
  <c r="D562" i="11"/>
  <c r="D563" i="11"/>
  <c r="D564" i="11"/>
  <c r="D565" i="11"/>
  <c r="D566" i="11"/>
  <c r="D567" i="11"/>
  <c r="D568" i="11"/>
  <c r="D569" i="11"/>
  <c r="D570" i="11"/>
  <c r="D571" i="11"/>
  <c r="D572" i="11"/>
  <c r="D573" i="11"/>
  <c r="D574" i="11"/>
  <c r="D575" i="11"/>
  <c r="D576" i="11"/>
  <c r="D577" i="11"/>
  <c r="D578" i="11"/>
  <c r="D579" i="11"/>
  <c r="D580" i="11"/>
  <c r="D581" i="11"/>
  <c r="D582" i="11"/>
  <c r="D583" i="11"/>
  <c r="D584" i="11"/>
  <c r="D585" i="11"/>
  <c r="B3"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B102" i="11"/>
  <c r="B103" i="11"/>
  <c r="B104" i="11"/>
  <c r="B105" i="11"/>
  <c r="B106" i="11"/>
  <c r="B107" i="11"/>
  <c r="B108" i="11"/>
  <c r="B109" i="11"/>
  <c r="B110" i="11"/>
  <c r="B111" i="11"/>
  <c r="B112" i="11"/>
  <c r="B113" i="11"/>
  <c r="B114" i="11"/>
  <c r="B115" i="11"/>
  <c r="B116" i="11"/>
  <c r="B117" i="11"/>
  <c r="B118" i="11"/>
  <c r="B119" i="11"/>
  <c r="B120" i="11"/>
  <c r="B121" i="11"/>
  <c r="B122" i="11"/>
  <c r="B123" i="11"/>
  <c r="B124" i="11"/>
  <c r="B125" i="11"/>
  <c r="B126" i="11"/>
  <c r="B127" i="11"/>
  <c r="B128" i="11"/>
  <c r="B129" i="11"/>
  <c r="B130" i="11"/>
  <c r="B131" i="11"/>
  <c r="B132" i="11"/>
  <c r="B133" i="11"/>
  <c r="B134" i="11"/>
  <c r="B135" i="11"/>
  <c r="B136" i="11"/>
  <c r="B137" i="11"/>
  <c r="B138" i="11"/>
  <c r="B139" i="11"/>
  <c r="B140" i="11"/>
  <c r="B141" i="11"/>
  <c r="B142" i="11"/>
  <c r="B143" i="11"/>
  <c r="B144" i="11"/>
  <c r="B145" i="11"/>
  <c r="B146" i="11"/>
  <c r="B147" i="11"/>
  <c r="B148" i="11"/>
  <c r="B149" i="11"/>
  <c r="B150" i="11"/>
  <c r="B151" i="11"/>
  <c r="B152" i="11"/>
  <c r="B153" i="11"/>
  <c r="B154" i="11"/>
  <c r="B155" i="11"/>
  <c r="B156" i="11"/>
  <c r="B157" i="11"/>
  <c r="B158" i="11"/>
  <c r="B159" i="11"/>
  <c r="B160" i="11"/>
  <c r="B161" i="11"/>
  <c r="B162" i="11"/>
  <c r="B163" i="11"/>
  <c r="B164" i="11"/>
  <c r="B165" i="11"/>
  <c r="B166" i="11"/>
  <c r="B167" i="11"/>
  <c r="B168" i="11"/>
  <c r="B169" i="11"/>
  <c r="B170" i="11"/>
  <c r="B171" i="11"/>
  <c r="B172" i="11"/>
  <c r="B173" i="11"/>
  <c r="B174" i="11"/>
  <c r="B175" i="11"/>
  <c r="B176" i="11"/>
  <c r="B177" i="11"/>
  <c r="B178" i="11"/>
  <c r="B179" i="11"/>
  <c r="B180" i="11"/>
  <c r="B181" i="11"/>
  <c r="B182" i="11"/>
  <c r="B183" i="11"/>
  <c r="B184" i="11"/>
  <c r="B185" i="11"/>
  <c r="B186" i="11"/>
  <c r="B187" i="11"/>
  <c r="B188" i="11"/>
  <c r="B189" i="11"/>
  <c r="B190" i="11"/>
  <c r="B191" i="11"/>
  <c r="B192" i="11"/>
  <c r="B193" i="11"/>
  <c r="B194" i="11"/>
  <c r="B195" i="11"/>
  <c r="B196" i="11"/>
  <c r="B197" i="11"/>
  <c r="B198" i="11"/>
  <c r="B199" i="11"/>
  <c r="B200" i="11"/>
  <c r="B201" i="11"/>
  <c r="B202" i="11"/>
  <c r="B203" i="11"/>
  <c r="B204" i="11"/>
  <c r="B205" i="11"/>
  <c r="B206" i="11"/>
  <c r="B207" i="11"/>
  <c r="B208" i="11"/>
  <c r="B209" i="11"/>
  <c r="B210" i="11"/>
  <c r="B211" i="11"/>
  <c r="B212" i="11"/>
  <c r="B213" i="11"/>
  <c r="B214" i="11"/>
  <c r="B215" i="11"/>
  <c r="B216" i="11"/>
  <c r="B217" i="11"/>
  <c r="B218" i="11"/>
  <c r="B219" i="11"/>
  <c r="B220" i="11"/>
  <c r="B221" i="11"/>
  <c r="B222" i="11"/>
  <c r="B223" i="11"/>
  <c r="B224" i="11"/>
  <c r="B225" i="11"/>
  <c r="B226" i="11"/>
  <c r="B227" i="11"/>
  <c r="B228" i="11"/>
  <c r="B229" i="11"/>
  <c r="B230" i="11"/>
  <c r="B231" i="11"/>
  <c r="B232" i="11"/>
  <c r="B233" i="11"/>
  <c r="B234" i="11"/>
  <c r="B235" i="11"/>
  <c r="B236" i="11"/>
  <c r="B237" i="11"/>
  <c r="B238" i="11"/>
  <c r="B239" i="11"/>
  <c r="B240" i="11"/>
  <c r="B241" i="11"/>
  <c r="B242" i="11"/>
  <c r="B243" i="11"/>
  <c r="B244" i="11"/>
  <c r="B245" i="11"/>
  <c r="B246" i="11"/>
  <c r="B247" i="11"/>
  <c r="B248" i="11"/>
  <c r="B249" i="11"/>
  <c r="B250" i="11"/>
  <c r="B251" i="11"/>
  <c r="B252" i="11"/>
  <c r="B253" i="11"/>
  <c r="B254" i="11"/>
  <c r="B255" i="11"/>
  <c r="B256" i="11"/>
  <c r="B257" i="11"/>
  <c r="B258" i="11"/>
  <c r="B259"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292" i="11"/>
  <c r="B293" i="11"/>
  <c r="B294" i="11"/>
  <c r="B295" i="11"/>
  <c r="B296" i="11"/>
  <c r="B297" i="11"/>
  <c r="B298" i="11"/>
  <c r="B299" i="11"/>
  <c r="B300" i="11"/>
  <c r="B301" i="11"/>
  <c r="B302" i="11"/>
  <c r="B303" i="11"/>
  <c r="B304" i="11"/>
  <c r="B305" i="11"/>
  <c r="B306" i="11"/>
  <c r="B307" i="11"/>
  <c r="B308" i="11"/>
  <c r="B309" i="11"/>
  <c r="B310" i="11"/>
  <c r="B311" i="11"/>
  <c r="B312" i="11"/>
  <c r="B313" i="11"/>
  <c r="B314" i="11"/>
  <c r="B315" i="11"/>
  <c r="B316" i="11"/>
  <c r="B317" i="11"/>
  <c r="B318"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355" i="11"/>
  <c r="B356" i="11"/>
  <c r="B357" i="11"/>
  <c r="B358" i="11"/>
  <c r="B359" i="11"/>
  <c r="B360" i="11"/>
  <c r="B361" i="11"/>
  <c r="B362" i="11"/>
  <c r="B363" i="11"/>
  <c r="B364" i="11"/>
  <c r="B365" i="11"/>
  <c r="B366" i="11"/>
  <c r="B367" i="11"/>
  <c r="B368" i="11"/>
  <c r="B369" i="11"/>
  <c r="B370" i="11"/>
  <c r="B371" i="11"/>
  <c r="B372" i="11"/>
  <c r="B373" i="11"/>
  <c r="B374" i="11"/>
  <c r="B375" i="11"/>
  <c r="B376" i="11"/>
  <c r="B377" i="11"/>
  <c r="B378" i="11"/>
  <c r="B379" i="11"/>
  <c r="B380" i="11"/>
  <c r="B381" i="11"/>
  <c r="B382" i="11"/>
  <c r="B383" i="11"/>
  <c r="B384" i="11"/>
  <c r="B385" i="11"/>
  <c r="B386" i="11"/>
  <c r="B387" i="11"/>
  <c r="B388" i="11"/>
  <c r="B389" i="11"/>
  <c r="B390" i="11"/>
  <c r="B391" i="11"/>
  <c r="B392" i="11"/>
  <c r="B393" i="11"/>
  <c r="B394" i="11"/>
  <c r="B395" i="11"/>
  <c r="B396" i="11"/>
  <c r="B397" i="11"/>
  <c r="B398" i="11"/>
  <c r="B399" i="11"/>
  <c r="B400" i="11"/>
  <c r="B401" i="11"/>
  <c r="B402" i="11"/>
  <c r="B403" i="11"/>
  <c r="B404" i="11"/>
  <c r="B405" i="11"/>
  <c r="B406" i="11"/>
  <c r="B407" i="11"/>
  <c r="B408" i="11"/>
  <c r="B409" i="11"/>
  <c r="B410" i="11"/>
  <c r="B411" i="11"/>
  <c r="B412" i="11"/>
  <c r="B413" i="11"/>
  <c r="B414" i="11"/>
  <c r="B415" i="11"/>
  <c r="B416" i="11"/>
  <c r="B417" i="11"/>
  <c r="B418" i="11"/>
  <c r="B419" i="11"/>
  <c r="B420" i="11"/>
  <c r="B421" i="11"/>
  <c r="B422" i="11"/>
  <c r="B423" i="11"/>
  <c r="B424" i="11"/>
  <c r="B425" i="11"/>
  <c r="B426" i="11"/>
  <c r="B427" i="11"/>
  <c r="B428" i="11"/>
  <c r="B429" i="11"/>
  <c r="B430" i="11"/>
  <c r="B431" i="11"/>
  <c r="B432" i="11"/>
  <c r="B433" i="11"/>
  <c r="B434" i="11"/>
  <c r="B435" i="11"/>
  <c r="B436" i="11"/>
  <c r="B437" i="11"/>
  <c r="B438" i="11"/>
  <c r="B439" i="11"/>
  <c r="B440" i="11"/>
  <c r="B441" i="11"/>
  <c r="B442" i="11"/>
  <c r="B443" i="11"/>
  <c r="B444" i="11"/>
  <c r="B445" i="11"/>
  <c r="B446" i="11"/>
  <c r="B447" i="11"/>
  <c r="B448" i="11"/>
  <c r="B449" i="11"/>
  <c r="B450" i="11"/>
  <c r="B451" i="11"/>
  <c r="B452" i="11"/>
  <c r="B453" i="11"/>
  <c r="B454" i="11"/>
  <c r="B455" i="11"/>
  <c r="B456" i="11"/>
  <c r="B457" i="11"/>
  <c r="B458" i="11"/>
  <c r="B459" i="11"/>
  <c r="B460" i="11"/>
  <c r="B461" i="11"/>
  <c r="B462" i="11"/>
  <c r="B463" i="11"/>
  <c r="B464" i="11"/>
  <c r="B465" i="11"/>
  <c r="B466" i="11"/>
  <c r="B467" i="11"/>
  <c r="B468" i="11"/>
  <c r="B469" i="11"/>
  <c r="B470" i="11"/>
  <c r="B471" i="11"/>
  <c r="B472" i="11"/>
  <c r="B473" i="11"/>
  <c r="B474" i="11"/>
  <c r="B475" i="11"/>
  <c r="B476" i="11"/>
  <c r="B477" i="11"/>
  <c r="B478" i="11"/>
  <c r="B479" i="11"/>
  <c r="B480" i="11"/>
  <c r="B481" i="11"/>
  <c r="B482" i="11"/>
  <c r="B483" i="11"/>
  <c r="B484" i="11"/>
  <c r="B485" i="11"/>
  <c r="B486" i="11"/>
  <c r="B487" i="11"/>
  <c r="B488" i="11"/>
  <c r="B489" i="11"/>
  <c r="B490" i="11"/>
  <c r="B491" i="11"/>
  <c r="B492" i="11"/>
  <c r="B493" i="11"/>
  <c r="B494" i="11"/>
  <c r="B495" i="11"/>
  <c r="B496" i="11"/>
  <c r="B497" i="11"/>
  <c r="B498" i="11"/>
  <c r="B499" i="11"/>
  <c r="B500" i="11"/>
  <c r="B501" i="11"/>
  <c r="B502" i="11"/>
  <c r="B503" i="11"/>
  <c r="B504" i="11"/>
  <c r="B505" i="11"/>
  <c r="B506" i="11"/>
  <c r="B507" i="11"/>
  <c r="B508" i="11"/>
  <c r="B509" i="11"/>
  <c r="B510" i="11"/>
  <c r="B511" i="11"/>
  <c r="B512" i="11"/>
  <c r="B513" i="11"/>
  <c r="B514" i="11"/>
  <c r="B515" i="11"/>
  <c r="B516" i="11"/>
  <c r="B517" i="11"/>
  <c r="B518" i="11"/>
  <c r="B519" i="11"/>
  <c r="B520" i="11"/>
  <c r="B521" i="11"/>
  <c r="B522" i="11"/>
  <c r="B523" i="11"/>
  <c r="B524" i="11"/>
  <c r="B525" i="11"/>
  <c r="B526" i="11"/>
  <c r="B527" i="11"/>
  <c r="B528" i="11"/>
  <c r="B529" i="11"/>
  <c r="B530" i="11"/>
  <c r="B531" i="11"/>
  <c r="B532" i="11"/>
  <c r="B533" i="11"/>
  <c r="B534" i="11"/>
  <c r="B535" i="11"/>
  <c r="B536" i="11"/>
  <c r="B537" i="11"/>
  <c r="B538" i="11"/>
  <c r="B539" i="11"/>
  <c r="B540" i="11"/>
  <c r="B541" i="11"/>
  <c r="B542" i="11"/>
  <c r="B543" i="11"/>
  <c r="B544" i="11"/>
  <c r="B545" i="11"/>
  <c r="B546" i="11"/>
  <c r="B547" i="11"/>
  <c r="B548" i="11"/>
  <c r="B549" i="11"/>
  <c r="B550" i="11"/>
  <c r="B551" i="11"/>
  <c r="B552" i="11"/>
  <c r="B553" i="11"/>
  <c r="B554" i="11"/>
  <c r="B555" i="11"/>
  <c r="B556" i="11"/>
  <c r="B557" i="11"/>
  <c r="B558" i="11"/>
  <c r="B559" i="11"/>
  <c r="B560" i="11"/>
  <c r="B561" i="11"/>
  <c r="B562" i="11"/>
  <c r="B563" i="11"/>
  <c r="B564" i="11"/>
  <c r="B565" i="11"/>
  <c r="B566" i="11"/>
  <c r="B567" i="11"/>
  <c r="B568" i="11"/>
  <c r="B569" i="11"/>
  <c r="B570" i="11"/>
  <c r="B571" i="11"/>
  <c r="B572" i="11"/>
  <c r="B573" i="11"/>
  <c r="B574" i="11"/>
  <c r="B575" i="11"/>
  <c r="B576" i="11"/>
  <c r="B577" i="11"/>
  <c r="B578" i="11"/>
  <c r="B579" i="11"/>
  <c r="B580" i="11"/>
  <c r="B581" i="11"/>
  <c r="B582" i="11"/>
  <c r="B583" i="11"/>
  <c r="B584" i="11"/>
  <c r="B585" i="11"/>
  <c r="I5" i="1"/>
  <c r="J5" i="1"/>
  <c r="J64" i="1"/>
  <c r="J49" i="1"/>
  <c r="I49" i="1"/>
  <c r="J47" i="1"/>
  <c r="J46" i="1"/>
  <c r="I47" i="1"/>
  <c r="I46" i="1"/>
  <c r="J48" i="1" l="1"/>
  <c r="I48" i="1"/>
  <c r="J16" i="1" l="1"/>
  <c r="I16" i="1"/>
  <c r="J15" i="1"/>
  <c r="I15" i="1"/>
  <c r="J14" i="1"/>
  <c r="I14" i="1"/>
  <c r="J13" i="1"/>
  <c r="I13" i="1"/>
  <c r="J11" i="1"/>
  <c r="J12" i="1"/>
  <c r="I12" i="1"/>
  <c r="I11" i="1"/>
  <c r="J10" i="1"/>
  <c r="I10" i="1"/>
  <c r="K4" i="1"/>
  <c r="J4" i="1"/>
  <c r="I4" i="1"/>
  <c r="M5" i="1"/>
  <c r="K5" i="1"/>
  <c r="L5" i="1"/>
  <c r="N5" i="1"/>
  <c r="L4" i="1"/>
  <c r="M4" i="1"/>
  <c r="J17" i="1" l="1"/>
  <c r="I17" i="1"/>
  <c r="N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53B223F-9E12-4A55-A5A4-8F48160BF840}"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0F5E499-1E95-43FE-8358-0CB1A8A80861}" name="WorksheetConnection_NetflixOriginals_Answer.xlsx!Table1" type="102" refreshedVersion="7" minRefreshableVersion="5">
    <extLst>
      <ext xmlns:x15="http://schemas.microsoft.com/office/spreadsheetml/2010/11/main" uri="{DE250136-89BD-433C-8126-D09CA5730AF9}">
        <x15:connection id="Table1">
          <x15:rangePr sourceName="_xlcn.WorksheetConnection_NetflixOriginals_Answer.xlsxTable11"/>
        </x15:connection>
      </ext>
    </extLst>
  </connection>
  <connection id="3" xr16:uid="{E6F0D70D-C698-43D3-A7E7-19B4C69CEBF6}" name="WorksheetConnection_NetflixOriginals_Answer.xlsx!Table17" type="102" refreshedVersion="7" minRefreshableVersion="5">
    <extLst>
      <ext xmlns:x15="http://schemas.microsoft.com/office/spreadsheetml/2010/11/main" uri="{DE250136-89BD-433C-8126-D09CA5730AF9}">
        <x15:connection id="Table17" autoDelete="1">
          <x15:rangePr sourceName="_xlcn.WorksheetConnection_NetflixOriginals_Answer.xlsxTable171"/>
        </x15:connection>
      </ext>
    </extLst>
  </connection>
</connections>
</file>

<file path=xl/sharedStrings.xml><?xml version="1.0" encoding="utf-8"?>
<sst xmlns="http://schemas.openxmlformats.org/spreadsheetml/2006/main" count="3876" uniqueCount="809">
  <si>
    <t>Title</t>
  </si>
  <si>
    <t>Genre</t>
  </si>
  <si>
    <t>Premiere</t>
  </si>
  <si>
    <t>Runtime</t>
  </si>
  <si>
    <t>IMDB Score</t>
  </si>
  <si>
    <t>Language</t>
  </si>
  <si>
    <t>Documentary</t>
  </si>
  <si>
    <t>English/Japanese</t>
  </si>
  <si>
    <t>Dark Forces</t>
  </si>
  <si>
    <t>Thriller</t>
  </si>
  <si>
    <t>Spanish</t>
  </si>
  <si>
    <t>The App</t>
  </si>
  <si>
    <t>Italian</t>
  </si>
  <si>
    <t>The Open House</t>
  </si>
  <si>
    <t>English</t>
  </si>
  <si>
    <t>Kaali Khuhi</t>
  </si>
  <si>
    <t>Mystery</t>
  </si>
  <si>
    <t>Hindi</t>
  </si>
  <si>
    <t>Drive</t>
  </si>
  <si>
    <t>Action</t>
  </si>
  <si>
    <t>Leyla Everlasting</t>
  </si>
  <si>
    <t>Comedy</t>
  </si>
  <si>
    <t>Turkish</t>
  </si>
  <si>
    <t>Paradox</t>
  </si>
  <si>
    <t>Musical/Western/Fantasy</t>
  </si>
  <si>
    <t>Sardar Ka Grandson</t>
  </si>
  <si>
    <t>The Call</t>
  </si>
  <si>
    <t>Drama</t>
  </si>
  <si>
    <t>Korean</t>
  </si>
  <si>
    <t>Whipped</t>
  </si>
  <si>
    <t>Indonesian</t>
  </si>
  <si>
    <t>Malay</t>
  </si>
  <si>
    <t>Mercy</t>
  </si>
  <si>
    <t>Ghost Stories</t>
  </si>
  <si>
    <t>The Last Thing He Wanted</t>
  </si>
  <si>
    <t>Death Note</t>
  </si>
  <si>
    <t>Secret Obsession</t>
  </si>
  <si>
    <t>Sextuplets</t>
  </si>
  <si>
    <t>Thunder Force</t>
  </si>
  <si>
    <t>Superhero-Comedy</t>
  </si>
  <si>
    <t>Fatal Affair</t>
  </si>
  <si>
    <t>Just Say Yes</t>
  </si>
  <si>
    <t>Dutch</t>
  </si>
  <si>
    <t>Seriously Single</t>
  </si>
  <si>
    <t>French</t>
  </si>
  <si>
    <t>5 Star Christmas</t>
  </si>
  <si>
    <t>After Maria</t>
  </si>
  <si>
    <t>English/Spanish</t>
  </si>
  <si>
    <t>Horror</t>
  </si>
  <si>
    <t>Paris Is Us</t>
  </si>
  <si>
    <t>Portuguese</t>
  </si>
  <si>
    <t>Rattlesnake</t>
  </si>
  <si>
    <t>The Players</t>
  </si>
  <si>
    <t>We Are One</t>
  </si>
  <si>
    <t>Finding Agnes</t>
  </si>
  <si>
    <t>Filipino</t>
  </si>
  <si>
    <t>Sentinelle</t>
  </si>
  <si>
    <t>Sol Levante</t>
  </si>
  <si>
    <t>Anime / Short</t>
  </si>
  <si>
    <t>The Binding</t>
  </si>
  <si>
    <t>We Can Be Heroes</t>
  </si>
  <si>
    <t>Superhero</t>
  </si>
  <si>
    <t>Christmas Crossfire</t>
  </si>
  <si>
    <t>German</t>
  </si>
  <si>
    <t>Coin Heist</t>
  </si>
  <si>
    <t>Heist</t>
  </si>
  <si>
    <t>Mrs. Serial Killer</t>
  </si>
  <si>
    <t>Polish</t>
  </si>
  <si>
    <t>The Main Event</t>
  </si>
  <si>
    <t>The Ridiculous 6</t>
  </si>
  <si>
    <t>Western</t>
  </si>
  <si>
    <t>Fearless</t>
  </si>
  <si>
    <t>Animation/Superhero</t>
  </si>
  <si>
    <t>Holiday Rush</t>
  </si>
  <si>
    <t>Airplane Mode</t>
  </si>
  <si>
    <t>How It Ends</t>
  </si>
  <si>
    <t>Rebirth</t>
  </si>
  <si>
    <t>Squared Love</t>
  </si>
  <si>
    <t>Cadaver</t>
  </si>
  <si>
    <t>Norwegian</t>
  </si>
  <si>
    <t>Clinical</t>
  </si>
  <si>
    <t>Coffee &amp; Kareem</t>
  </si>
  <si>
    <t>Dude</t>
  </si>
  <si>
    <t>Geez &amp; Ann</t>
  </si>
  <si>
    <t>The Larva Island Movie</t>
  </si>
  <si>
    <t>Animation</t>
  </si>
  <si>
    <t>Aftershow / Interview</t>
  </si>
  <si>
    <t>Desperados</t>
  </si>
  <si>
    <t>Firebrand</t>
  </si>
  <si>
    <t>Marathi</t>
  </si>
  <si>
    <t>Ghost Lab</t>
  </si>
  <si>
    <t>Thai</t>
  </si>
  <si>
    <t>Handsome: A Netflix Mystery Movie</t>
  </si>
  <si>
    <t>Hubie Halloween</t>
  </si>
  <si>
    <t>Ibiza</t>
  </si>
  <si>
    <t>Sandy Wexler</t>
  </si>
  <si>
    <t>See You Yesterday</t>
  </si>
  <si>
    <t>Still Laugh-In: The Stars Celebrate</t>
  </si>
  <si>
    <t>Strip Down, Rise Up</t>
  </si>
  <si>
    <t>Tall Girl</t>
  </si>
  <si>
    <t>The Beast</t>
  </si>
  <si>
    <t>The Week Of</t>
  </si>
  <si>
    <t>A Christmas Prince: The Royal Wedding</t>
  </si>
  <si>
    <t>Dangerous Lies</t>
  </si>
  <si>
    <t>Gunjan Saxena: The Kargil Girl</t>
  </si>
  <si>
    <t>Intuition</t>
  </si>
  <si>
    <t>Things Heard &amp; Seen</t>
  </si>
  <si>
    <t>To Each, Her Own</t>
  </si>
  <si>
    <t>Comedy/Fantasy/Family</t>
  </si>
  <si>
    <t>A Christmas Prince: The Royal Baby</t>
  </si>
  <si>
    <t>Despite Everything</t>
  </si>
  <si>
    <t>Game Over, Man!</t>
  </si>
  <si>
    <t>Action/Comedy</t>
  </si>
  <si>
    <t>Guilty</t>
  </si>
  <si>
    <t>Madame Claude</t>
  </si>
  <si>
    <t>Naked</t>
  </si>
  <si>
    <t>The Princess Switch: Switched Again</t>
  </si>
  <si>
    <t>A Very Murray Christmas</t>
  </si>
  <si>
    <t>Comedy / Musical</t>
  </si>
  <si>
    <t>Been So Long</t>
  </si>
  <si>
    <t>Musical</t>
  </si>
  <si>
    <t>Dead Kids</t>
  </si>
  <si>
    <t>House Arrest</t>
  </si>
  <si>
    <t>Love Wedding Repeat</t>
  </si>
  <si>
    <t>Mute</t>
  </si>
  <si>
    <t>Red Dot</t>
  </si>
  <si>
    <t>Swedish</t>
  </si>
  <si>
    <t>Japanese</t>
  </si>
  <si>
    <t>Step Sisters</t>
  </si>
  <si>
    <t>The Cloverfield Paradox</t>
  </si>
  <si>
    <t>The Knight Before Christmas</t>
  </si>
  <si>
    <t>Adventure/Comedy</t>
  </si>
  <si>
    <t>The Package</t>
  </si>
  <si>
    <t>Unicorn Store</t>
  </si>
  <si>
    <t>Wine Country</t>
  </si>
  <si>
    <t>Bomb Scared</t>
  </si>
  <si>
    <t>Spanish/Basque</t>
  </si>
  <si>
    <t>Brahman Naman</t>
  </si>
  <si>
    <t>Double Dad</t>
  </si>
  <si>
    <t>Falling Inn Love</t>
  </si>
  <si>
    <t>Love, Guaranteed</t>
  </si>
  <si>
    <t>Romance</t>
  </si>
  <si>
    <t>The Last Laugh</t>
  </si>
  <si>
    <t>The Last Paradiso</t>
  </si>
  <si>
    <t>The Midnight Sky</t>
  </si>
  <si>
    <t>The Paramedic</t>
  </si>
  <si>
    <t>The Sleepover</t>
  </si>
  <si>
    <t>Why Did You Kill Me?</t>
  </si>
  <si>
    <t>A Week Away</t>
  </si>
  <si>
    <t>Christmas Inheritance</t>
  </si>
  <si>
    <t>Dad Wanted</t>
  </si>
  <si>
    <t>Family</t>
  </si>
  <si>
    <t>El Camino Christmas</t>
  </si>
  <si>
    <t>Eli</t>
  </si>
  <si>
    <t>Ginny Weds Sunny</t>
  </si>
  <si>
    <t>Good Sam</t>
  </si>
  <si>
    <t>Lionheart</t>
  </si>
  <si>
    <t>Little Evil</t>
  </si>
  <si>
    <t>One Take</t>
  </si>
  <si>
    <t>Point Blank</t>
  </si>
  <si>
    <t>Prime Time</t>
  </si>
  <si>
    <t>The Do-Over</t>
  </si>
  <si>
    <t>The Holiday Calendar</t>
  </si>
  <si>
    <t>The Wrong Missy</t>
  </si>
  <si>
    <t>Velvet Buzzsaw</t>
  </si>
  <si>
    <t>Yes Day</t>
  </si>
  <si>
    <t>A California Christmas</t>
  </si>
  <si>
    <t>A Christmas Prince</t>
  </si>
  <si>
    <t>American Son</t>
  </si>
  <si>
    <t>Barry</t>
  </si>
  <si>
    <t>Biopic</t>
  </si>
  <si>
    <t>Candy Jar</t>
  </si>
  <si>
    <t>Choked: Paisa Bolta Hai</t>
  </si>
  <si>
    <t>Extinction</t>
  </si>
  <si>
    <t>Happy Anniversary</t>
  </si>
  <si>
    <t>I Am All Girls</t>
  </si>
  <si>
    <t>Let It Snow</t>
  </si>
  <si>
    <t>Mascots</t>
  </si>
  <si>
    <t>Mockumentary</t>
  </si>
  <si>
    <t>Operation Christmas Drop</t>
  </si>
  <si>
    <t>Rajma Chawal</t>
  </si>
  <si>
    <t>Rising High</t>
  </si>
  <si>
    <t>Satire</t>
  </si>
  <si>
    <t>Rodney King</t>
  </si>
  <si>
    <t>Small Crimes</t>
  </si>
  <si>
    <t>Special Correspondents</t>
  </si>
  <si>
    <t>The After Party</t>
  </si>
  <si>
    <t>The Babysitter: Killer Queen</t>
  </si>
  <si>
    <t>Comedy/Horror</t>
  </si>
  <si>
    <t>The Claus Family</t>
  </si>
  <si>
    <t>Fantasy</t>
  </si>
  <si>
    <t>The Kissing Booth 2</t>
  </si>
  <si>
    <t>The Perfect Date</t>
  </si>
  <si>
    <t>What We Wanted</t>
  </si>
  <si>
    <t>6 Balloons</t>
  </si>
  <si>
    <t>Amateur</t>
  </si>
  <si>
    <t>Zombie/Heist</t>
  </si>
  <si>
    <t>Cam</t>
  </si>
  <si>
    <t>Earthquake Bird</t>
  </si>
  <si>
    <t>Horse Girl</t>
  </si>
  <si>
    <t>Maska</t>
  </si>
  <si>
    <t>The Decline</t>
  </si>
  <si>
    <t>The Minimalists: Less Is Now</t>
  </si>
  <si>
    <t>The Polka King</t>
  </si>
  <si>
    <t>The Prom</t>
  </si>
  <si>
    <t>Ultras</t>
  </si>
  <si>
    <t>Come Sunday</t>
  </si>
  <si>
    <t>Forgive Us Our Debts</t>
  </si>
  <si>
    <t>Lovefucked</t>
  </si>
  <si>
    <t>Juanita</t>
  </si>
  <si>
    <t>Murder Mystery</t>
  </si>
  <si>
    <t>Project Power</t>
  </si>
  <si>
    <t>Rebecca</t>
  </si>
  <si>
    <t>The Christmas Chronicles: Part Two</t>
  </si>
  <si>
    <t>The Kissing Booth</t>
  </si>
  <si>
    <t>The Princess Switch</t>
  </si>
  <si>
    <t>War Machine</t>
  </si>
  <si>
    <t>War-Comedy</t>
  </si>
  <si>
    <t>6 Underground</t>
  </si>
  <si>
    <t>Between Two Ferns: The Movie</t>
  </si>
  <si>
    <t>Burning Sands</t>
  </si>
  <si>
    <t>Finding 'Ohana</t>
  </si>
  <si>
    <t>Holidate</t>
  </si>
  <si>
    <t>Hot Girls Wanted</t>
  </si>
  <si>
    <t>Like Father</t>
  </si>
  <si>
    <t>Lost Girls</t>
  </si>
  <si>
    <t>Otherhood</t>
  </si>
  <si>
    <t>Adventure</t>
  </si>
  <si>
    <t>Rogue City</t>
  </si>
  <si>
    <t>Sergio</t>
  </si>
  <si>
    <t>Stuck Apart</t>
  </si>
  <si>
    <t>The Killer</t>
  </si>
  <si>
    <t>The Lovebirds</t>
  </si>
  <si>
    <t>The Perfection</t>
  </si>
  <si>
    <t>Tribhanga – Tedhi Medhi Crazy</t>
  </si>
  <si>
    <t>Unknown Origins</t>
  </si>
  <si>
    <t>Work It</t>
  </si>
  <si>
    <t>Alien Xmas</t>
  </si>
  <si>
    <t>Stop Motion</t>
  </si>
  <si>
    <t>Baggio: The Divine Ponytail</t>
  </si>
  <si>
    <t>Below Zero</t>
  </si>
  <si>
    <t>Citation</t>
  </si>
  <si>
    <t>Crazy Awesome Teachers</t>
  </si>
  <si>
    <t>Have You Ever Seen Fireflies?</t>
  </si>
  <si>
    <t>High Flying Bird</t>
  </si>
  <si>
    <t>Lost Bullet</t>
  </si>
  <si>
    <t>Roxanne Roxanne</t>
  </si>
  <si>
    <t>Someone Great</t>
  </si>
  <si>
    <t>Spenser Confidential</t>
  </si>
  <si>
    <t>The Rachel Divide</t>
  </si>
  <si>
    <t xml:space="preserve">Voyuer </t>
  </si>
  <si>
    <t>Win It All</t>
  </si>
  <si>
    <t>Alex Strangelove</t>
  </si>
  <si>
    <t>Apostle</t>
  </si>
  <si>
    <t>Benji</t>
  </si>
  <si>
    <t>Bright</t>
  </si>
  <si>
    <t>Cargo</t>
  </si>
  <si>
    <t>Drama/Horror</t>
  </si>
  <si>
    <t>Concrete Cowboy</t>
  </si>
  <si>
    <t>June &amp; Kopi</t>
  </si>
  <si>
    <t>Music Teacher</t>
  </si>
  <si>
    <t>Nail Bomber: Manhunt</t>
  </si>
  <si>
    <t>Polar</t>
  </si>
  <si>
    <t>Sand Castle</t>
  </si>
  <si>
    <t>War</t>
  </si>
  <si>
    <t>Shimmer Lake</t>
  </si>
  <si>
    <t>Spectral</t>
  </si>
  <si>
    <t>The Babysitter</t>
  </si>
  <si>
    <t>The Discovery</t>
  </si>
  <si>
    <t>The Laundromat</t>
  </si>
  <si>
    <t>The Outsider</t>
  </si>
  <si>
    <t>Travis Scott: Look Mom I Can Fly</t>
  </si>
  <si>
    <t>Uncorked</t>
  </si>
  <si>
    <t>Anelka: Misunderstood</t>
  </si>
  <si>
    <t>Ariana Grande: Excuse Me, I Love You</t>
  </si>
  <si>
    <t>Concert Film</t>
  </si>
  <si>
    <t>Birders</t>
  </si>
  <si>
    <t>First Match</t>
  </si>
  <si>
    <t>Fractured</t>
  </si>
  <si>
    <t>Irreplaceable You</t>
  </si>
  <si>
    <t>Isi &amp; Ossi</t>
  </si>
  <si>
    <t>Layla Majnun</t>
  </si>
  <si>
    <t>My Own Man</t>
  </si>
  <si>
    <t>Nappily Ever After</t>
  </si>
  <si>
    <t>Animation/Musical/Adventure</t>
  </si>
  <si>
    <t>Street Flow</t>
  </si>
  <si>
    <t>Strong Island</t>
  </si>
  <si>
    <t>Sturgill Simpson Presents: Sound &amp; Fury</t>
  </si>
  <si>
    <t>Animation / Musicial</t>
  </si>
  <si>
    <t>Take Your Pills</t>
  </si>
  <si>
    <t>The Heartbreak Club</t>
  </si>
  <si>
    <t>The Mars Generation</t>
  </si>
  <si>
    <t>The Occupant</t>
  </si>
  <si>
    <t>The Willoughbys</t>
  </si>
  <si>
    <t>Animation/Comedy/Adventure</t>
  </si>
  <si>
    <t>Triple Frontier</t>
  </si>
  <si>
    <t>Two Catalonias</t>
  </si>
  <si>
    <t>Spanish/Catalan</t>
  </si>
  <si>
    <t>Walk. Ride. Rodeo.</t>
  </si>
  <si>
    <t>Wheelman</t>
  </si>
  <si>
    <t>When We First Met</t>
  </si>
  <si>
    <t>A 3 Minute Hug</t>
  </si>
  <si>
    <t>All Together Now</t>
  </si>
  <si>
    <t>Altered Carbon: Resleeved</t>
  </si>
  <si>
    <t xml:space="preserve">Canvas </t>
  </si>
  <si>
    <t>Animation / Short</t>
  </si>
  <si>
    <t>Chopsticks</t>
  </si>
  <si>
    <t>Da 5 Bloods</t>
  </si>
  <si>
    <t>His House</t>
  </si>
  <si>
    <t>Jingle Jangle: A Christmas Journey</t>
  </si>
  <si>
    <t>Life Overtakes Me</t>
  </si>
  <si>
    <t>English/Swedish</t>
  </si>
  <si>
    <t>Lust Stories</t>
  </si>
  <si>
    <t>Monster</t>
  </si>
  <si>
    <t>Oxygen</t>
  </si>
  <si>
    <t>Set It Up</t>
  </si>
  <si>
    <t>The Incredible Jessica James</t>
  </si>
  <si>
    <t>Tigertail</t>
  </si>
  <si>
    <t>English/Taiwanese/Mandarin</t>
  </si>
  <si>
    <t>Tramps</t>
  </si>
  <si>
    <t>What Did Jack Do?</t>
  </si>
  <si>
    <t>Drama / Short</t>
  </si>
  <si>
    <t>Bad Trip</t>
  </si>
  <si>
    <t>Bird Box</t>
  </si>
  <si>
    <t>Bulbbul</t>
  </si>
  <si>
    <t>Crazy About Her</t>
  </si>
  <si>
    <t>Elisa &amp; Marcela</t>
  </si>
  <si>
    <t>Milestone</t>
  </si>
  <si>
    <t>Recovery Boys</t>
  </si>
  <si>
    <t>Shawn Mendes: In Wonder</t>
  </si>
  <si>
    <t>Space Sweepers</t>
  </si>
  <si>
    <t>The American Meme</t>
  </si>
  <si>
    <t>The Angel</t>
  </si>
  <si>
    <t>The Crimes That Bind</t>
  </si>
  <si>
    <t>The Red Sea Diving Resort</t>
  </si>
  <si>
    <t>What Would Sophia Loren Do?</t>
  </si>
  <si>
    <t>A Whisker Away</t>
  </si>
  <si>
    <t>Anime/Fantasy</t>
  </si>
  <si>
    <t>Ajeeb Daastaans</t>
  </si>
  <si>
    <t>Bikram: Yogi, Guru, Predator</t>
  </si>
  <si>
    <t>Blame!</t>
  </si>
  <si>
    <t>Blue Miracle</t>
  </si>
  <si>
    <t>Crack: Cocaine, Corruption &amp; Conspiracy</t>
  </si>
  <si>
    <t>Extraction</t>
  </si>
  <si>
    <t>Giving Voice</t>
  </si>
  <si>
    <t>Hillbilly Elegy</t>
  </si>
  <si>
    <t>Thia/English</t>
  </si>
  <si>
    <t>Imperial Dreams</t>
  </si>
  <si>
    <t>Just Another Christmas</t>
  </si>
  <si>
    <t>Little Miss Sumo</t>
  </si>
  <si>
    <t>Malcolm &amp; Marie</t>
  </si>
  <si>
    <t>Variety Show</t>
  </si>
  <si>
    <t>Moxie</t>
  </si>
  <si>
    <t>Paper Lives</t>
  </si>
  <si>
    <t>Parchis: The Documentary</t>
  </si>
  <si>
    <t>Tallulah</t>
  </si>
  <si>
    <t>The Old Guard</t>
  </si>
  <si>
    <t>Superhero/Action</t>
  </si>
  <si>
    <t>Tony Robbins: I Am Not Your Guru</t>
  </si>
  <si>
    <t>Upstarts</t>
  </si>
  <si>
    <t>Biographical/Comedy</t>
  </si>
  <si>
    <t>English/Mandarin</t>
  </si>
  <si>
    <t>Always Be My Maybe</t>
  </si>
  <si>
    <t>Becoming</t>
  </si>
  <si>
    <t>Long Live Brij Mohan</t>
  </si>
  <si>
    <t>Calibre</t>
  </si>
  <si>
    <t>Mercury 13</t>
  </si>
  <si>
    <t>Saving Capitalism</t>
  </si>
  <si>
    <t>Serious Men</t>
  </si>
  <si>
    <t>The Life Ahead</t>
  </si>
  <si>
    <t>The Trader</t>
  </si>
  <si>
    <t>Georgian</t>
  </si>
  <si>
    <t>Tony Parker: The Final Shot</t>
  </si>
  <si>
    <t>Amanda Knox</t>
  </si>
  <si>
    <t>Bigflo &amp; Oil: Hip Hop Frenzy</t>
  </si>
  <si>
    <t>Mank</t>
  </si>
  <si>
    <t>Outlaw King</t>
  </si>
  <si>
    <t>Pagglait</t>
  </si>
  <si>
    <t>Seeing Allred</t>
  </si>
  <si>
    <t>The Claudia Kishi Club</t>
  </si>
  <si>
    <t>The Highwaymen</t>
  </si>
  <si>
    <t>The Lonely Island Presents: The Unauthorized Bash Brothers Experience</t>
  </si>
  <si>
    <t>Feminists: What Were They Thinking?</t>
  </si>
  <si>
    <t>Gaga: Five Foot Two</t>
  </si>
  <si>
    <t>Lorena, Light-Footed Woman</t>
  </si>
  <si>
    <t>Operation Varsity Blues: The College Admissions Scandal</t>
  </si>
  <si>
    <t>Pele</t>
  </si>
  <si>
    <t>Resurface</t>
  </si>
  <si>
    <t>Animation / Comedy</t>
  </si>
  <si>
    <t>Rose Island</t>
  </si>
  <si>
    <t>The Christmas Chronicles</t>
  </si>
  <si>
    <t>Christmas/Fantasy/Adventure/Comedy</t>
  </si>
  <si>
    <t>The Dirt</t>
  </si>
  <si>
    <t>Beats</t>
  </si>
  <si>
    <t>Dance Dreams: Hot Chocolate Nutcracker</t>
  </si>
  <si>
    <t>Derren Brown: Sacrifice</t>
  </si>
  <si>
    <t>El Pepe: A Supreme Life</t>
  </si>
  <si>
    <t>End Game</t>
  </si>
  <si>
    <t>Evelyn</t>
  </si>
  <si>
    <t>Ferry</t>
  </si>
  <si>
    <t>Grass Is Greener</t>
  </si>
  <si>
    <t>My Beautiful Broken Brain</t>
  </si>
  <si>
    <t>Ram Dass, Going Home</t>
  </si>
  <si>
    <t>Bengali</t>
  </si>
  <si>
    <t>The Dig</t>
  </si>
  <si>
    <t>The Great Hack</t>
  </si>
  <si>
    <t>The White Tiger</t>
  </si>
  <si>
    <t>American Murder: The Family Next Door</t>
  </si>
  <si>
    <t>Audrie &amp; Daisy</t>
  </si>
  <si>
    <t>First They Killed My Father</t>
  </si>
  <si>
    <t>Khmer/English/French</t>
  </si>
  <si>
    <t>Fyre: The Greatest Party That Never Happened</t>
  </si>
  <si>
    <t>Ladies First</t>
  </si>
  <si>
    <t>English/Hindi</t>
  </si>
  <si>
    <t>Paddleton</t>
  </si>
  <si>
    <t>Drama-Comedy</t>
  </si>
  <si>
    <t>Private Life</t>
  </si>
  <si>
    <t>Seventeen</t>
  </si>
  <si>
    <t>Sometimes</t>
  </si>
  <si>
    <t>Tamil</t>
  </si>
  <si>
    <t>Soni</t>
  </si>
  <si>
    <t>The 40-Year-Old Version</t>
  </si>
  <si>
    <t>The Disciple</t>
  </si>
  <si>
    <t>The King</t>
  </si>
  <si>
    <t xml:space="preserve">Zion </t>
  </si>
  <si>
    <t>Dolemite Is My Name</t>
  </si>
  <si>
    <t>El Camino: A Breaking Bad Movie</t>
  </si>
  <si>
    <t>Extremis</t>
  </si>
  <si>
    <t>Father Soldier Son</t>
  </si>
  <si>
    <t>Get Me Roger Stone</t>
  </si>
  <si>
    <t>Spanish/English</t>
  </si>
  <si>
    <t>Okja</t>
  </si>
  <si>
    <t>English/Korean</t>
  </si>
  <si>
    <t>On My Skin</t>
  </si>
  <si>
    <t>Raat Akeli Hai</t>
  </si>
  <si>
    <t>English/Arabic</t>
  </si>
  <si>
    <t>Sitara: Let Girls Dream</t>
  </si>
  <si>
    <t>Team Foxcatcher</t>
  </si>
  <si>
    <t>English/Russian</t>
  </si>
  <si>
    <t>American Factory</t>
  </si>
  <si>
    <t>Long Shot</t>
  </si>
  <si>
    <t>Miss Americana</t>
  </si>
  <si>
    <t>Shirkers</t>
  </si>
  <si>
    <t>The Black Godfather</t>
  </si>
  <si>
    <t>The Irishman: In Conversation</t>
  </si>
  <si>
    <t>The Speed Cubers</t>
  </si>
  <si>
    <t>Tig</t>
  </si>
  <si>
    <t>Dick Johnson Is Dead</t>
  </si>
  <si>
    <t>Animation / Science Fiction</t>
  </si>
  <si>
    <t>Joan Didion: The Center Will Not Hold</t>
  </si>
  <si>
    <t>Reversing Roe</t>
  </si>
  <si>
    <t>The White Helmets</t>
  </si>
  <si>
    <t>Athlete A</t>
  </si>
  <si>
    <t>Ludo</t>
  </si>
  <si>
    <t>Quincy</t>
  </si>
  <si>
    <t>Tell Me Who I Am</t>
  </si>
  <si>
    <t>The Bleeding Edge</t>
  </si>
  <si>
    <t>The Social Dilemma</t>
  </si>
  <si>
    <t>The Two Popes</t>
  </si>
  <si>
    <t>What Happened, Miss Simone?</t>
  </si>
  <si>
    <t>Yeh Ballet</t>
  </si>
  <si>
    <t>Anima</t>
  </si>
  <si>
    <t>Musical / Short</t>
  </si>
  <si>
    <t>English/Akan</t>
  </si>
  <si>
    <t>Crip Camp: A Disability Revolution</t>
  </si>
  <si>
    <t>Justin Timberlake + The Tennessee Kids</t>
  </si>
  <si>
    <t>Roma</t>
  </si>
  <si>
    <t>If Anything Happens I Love You</t>
  </si>
  <si>
    <t>The Irishman</t>
  </si>
  <si>
    <t>A Secret Love</t>
  </si>
  <si>
    <t>Icarus</t>
  </si>
  <si>
    <t>Marriage Story</t>
  </si>
  <si>
    <t>The Ivory Game</t>
  </si>
  <si>
    <t xml:space="preserve">Chasing Coral </t>
  </si>
  <si>
    <t>My Octopus Teacher</t>
  </si>
  <si>
    <t>Rising Phoenix</t>
  </si>
  <si>
    <t>Klaus</t>
  </si>
  <si>
    <t>Animation/Christmas/Comedy/Adventure</t>
  </si>
  <si>
    <t>Seaspiracy</t>
  </si>
  <si>
    <t>Taylor Swift: Reputation Stadium Tour</t>
  </si>
  <si>
    <t>English/Ukranian/Russian</t>
  </si>
  <si>
    <t>Field</t>
  </si>
  <si>
    <t>Total Row</t>
  </si>
  <si>
    <t>Missing Value (%)</t>
  </si>
  <si>
    <t>Data Type</t>
  </si>
  <si>
    <t>Enter The Anime</t>
  </si>
  <si>
    <t>The Last Days Of American Crime</t>
  </si>
  <si>
    <t>Searching For Sheela</t>
  </si>
  <si>
    <t>All Because Of You</t>
  </si>
  <si>
    <t>After The Raid</t>
  </si>
  <si>
    <t>What Happened To Mr. Cha?</t>
  </si>
  <si>
    <t>Hello Privilege. It'S Me, Chelsea</t>
  </si>
  <si>
    <t>The Girl On The Train</t>
  </si>
  <si>
    <t>The Misadventures Of Hedi And Cokeman</t>
  </si>
  <si>
    <t>I Am The Pretty Thing That Lives In The House</t>
  </si>
  <si>
    <t>Porta Dos Fundos: The First Temptation Of Christ</t>
  </si>
  <si>
    <t>Io</t>
  </si>
  <si>
    <t>Nobody Sleeps In The Woods Tonight</t>
  </si>
  <si>
    <t>Take The 10</t>
  </si>
  <si>
    <t>Earth And Blood</t>
  </si>
  <si>
    <t>The Day Of The Lord</t>
  </si>
  <si>
    <t>Love Like The Falling Rain</t>
  </si>
  <si>
    <t>#Realityhigh</t>
  </si>
  <si>
    <t xml:space="preserve">American Factory: A Conversation With The Obamas </t>
  </si>
  <si>
    <t>Dolly Parton'S Christmas On The Square</t>
  </si>
  <si>
    <t>Father Of The Year</t>
  </si>
  <si>
    <t>Girlfriend'S Day</t>
  </si>
  <si>
    <t>Rim Of The World</t>
  </si>
  <si>
    <t>Back To School</t>
  </si>
  <si>
    <t>The Most Assassinated Woman In The World</t>
  </si>
  <si>
    <t>Who Would You Take To A Deserted Island?</t>
  </si>
  <si>
    <t>Xoxo</t>
  </si>
  <si>
    <t>A Babysitter'S Guide To Monster Hunting</t>
  </si>
  <si>
    <t>Dolly Kitty And Those Twinkling Stars</t>
  </si>
  <si>
    <t>Freaks: You'Re One Of Us</t>
  </si>
  <si>
    <t>In The Tall Grass</t>
  </si>
  <si>
    <t>Outside The Wire</t>
  </si>
  <si>
    <t>Under The Riccione Sun</t>
  </si>
  <si>
    <t>Get The Grift</t>
  </si>
  <si>
    <t>Ghosts Of Sugar Land</t>
  </si>
  <si>
    <t>Kevin Hart'S Guide To Black History</t>
  </si>
  <si>
    <t>Òlòt?Ré</t>
  </si>
  <si>
    <t>Ride Or Die</t>
  </si>
  <si>
    <t>The Legacy Of A Whitetail Deer Hunter</t>
  </si>
  <si>
    <t>Hold The Dark</t>
  </si>
  <si>
    <t>One-Way To Tomorrow</t>
  </si>
  <si>
    <t>Sarah Cooper: Everything'S Fine</t>
  </si>
  <si>
    <t>Vampires Vs. The Bronx</t>
  </si>
  <si>
    <t>Caught By A Wave</t>
  </si>
  <si>
    <t>Out Of Many, One</t>
  </si>
  <si>
    <t>The Woman In The Window</t>
  </si>
  <si>
    <t>44423</t>
  </si>
  <si>
    <t>All Day And A Night</t>
  </si>
  <si>
    <t>Class Of '83</t>
  </si>
  <si>
    <t>Rich In Love</t>
  </si>
  <si>
    <t>Sierra Burgess Is A Loser</t>
  </si>
  <si>
    <t>Tau</t>
  </si>
  <si>
    <t>You'Ve Got This</t>
  </si>
  <si>
    <t>A Fall From Grace</t>
  </si>
  <si>
    <t>Army Of The Dead</t>
  </si>
  <si>
    <t>Frankenstein'S Monster'S Monster, Frankenstein</t>
  </si>
  <si>
    <t>Notes From Dunblane: Lesson From A School Shooting</t>
  </si>
  <si>
    <t>True Memoirs Of An International Assassin</t>
  </si>
  <si>
    <t>Iboy</t>
  </si>
  <si>
    <t>To All The Boys: P.S. I Still Love You</t>
  </si>
  <si>
    <t>Casting Jonbenet</t>
  </si>
  <si>
    <t>Deidra &amp; Laney Rob A Train</t>
  </si>
  <si>
    <t>Holiday In The Wild</t>
  </si>
  <si>
    <t>Pee-Wee'S Big Holiday</t>
  </si>
  <si>
    <t>Tersanjung The Movie</t>
  </si>
  <si>
    <t>The Most Hated Woman In America</t>
  </si>
  <si>
    <t>In The Shadow Of The Moon</t>
  </si>
  <si>
    <t>Octonauts &amp; The Caves Of Sac Actun</t>
  </si>
  <si>
    <t>Offering To The Storm</t>
  </si>
  <si>
    <t>The Land Of Steady Habits</t>
  </si>
  <si>
    <t>1922</t>
  </si>
  <si>
    <t>A Tale Of Two Kitchens</t>
  </si>
  <si>
    <t>Feel The Beat</t>
  </si>
  <si>
    <t>Get The Goat</t>
  </si>
  <si>
    <t>I Am Not An Easy Man</t>
  </si>
  <si>
    <t>Notes For My Son</t>
  </si>
  <si>
    <t>Porta Dos Fundos: The Last Hangover</t>
  </si>
  <si>
    <t>The Forest Of Love</t>
  </si>
  <si>
    <t>The Legend Of Cocaine Island</t>
  </si>
  <si>
    <t>Time To Hunt</t>
  </si>
  <si>
    <t>To All The Boys: Always And Forever</t>
  </si>
  <si>
    <t>Arq</t>
  </si>
  <si>
    <t>Como Caído Del Cielo</t>
  </si>
  <si>
    <t>John Was Trying To Contact Aliens</t>
  </si>
  <si>
    <t>Murder To Mercy: The Cyntoia Brown Story</t>
  </si>
  <si>
    <t>Over The Moon</t>
  </si>
  <si>
    <t>All The Bright Places</t>
  </si>
  <si>
    <t>Antoine Griezmann: The Making Of A Legend</t>
  </si>
  <si>
    <t>Chadwick Boseman: Portrait Of An Artist</t>
  </si>
  <si>
    <t>Dolly Parton: A Musicares Tribute</t>
  </si>
  <si>
    <t>Eurovision Song Contest: The Story Of Fire Saga</t>
  </si>
  <si>
    <t>Gerald'S Game</t>
  </si>
  <si>
    <t>Mowgli: Legend Of The Jungle</t>
  </si>
  <si>
    <t>Nobody Knows I'M Here</t>
  </si>
  <si>
    <t>Nobody Speak: Trials Of The Free Press</t>
  </si>
  <si>
    <t>I'Ll Sleep When I'M Dead</t>
  </si>
  <si>
    <t>I'M Thinking Of Ending Things</t>
  </si>
  <si>
    <t>It Takes A Lunatic</t>
  </si>
  <si>
    <t>Remastered: Who Killed Jam Master Jay?</t>
  </si>
  <si>
    <t>Arlo The Alligator Boy</t>
  </si>
  <si>
    <t xml:space="preserve">Counterpunch </t>
  </si>
  <si>
    <t>Hope Frozen: A Quest To Live Twice</t>
  </si>
  <si>
    <t>Michael Bolton'S Big, Sexy, Valentine'S Day Special</t>
  </si>
  <si>
    <t>Night In Paradise</t>
  </si>
  <si>
    <t>44399</t>
  </si>
  <si>
    <t>7 Años</t>
  </si>
  <si>
    <t>A Futile And Stupid Gesture</t>
  </si>
  <si>
    <t>A Life Of Speed: The Juan Manuel Fangio Story</t>
  </si>
  <si>
    <t>A Love Song For Latasha</t>
  </si>
  <si>
    <t>All In My Family</t>
  </si>
  <si>
    <t>Death To 2020</t>
  </si>
  <si>
    <t>Gims: On The Record</t>
  </si>
  <si>
    <t>Have A Good Trip: Adventures In Psychedelics</t>
  </si>
  <si>
    <t xml:space="preserve">Heroin(E) </t>
  </si>
  <si>
    <t>The Boys In The Band</t>
  </si>
  <si>
    <t>The Boys In The Band: Something Personal</t>
  </si>
  <si>
    <t>The Other Side Of The Wind</t>
  </si>
  <si>
    <t>To The Bone</t>
  </si>
  <si>
    <t>Ak Vs Ak</t>
  </si>
  <si>
    <t>Biggie: I Got A Story To Tell</t>
  </si>
  <si>
    <t>Cops And Robbers</t>
  </si>
  <si>
    <t>I Don'T Feel At Home In This World Anymore</t>
  </si>
  <si>
    <t>Laerte-Se</t>
  </si>
  <si>
    <t>Our Souls At Night</t>
  </si>
  <si>
    <t>Remastered: Who Shot The Sheriff?</t>
  </si>
  <si>
    <t>Spelling The Dream</t>
  </si>
  <si>
    <t>The Half Of It</t>
  </si>
  <si>
    <t>The Meyerowitz Stories (New And Selected)</t>
  </si>
  <si>
    <t>I'M No Longer Here: A Discussion With Guillermo Del Toro And Alfonso Cuaron</t>
  </si>
  <si>
    <t>Kingdom Of Us</t>
  </si>
  <si>
    <t>Los Tigres Del Norte At Folsom Prison</t>
  </si>
  <si>
    <t>Ma Rainey'S Black Bottom</t>
  </si>
  <si>
    <t>Ma Rainey'S Black Bottom: A Legacy Brought To Screen</t>
  </si>
  <si>
    <t>Remastered: Devil At The Crossroads</t>
  </si>
  <si>
    <t>Remastered: The Lion'S Share</t>
  </si>
  <si>
    <t>Remastered: The Miami Showband Massacre</t>
  </si>
  <si>
    <t>Rocko'S Modern Life: Static Cling</t>
  </si>
  <si>
    <t>The Night Comes For Us</t>
  </si>
  <si>
    <t>13Th: A Conversation With Oprah Winfrey &amp; Ava Duvernay</t>
  </si>
  <si>
    <t>Angela'S Christmas</t>
  </si>
  <si>
    <t>Angela'S Christmas Wish</t>
  </si>
  <si>
    <t>Circus Of Books</t>
  </si>
  <si>
    <t>Guillermo Vilas: Settling The Score</t>
  </si>
  <si>
    <t>Joshua: Teenager Vs. Superpower</t>
  </si>
  <si>
    <t>Keith Richards: Under The Influence</t>
  </si>
  <si>
    <t>Knock Down The House</t>
  </si>
  <si>
    <t>Loudon Wainwright Iii: Surviving Twin</t>
  </si>
  <si>
    <t>One Of Us</t>
  </si>
  <si>
    <t>Pieces Of A Woman</t>
  </si>
  <si>
    <t>Remastered: Tricky Dick &amp; The Man In Black</t>
  </si>
  <si>
    <t>Rooting For Roona</t>
  </si>
  <si>
    <t>The Devil All The Time</t>
  </si>
  <si>
    <t>To All The Boys I'Ve Loved Before</t>
  </si>
  <si>
    <t>Into The Inferno</t>
  </si>
  <si>
    <t>La Originals</t>
  </si>
  <si>
    <t>Love Per Square Foot</t>
  </si>
  <si>
    <t>The Edge Of Democracy</t>
  </si>
  <si>
    <t>The Road To El Camino: A Breaking Bad Movie</t>
  </si>
  <si>
    <t>The Siege Of Jadotville</t>
  </si>
  <si>
    <t>I'M No Longer Here</t>
  </si>
  <si>
    <t xml:space="preserve">Mucho Mucho Amor: The Legend Of Walter Mercado </t>
  </si>
  <si>
    <t>Octonauts &amp; The Great Barrier Reef</t>
  </si>
  <si>
    <t>Remastered: Massacre At The Stadium</t>
  </si>
  <si>
    <t>Remastered: The Two Killings Of Sam Cooke</t>
  </si>
  <si>
    <t>Secrets Of The Saqqara Tomb</t>
  </si>
  <si>
    <t>Sky Ladder: The Art Of Cai Guo-Qiang</t>
  </si>
  <si>
    <t>The Ballad Of Buster Scruggs</t>
  </si>
  <si>
    <t>The Death And Life Of Marsha P. Johnson</t>
  </si>
  <si>
    <t>The Fundamentals Of Caring</t>
  </si>
  <si>
    <t>The Other One: The Long Strange Trip Of Bob Weir</t>
  </si>
  <si>
    <t>Fire In Paradise</t>
  </si>
  <si>
    <t>Period. End Of Sentence.</t>
  </si>
  <si>
    <t>Shawn Mendes: Live In Concert</t>
  </si>
  <si>
    <t>They'Ll Love Me When I'M Dead</t>
  </si>
  <si>
    <t>Barbra: The Music, The Mem'Ries, The Magic!</t>
  </si>
  <si>
    <t>Blackpink: Light Up The Sky</t>
  </si>
  <si>
    <t>City Of Joy</t>
  </si>
  <si>
    <t xml:space="preserve">Homecoming: A Film By Beyonce </t>
  </si>
  <si>
    <t>Invader Zim: Enter The Florpus</t>
  </si>
  <si>
    <t>John Mulaney &amp; The Sack Lunch Bunch</t>
  </si>
  <si>
    <t>Rolling Thunder Revue: A Bob Dylan Story By Martin Scorsere</t>
  </si>
  <si>
    <t>Beasts Of No Nation</t>
  </si>
  <si>
    <t>Brene Brown: The Call To Courage</t>
  </si>
  <si>
    <t xml:space="preserve">Jim &amp; Andy: The Great Beyond - Featuring A Very Special, Contractually Obligated Mention Of Tony Cliffton </t>
  </si>
  <si>
    <t>Road To Roma</t>
  </si>
  <si>
    <t>The Trial Of The Chicago 7</t>
  </si>
  <si>
    <t>Struggle: The Life And Lost Art Of Szukaiski</t>
  </si>
  <si>
    <t>13Th</t>
  </si>
  <si>
    <t>Disclosure: Trans Lives On Screen</t>
  </si>
  <si>
    <t>The Three Deaths Of Marisela Escobedo</t>
  </si>
  <si>
    <t xml:space="preserve">Cuba And The Cameraman </t>
  </si>
  <si>
    <t>Dancing With The Birds</t>
  </si>
  <si>
    <t>Ben Platt: Live From Radio City Music Hall</t>
  </si>
  <si>
    <t>Winter On Fire: Ukraine'S Fight For Freedom</t>
  </si>
  <si>
    <t>Springsteen On Broadway</t>
  </si>
  <si>
    <t>Emicida: Amarelo - It'S All For Yesterday</t>
  </si>
  <si>
    <t>David Attenborough: A Life On Our Planet</t>
  </si>
  <si>
    <t>Science Fiction/Drama</t>
  </si>
  <si>
    <t>Horror Thriller</t>
  </si>
  <si>
    <t>Heist Film/Thriller</t>
  </si>
  <si>
    <t>Romantic Comedy</t>
  </si>
  <si>
    <t>Action Comedy</t>
  </si>
  <si>
    <t>Horror Anthology</t>
  </si>
  <si>
    <t>Political Thriller</t>
  </si>
  <si>
    <t>Romance Drama</t>
  </si>
  <si>
    <t>Family Film</t>
  </si>
  <si>
    <t>Action-Thriller</t>
  </si>
  <si>
    <t>Teen Comedy-Drama</t>
  </si>
  <si>
    <t>Romantic Drama</t>
  </si>
  <si>
    <t>Christmas Musical</t>
  </si>
  <si>
    <t>Science Fiction Adventure</t>
  </si>
  <si>
    <t>Science Fiction</t>
  </si>
  <si>
    <t>Comedy-Drama</t>
  </si>
  <si>
    <t>Supernatural Drama</t>
  </si>
  <si>
    <t>Action/Science Fiction</t>
  </si>
  <si>
    <t>Romantic Teenage Drama</t>
  </si>
  <si>
    <t>Science Fiction/Mystery</t>
  </si>
  <si>
    <t>Crime Drama</t>
  </si>
  <si>
    <t>Psychological Thriller Drama</t>
  </si>
  <si>
    <t>Black Comedy</t>
  </si>
  <si>
    <t>Horror Comedy</t>
  </si>
  <si>
    <t>Christian Musical</t>
  </si>
  <si>
    <t>Romantic Teen Drama</t>
  </si>
  <si>
    <t>Dark Comedy</t>
  </si>
  <si>
    <t>Comedy Horror</t>
  </si>
  <si>
    <t>Psychological Thriller</t>
  </si>
  <si>
    <t>Science Fiction/Thriller</t>
  </si>
  <si>
    <t>One-Man Show</t>
  </si>
  <si>
    <t>Romantic Comedy-Drama</t>
  </si>
  <si>
    <t>Sports-Drama</t>
  </si>
  <si>
    <t>Psychological Horror</t>
  </si>
  <si>
    <t>Sports Film</t>
  </si>
  <si>
    <t>Comedy Mystery</t>
  </si>
  <si>
    <t>Romantic Thriller</t>
  </si>
  <si>
    <t>Christmas Comedy</t>
  </si>
  <si>
    <t>Romantic Comedy/Holiday</t>
  </si>
  <si>
    <t>Adventure-Romance</t>
  </si>
  <si>
    <t>Horror-Thriller</t>
  </si>
  <si>
    <t>Dance Comedy</t>
  </si>
  <si>
    <t>Horror/Crime Drama</t>
  </si>
  <si>
    <t>Urban Fantasy</t>
  </si>
  <si>
    <t>Family/Comedy-Drama</t>
  </si>
  <si>
    <t>Crime Thriller</t>
  </si>
  <si>
    <t>Science Fiction/Action</t>
  </si>
  <si>
    <t>Teen Comedy Horror</t>
  </si>
  <si>
    <t>Musical Comedy</t>
  </si>
  <si>
    <t>Action Thriller</t>
  </si>
  <si>
    <t>Anime/Science Fiction</t>
  </si>
  <si>
    <t>War Drama</t>
  </si>
  <si>
    <t>Family/Christmas Musical</t>
  </si>
  <si>
    <t>Science Fiction Thriller</t>
  </si>
  <si>
    <t>Hidden-Camera Prank Comedy</t>
  </si>
  <si>
    <t>Spy Thriller</t>
  </si>
  <si>
    <t>Animated Musical Comedy</t>
  </si>
  <si>
    <t>Historical-Epic</t>
  </si>
  <si>
    <t>Mentalism Special</t>
  </si>
  <si>
    <t>Coming-Of-Age Comedy-Drama</t>
  </si>
  <si>
    <t>Historical Drama</t>
  </si>
  <si>
    <t>Making-Of</t>
  </si>
  <si>
    <t>Action-Adventure</t>
  </si>
  <si>
    <t>Anthology/Dark Comedy</t>
  </si>
  <si>
    <t>Row Labels</t>
  </si>
  <si>
    <t>Grand Total</t>
  </si>
  <si>
    <t>Frequency</t>
  </si>
  <si>
    <t>Check Missing Values &amp; Data Type</t>
  </si>
  <si>
    <t>Percentage</t>
  </si>
  <si>
    <t>Descriptive Statistics</t>
  </si>
  <si>
    <t>Mean</t>
  </si>
  <si>
    <t>Median</t>
  </si>
  <si>
    <t>Mode</t>
  </si>
  <si>
    <t>Range</t>
  </si>
  <si>
    <t>Standard Deviation</t>
  </si>
  <si>
    <t>Variance</t>
  </si>
  <si>
    <t>CV</t>
  </si>
  <si>
    <t>Mean Deviation</t>
  </si>
  <si>
    <t>Sample Variance</t>
  </si>
  <si>
    <t>Minimum</t>
  </si>
  <si>
    <t>Maximum</t>
  </si>
  <si>
    <t>Sum</t>
  </si>
  <si>
    <t>Count</t>
  </si>
  <si>
    <t>Largest(3)</t>
  </si>
  <si>
    <t>Smallest(3)</t>
  </si>
  <si>
    <t>Bin Range</t>
  </si>
  <si>
    <t>More</t>
  </si>
  <si>
    <t>Q1</t>
  </si>
  <si>
    <t>Measures of Position</t>
  </si>
  <si>
    <t>Q3</t>
  </si>
  <si>
    <t>IQR</t>
  </si>
  <si>
    <t>80% Percentile</t>
  </si>
  <si>
    <t>Histogram</t>
  </si>
  <si>
    <t>Correlation</t>
  </si>
  <si>
    <t>Correlation Runtime &amp; IMDB</t>
  </si>
  <si>
    <t>Count of Title</t>
  </si>
  <si>
    <t>Average of IMDB Score</t>
  </si>
  <si>
    <t>Year</t>
  </si>
  <si>
    <t>Month</t>
  </si>
  <si>
    <t>Day</t>
  </si>
  <si>
    <t>April</t>
  </si>
  <si>
    <t>August</t>
  </si>
  <si>
    <t>December</t>
  </si>
  <si>
    <t>February</t>
  </si>
  <si>
    <t>January</t>
  </si>
  <si>
    <t>July</t>
  </si>
  <si>
    <t>June</t>
  </si>
  <si>
    <t>March</t>
  </si>
  <si>
    <t>May</t>
  </si>
  <si>
    <t>November</t>
  </si>
  <si>
    <t>October</t>
  </si>
  <si>
    <t>September</t>
  </si>
  <si>
    <t>Friday</t>
  </si>
  <si>
    <t>Monday</t>
  </si>
  <si>
    <t>Saturday</t>
  </si>
  <si>
    <t>Sunday</t>
  </si>
  <si>
    <t>Thursday</t>
  </si>
  <si>
    <t>Tuesday</t>
  </si>
  <si>
    <t>Wednesday</t>
  </si>
  <si>
    <t>Count of Genre</t>
  </si>
  <si>
    <r>
      <t xml:space="preserve">Conclusion
</t>
    </r>
    <r>
      <rPr>
        <sz val="11"/>
        <color theme="0"/>
        <rFont val="Calibri"/>
        <family val="2"/>
        <scheme val="minor"/>
      </rPr>
      <t>Based on the descriptive statistics, runtime &amp; IMDB Score should tend to skewed to the left since the mean is less than the median. It means that the outliers pull the mean to the left. 
Based on the CV, IMDB Score has higher relative variation then runtime.</t>
    </r>
  </si>
  <si>
    <t>Conclusion
Inline with the result from descriptive statistics, both the distributions of runtime &amp; IMDB Score tend to skewed to the left.</t>
  </si>
  <si>
    <t xml:space="preserve">Conclusion
Inline with the result from descriptive statistics, both the distributions of runtime &amp; IMDB Score tend to skewed to the left.
Based on the 80% percentile, approximately 80% of the total sample has runtime that less than or equal to 112 minutes &amp; IMDB Score that less than or equal to 7.1
</t>
  </si>
  <si>
    <t>Conclusion
Top 10 rated genre is dominated with genre that do not appear a lot in Netflix. This has to be considerated as things that Netflix should improve on. Maybe they can try to add more of the top rated genre to the movie list so that more users will be attracted to use Netflix.
For the lowest 10 rated genre, since it is also dominated with genre that do not appear a lot in Netflix, nothing should be improve. It is good that Netflix reduce the number of movies with those genre in their movie list.
Fortunately the top 10 rated movies is dominated with Documentary genre, which is the highest frequency of genre in Netflix based on this data. As the suggestion, maybe Netflix can add more of concert film, animation/christmas/comedy/adventure, and one-man show genre to their movie list.</t>
  </si>
  <si>
    <t>Conclusion
Almost 70% of the movies in Netflix are delivered in English, which is good since it is the most common language in the world. However, Netflix can also consider to add more of the other top 4 language to their movie lists to improve the accessibility of their movies to all people around the world.</t>
  </si>
  <si>
    <t>Conclusion
Most of the movies in Netflix is realesed in 2020. It is good since the more recent the released year is the more movies there are in the list. 
Most of the movies are released in October, followed by April. Maybe this one can be implemented by Netflix to released their new movies to Netflix to gain more attention from the users (tired, demotivated, bored, or etc. since it is the first quarter and the last quarter of the year).
Almost all of the movies in Netflix is released on Friday. This is a new insight that can also be implemented by Netflix to release their new movies. The last day of work is the best time to start the movie marathon!</t>
  </si>
  <si>
    <t>Conclusion
Based on the correlation value &amp; the scatter plot, there is no significant linear relationship between runtime &amp; IMDB score, it means that the change of runtime doesn't associate with the change of IMDB Score, and the other way around.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</si>
</sst>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0"/>
      <name val="Calibri"/>
      <family val="2"/>
      <scheme val="minor"/>
    </font>
    <font>
      <b/>
      <i/>
      <sz val="11"/>
      <color theme="0"/>
      <name val="Calibri"/>
      <family val="2"/>
      <scheme val="minor"/>
    </font>
    <font>
      <sz val="8"/>
      <name val="Calibri"/>
      <family val="2"/>
      <scheme val="minor"/>
    </font>
    <font>
      <sz val="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B81B24"/>
        <bgColor indexed="64"/>
      </patternFill>
    </fill>
    <fill>
      <patternFill patternType="solid">
        <fgColor rgb="FFC00000"/>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auto="1"/>
      </left>
      <right style="thin">
        <color auto="1"/>
      </right>
      <top/>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0">
    <xf numFmtId="0" fontId="0" fillId="0" borderId="0" xfId="0"/>
    <xf numFmtId="0" fontId="0" fillId="0" borderId="10" xfId="0" applyBorder="1"/>
    <xf numFmtId="0" fontId="16" fillId="0" borderId="0" xfId="0" applyFont="1" applyAlignment="1">
      <alignment horizontal="center"/>
    </xf>
    <xf numFmtId="15" fontId="0" fillId="0" borderId="0" xfId="0" applyNumberFormat="1" applyAlignment="1">
      <alignment horizontal="center"/>
    </xf>
    <xf numFmtId="0" fontId="0" fillId="0" borderId="0" xfId="0" applyAlignment="1">
      <alignment horizontal="center"/>
    </xf>
    <xf numFmtId="0" fontId="16" fillId="0" borderId="10" xfId="0" applyFont="1" applyBorder="1" applyAlignment="1">
      <alignment horizontal="center"/>
    </xf>
    <xf numFmtId="0" fontId="0" fillId="0" borderId="0" xfId="0" applyBorder="1"/>
    <xf numFmtId="0" fontId="0" fillId="0" borderId="0" xfId="0" quotePrefix="1" applyAlignment="1">
      <alignment horizontal="center"/>
    </xf>
    <xf numFmtId="0" fontId="16" fillId="0" borderId="10" xfId="0" applyFont="1" applyBorder="1" applyAlignment="1">
      <alignment horizontal="center"/>
    </xf>
    <xf numFmtId="0" fontId="0" fillId="0" borderId="0" xfId="0" applyNumberFormat="1"/>
    <xf numFmtId="0" fontId="0" fillId="0" borderId="0" xfId="0" applyAlignment="1">
      <alignment horizontal="left"/>
    </xf>
    <xf numFmtId="0" fontId="17" fillId="33" borderId="0" xfId="0" applyFont="1" applyFill="1"/>
    <xf numFmtId="0" fontId="17" fillId="33" borderId="0" xfId="0" applyFont="1" applyFill="1" applyAlignment="1">
      <alignment horizontal="left"/>
    </xf>
    <xf numFmtId="0" fontId="17" fillId="33" borderId="0" xfId="0" applyNumberFormat="1" applyFont="1" applyFill="1"/>
    <xf numFmtId="0" fontId="13" fillId="33" borderId="10" xfId="0" applyFont="1" applyFill="1" applyBorder="1" applyAlignment="1">
      <alignment horizontal="center"/>
    </xf>
    <xf numFmtId="0" fontId="13" fillId="33" borderId="0" xfId="0" applyFont="1" applyFill="1" applyAlignment="1">
      <alignment horizontal="center"/>
    </xf>
    <xf numFmtId="0" fontId="0" fillId="0" borderId="0" xfId="0" applyNumberFormat="1" applyBorder="1"/>
    <xf numFmtId="0" fontId="17" fillId="33" borderId="17" xfId="0" applyNumberFormat="1" applyFont="1" applyFill="1" applyBorder="1"/>
    <xf numFmtId="0" fontId="17" fillId="33" borderId="11" xfId="0" applyFont="1" applyFill="1" applyBorder="1"/>
    <xf numFmtId="0" fontId="0" fillId="0" borderId="13" xfId="0" applyBorder="1" applyAlignment="1">
      <alignment horizontal="left"/>
    </xf>
    <xf numFmtId="0" fontId="17" fillId="33" borderId="15" xfId="0" applyFont="1" applyFill="1" applyBorder="1" applyAlignment="1">
      <alignment horizontal="left"/>
    </xf>
    <xf numFmtId="0" fontId="0" fillId="0" borderId="14" xfId="0" applyNumberFormat="1" applyBorder="1"/>
    <xf numFmtId="0" fontId="13" fillId="0" borderId="0" xfId="0" applyFont="1" applyFill="1" applyBorder="1" applyAlignment="1"/>
    <xf numFmtId="2" fontId="0" fillId="0" borderId="10" xfId="0" applyNumberFormat="1" applyBorder="1"/>
    <xf numFmtId="2" fontId="0" fillId="0" borderId="10" xfId="0" applyNumberFormat="1" applyBorder="1" applyAlignment="1">
      <alignment horizontal="center"/>
    </xf>
    <xf numFmtId="0" fontId="0" fillId="0" borderId="10" xfId="0" applyBorder="1" applyAlignment="1">
      <alignment horizontal="center"/>
    </xf>
    <xf numFmtId="1" fontId="0" fillId="0" borderId="10" xfId="0" applyNumberFormat="1" applyBorder="1" applyAlignment="1">
      <alignment horizontal="center"/>
    </xf>
    <xf numFmtId="0" fontId="18" fillId="33" borderId="10" xfId="0" applyFont="1" applyFill="1" applyBorder="1" applyAlignment="1">
      <alignment horizontal="centerContinuous"/>
    </xf>
    <xf numFmtId="0" fontId="16" fillId="0" borderId="10" xfId="0" applyFont="1" applyFill="1" applyBorder="1" applyAlignment="1">
      <alignment horizontal="center"/>
    </xf>
    <xf numFmtId="0" fontId="19" fillId="33" borderId="10" xfId="0" applyFont="1" applyFill="1" applyBorder="1" applyAlignment="1">
      <alignment horizontal="centerContinuous"/>
    </xf>
    <xf numFmtId="2" fontId="0" fillId="0" borderId="10" xfId="0" applyNumberFormat="1" applyFill="1" applyBorder="1" applyAlignment="1"/>
    <xf numFmtId="0" fontId="16" fillId="0" borderId="19" xfId="0" applyFont="1" applyFill="1" applyBorder="1" applyAlignment="1">
      <alignment horizontal="center"/>
    </xf>
    <xf numFmtId="10" fontId="0" fillId="0" borderId="0" xfId="0" applyNumberFormat="1"/>
    <xf numFmtId="0" fontId="16" fillId="0" borderId="0" xfId="0" applyFont="1" applyFill="1" applyBorder="1" applyAlignment="1">
      <alignment horizontal="center"/>
    </xf>
    <xf numFmtId="2" fontId="0" fillId="0" borderId="0" xfId="0" applyNumberFormat="1" applyFill="1" applyBorder="1" applyAlignment="1"/>
    <xf numFmtId="0" fontId="0" fillId="0" borderId="10" xfId="0" applyNumberFormat="1" applyBorder="1" applyAlignment="1">
      <alignment horizontal="center"/>
    </xf>
    <xf numFmtId="10" fontId="17" fillId="33" borderId="0" xfId="0" applyNumberFormat="1" applyFont="1" applyFill="1"/>
    <xf numFmtId="0" fontId="17" fillId="33" borderId="0" xfId="0" pivotButton="1" applyFont="1" applyFill="1"/>
    <xf numFmtId="0" fontId="17" fillId="33" borderId="12" xfId="0" applyFont="1" applyFill="1" applyBorder="1"/>
    <xf numFmtId="10" fontId="0" fillId="0" borderId="14" xfId="0" applyNumberFormat="1" applyBorder="1"/>
    <xf numFmtId="10" fontId="17" fillId="33" borderId="16" xfId="0" applyNumberFormat="1" applyFont="1" applyFill="1" applyBorder="1"/>
    <xf numFmtId="0" fontId="17" fillId="33" borderId="16" xfId="0" applyNumberFormat="1" applyFont="1" applyFill="1" applyBorder="1"/>
    <xf numFmtId="0" fontId="17" fillId="33" borderId="11" xfId="0" pivotButton="1" applyFont="1" applyFill="1" applyBorder="1" applyAlignment="1">
      <alignment horizontal="center"/>
    </xf>
    <xf numFmtId="0" fontId="17" fillId="33" borderId="18" xfId="0" pivotButton="1" applyFont="1" applyFill="1" applyBorder="1" applyAlignment="1">
      <alignment horizontal="center"/>
    </xf>
    <xf numFmtId="0" fontId="17" fillId="33" borderId="12" xfId="0" applyFont="1" applyFill="1" applyBorder="1" applyAlignment="1">
      <alignment horizontal="center"/>
    </xf>
    <xf numFmtId="0" fontId="17" fillId="33" borderId="0" xfId="0" applyFont="1" applyFill="1" applyAlignment="1">
      <alignment horizontal="center"/>
    </xf>
    <xf numFmtId="1" fontId="0" fillId="0" borderId="0" xfId="0" applyNumberFormat="1" applyAlignment="1">
      <alignment horizontal="center"/>
    </xf>
    <xf numFmtId="1" fontId="0" fillId="0" borderId="0" xfId="0" applyNumberFormat="1" applyAlignment="1">
      <alignment horizontal="left"/>
    </xf>
    <xf numFmtId="1" fontId="17" fillId="33" borderId="0" xfId="0" applyNumberFormat="1" applyFont="1" applyFill="1" applyAlignment="1">
      <alignment horizontal="left"/>
    </xf>
    <xf numFmtId="0" fontId="21" fillId="0" borderId="0" xfId="0" applyFont="1" applyFill="1" applyAlignment="1">
      <alignment horizontal="left"/>
    </xf>
    <xf numFmtId="0" fontId="21" fillId="0" borderId="0" xfId="0" applyNumberFormat="1" applyFont="1" applyFill="1"/>
    <xf numFmtId="164" fontId="0" fillId="0" borderId="14" xfId="0" applyNumberFormat="1" applyBorder="1"/>
    <xf numFmtId="164" fontId="17" fillId="33" borderId="16" xfId="0" applyNumberFormat="1" applyFont="1" applyFill="1" applyBorder="1"/>
    <xf numFmtId="0" fontId="13" fillId="33" borderId="0" xfId="0" applyFont="1" applyFill="1" applyAlignment="1">
      <alignment horizontal="center"/>
    </xf>
    <xf numFmtId="0" fontId="13" fillId="33" borderId="10" xfId="0" applyFont="1" applyFill="1" applyBorder="1" applyAlignment="1">
      <alignment horizontal="center"/>
    </xf>
    <xf numFmtId="0" fontId="17" fillId="33" borderId="10" xfId="0" applyFont="1" applyFill="1" applyBorder="1" applyAlignment="1">
      <alignment horizontal="center"/>
    </xf>
    <xf numFmtId="0" fontId="17" fillId="33" borderId="0" xfId="0" applyFont="1" applyFill="1" applyAlignment="1">
      <alignment horizontal="center"/>
    </xf>
    <xf numFmtId="0" fontId="16" fillId="0" borderId="10" xfId="0" applyFont="1" applyBorder="1" applyAlignment="1">
      <alignment horizontal="center"/>
    </xf>
    <xf numFmtId="15" fontId="0" fillId="0" borderId="10" xfId="0" applyNumberFormat="1" applyBorder="1" applyAlignment="1">
      <alignment horizontal="center"/>
    </xf>
    <xf numFmtId="0" fontId="17" fillId="34" borderId="0" xfId="0" applyFont="1" applyFill="1"/>
    <xf numFmtId="0" fontId="17" fillId="34" borderId="0" xfId="0" applyFont="1" applyFill="1" applyAlignment="1">
      <alignment horizontal="left"/>
    </xf>
    <xf numFmtId="10" fontId="17" fillId="34" borderId="0" xfId="0" applyNumberFormat="1" applyFont="1" applyFill="1"/>
    <xf numFmtId="0" fontId="18" fillId="34" borderId="20" xfId="0" applyFont="1" applyFill="1" applyBorder="1" applyAlignment="1">
      <alignment horizontal="center"/>
    </xf>
    <xf numFmtId="0" fontId="18" fillId="34" borderId="21" xfId="0" applyFont="1" applyFill="1" applyBorder="1" applyAlignment="1">
      <alignment horizontal="center"/>
    </xf>
    <xf numFmtId="0" fontId="0" fillId="0" borderId="13" xfId="0" applyNumberFormat="1" applyFill="1" applyBorder="1" applyAlignment="1"/>
    <xf numFmtId="0" fontId="0" fillId="0" borderId="14" xfId="0" applyFill="1" applyBorder="1" applyAlignment="1"/>
    <xf numFmtId="0" fontId="0" fillId="0" borderId="15" xfId="0" applyFill="1" applyBorder="1" applyAlignment="1"/>
    <xf numFmtId="0" fontId="0" fillId="0" borderId="16" xfId="0" applyFill="1" applyBorder="1" applyAlignment="1"/>
    <xf numFmtId="0" fontId="13" fillId="33" borderId="0" xfId="0" applyFont="1" applyFill="1" applyAlignment="1">
      <alignment horizontal="center" vertical="center" wrapText="1"/>
    </xf>
    <xf numFmtId="0" fontId="13"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1">
    <dxf>
      <font>
        <color rgb="FF006100"/>
      </font>
      <fill>
        <patternFill>
          <bgColor rgb="FFC6EFCE"/>
        </patternFill>
      </fill>
    </dxf>
    <dxf>
      <font>
        <color rgb="FF9C0006"/>
      </font>
      <fill>
        <patternFill>
          <bgColor rgb="FFFFC7CE"/>
        </patternFill>
      </fill>
    </dxf>
    <dxf>
      <numFmt numFmtId="14" formatCode="0.00%"/>
    </dxf>
    <dxf>
      <font>
        <color theme="0"/>
      </font>
    </dxf>
    <dxf>
      <font>
        <color theme="0"/>
      </font>
    </dxf>
    <dxf>
      <fill>
        <patternFill patternType="solid">
          <bgColor rgb="FFC00000"/>
        </patternFill>
      </fill>
    </dxf>
    <dxf>
      <fill>
        <patternFill patternType="solid">
          <bgColor rgb="FFC00000"/>
        </patternFill>
      </fill>
    </dxf>
    <dxf>
      <font>
        <color theme="0"/>
      </font>
    </dxf>
    <dxf>
      <font>
        <color theme="0"/>
      </font>
    </dxf>
    <dxf>
      <fill>
        <patternFill patternType="solid">
          <bgColor rgb="FFC00000"/>
        </patternFill>
      </fill>
    </dxf>
    <dxf>
      <fill>
        <patternFill patternType="solid">
          <bgColor rgb="FFC00000"/>
        </patternFill>
      </fill>
    </dxf>
    <dxf>
      <font>
        <color theme="0"/>
      </font>
    </dxf>
    <dxf>
      <font>
        <color theme="0"/>
      </font>
    </dxf>
    <dxf>
      <font>
        <color theme="0"/>
      </font>
    </dxf>
    <dxf>
      <font>
        <color theme="0"/>
      </font>
    </dxf>
    <dxf>
      <fill>
        <patternFill patternType="solid">
          <bgColor rgb="FFB81B24"/>
        </patternFill>
      </fill>
    </dxf>
    <dxf>
      <fill>
        <patternFill patternType="solid">
          <bgColor rgb="FFB81B24"/>
        </patternFill>
      </fill>
    </dxf>
    <dxf>
      <fill>
        <patternFill patternType="solid">
          <bgColor rgb="FFB81B24"/>
        </patternFill>
      </fill>
    </dxf>
    <dxf>
      <fill>
        <patternFill patternType="solid">
          <bgColor rgb="FFB81B24"/>
        </patternFill>
      </fill>
    </dxf>
    <dxf>
      <font>
        <color theme="0"/>
      </font>
    </dxf>
    <dxf>
      <font>
        <color theme="0"/>
      </font>
    </dxf>
    <dxf>
      <fill>
        <patternFill patternType="solid">
          <bgColor rgb="FFB81B24"/>
        </patternFill>
      </fill>
    </dxf>
    <dxf>
      <fill>
        <patternFill patternType="solid">
          <bgColor rgb="FFB81B24"/>
        </patternFill>
      </fill>
    </dxf>
    <dxf>
      <font>
        <color theme="0"/>
      </font>
    </dxf>
    <dxf>
      <font>
        <color theme="0"/>
      </font>
    </dxf>
    <dxf>
      <fill>
        <patternFill patternType="solid">
          <bgColor rgb="FFB81B24"/>
        </patternFill>
      </fill>
    </dxf>
    <dxf>
      <fill>
        <patternFill patternType="solid">
          <bgColor rgb="FFB81B24"/>
        </patternFill>
      </fill>
    </dxf>
    <dxf>
      <font>
        <color auto="1"/>
      </font>
    </dxf>
    <dxf>
      <font>
        <color auto="1"/>
      </font>
    </dxf>
    <dxf>
      <font>
        <color auto="1"/>
      </font>
    </dxf>
    <dxf>
      <font>
        <color auto="1"/>
      </font>
    </dxf>
    <dxf>
      <fill>
        <patternFill patternType="none">
          <bgColor auto="1"/>
        </patternFill>
      </fill>
    </dxf>
    <dxf>
      <fill>
        <patternFill patternType="none">
          <bgColor auto="1"/>
        </patternFill>
      </fill>
    </dxf>
    <dxf>
      <font>
        <color theme="0"/>
      </font>
    </dxf>
    <dxf>
      <font>
        <color theme="0"/>
      </font>
    </dxf>
    <dxf>
      <font>
        <color theme="0"/>
      </font>
    </dxf>
    <dxf>
      <font>
        <color theme="0"/>
      </font>
    </dxf>
    <dxf>
      <font>
        <color theme="0"/>
      </font>
    </dxf>
    <dxf>
      <font>
        <color theme="0"/>
      </font>
    </dxf>
    <dxf>
      <fill>
        <patternFill patternType="solid">
          <bgColor rgb="FFB81B24"/>
        </patternFill>
      </fill>
    </dxf>
    <dxf>
      <fill>
        <patternFill patternType="solid">
          <bgColor rgb="FFB81B24"/>
        </patternFill>
      </fill>
    </dxf>
    <dxf>
      <fill>
        <patternFill patternType="solid">
          <bgColor rgb="FFB81B24"/>
        </patternFill>
      </fill>
    </dxf>
    <dxf>
      <fill>
        <patternFill patternType="solid">
          <bgColor rgb="FFB81B24"/>
        </patternFill>
      </fill>
    </dxf>
    <dxf>
      <fill>
        <patternFill patternType="solid">
          <bgColor rgb="FFB81B24"/>
        </patternFill>
      </fill>
    </dxf>
    <dxf>
      <fill>
        <patternFill patternType="solid">
          <bgColor rgb="FFB81B24"/>
        </patternFill>
      </fill>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numFmt numFmtId="0" formatCode="General"/>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20" formatCode="d\-mmm\-yy"/>
      <alignment horizontal="center" vertical="bottom" textRotation="0" wrapText="0" indent="0" justifyLastLine="0" shrinkToFit="0" readingOrder="0"/>
    </dxf>
    <dxf>
      <numFmt numFmtId="20" formatCode="d\-mmm\-yy"/>
      <alignment horizontal="center" vertical="bottom" textRotation="0" wrapText="0" indent="0" justifyLastLine="0" shrinkToFit="0" readingOrder="0"/>
    </dxf>
    <dxf>
      <font>
        <b/>
        <i val="0"/>
        <strike val="0"/>
        <outline val="0"/>
        <shadow val="0"/>
        <u val="none"/>
        <vertAlign val="baseline"/>
        <sz val="11"/>
        <color theme="0"/>
        <name val="Calibri"/>
        <family val="2"/>
        <scheme val="minor"/>
      </font>
      <fill>
        <patternFill patternType="solid">
          <fgColor indexed="64"/>
          <bgColor rgb="FFB81B24"/>
        </patternFill>
      </fill>
      <alignment horizontal="center" vertical="bottom" textRotation="0" wrapText="0" indent="0" justifyLastLine="0" shrinkToFit="0" readingOrder="0"/>
    </dxf>
    <dxf>
      <font>
        <color theme="0"/>
      </font>
    </dxf>
    <dxf>
      <fill>
        <patternFill patternType="solid">
          <bgColor rgb="FFB81B24"/>
        </patternFill>
      </fill>
    </dxf>
    <dxf>
      <font>
        <color theme="0"/>
      </font>
    </dxf>
    <dxf>
      <font>
        <color theme="0"/>
      </font>
    </dxf>
    <dxf>
      <fill>
        <patternFill patternType="solid">
          <bgColor rgb="FFB81B24"/>
        </patternFill>
      </fill>
    </dxf>
    <dxf>
      <fill>
        <patternFill patternType="solid">
          <bgColor rgb="FFB81B24"/>
        </patternFill>
      </fill>
    </dxf>
    <dxf>
      <font>
        <color theme="0"/>
      </font>
    </dxf>
    <dxf>
      <font>
        <color theme="0"/>
      </font>
    </dxf>
    <dxf>
      <fill>
        <patternFill patternType="solid">
          <bgColor rgb="FFB81B24"/>
        </patternFill>
      </fill>
    </dxf>
    <dxf>
      <fill>
        <patternFill patternType="solid">
          <bgColor rgb="FFB81B24"/>
        </patternFill>
      </fill>
    </dxf>
    <dxf>
      <alignment horizontal="center"/>
    </dxf>
    <dxf>
      <font>
        <color theme="0"/>
      </font>
    </dxf>
    <dxf>
      <fill>
        <patternFill patternType="solid">
          <bgColor rgb="FFB81B24"/>
        </patternFill>
      </fill>
    </dxf>
    <dxf>
      <numFmt numFmtId="14" formatCode="0.00%"/>
    </dxf>
    <dxf>
      <font>
        <color theme="0"/>
      </font>
    </dxf>
    <dxf>
      <font>
        <color theme="0"/>
      </font>
    </dxf>
    <dxf>
      <fill>
        <patternFill patternType="solid">
          <bgColor rgb="FFB81B24"/>
        </patternFill>
      </fill>
    </dxf>
    <dxf>
      <fill>
        <patternFill patternType="solid">
          <bgColor rgb="FFB81B24"/>
        </patternFill>
      </fill>
    </dxf>
    <dxf>
      <font>
        <color theme="0"/>
      </font>
    </dxf>
    <dxf>
      <font>
        <color theme="0"/>
      </font>
    </dxf>
    <dxf>
      <fill>
        <patternFill patternType="solid">
          <bgColor rgb="FFB81B24"/>
        </patternFill>
      </fill>
    </dxf>
    <dxf>
      <fill>
        <patternFill patternType="solid">
          <bgColor rgb="FFB81B24"/>
        </patternFill>
      </fill>
    </dxf>
    <dxf>
      <numFmt numFmtId="164"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font>
        <color theme="0"/>
      </font>
    </dxf>
    <dxf>
      <font>
        <color theme="0"/>
      </font>
    </dxf>
    <dxf>
      <fill>
        <patternFill patternType="solid">
          <bgColor rgb="FFB81B24"/>
        </patternFill>
      </fill>
    </dxf>
    <dxf>
      <fill>
        <patternFill patternType="solid">
          <bgColor rgb="FFB81B24"/>
        </patternFill>
      </fill>
    </dxf>
    <dxf>
      <font>
        <color theme="0"/>
      </font>
    </dxf>
    <dxf>
      <font>
        <color theme="0"/>
      </font>
    </dxf>
    <dxf>
      <fill>
        <patternFill patternType="solid">
          <bgColor rgb="FFB81B24"/>
        </patternFill>
      </fill>
    </dxf>
    <dxf>
      <fill>
        <patternFill patternType="solid">
          <bgColor rgb="FFB81B24"/>
        </patternFill>
      </fill>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theme="0"/>
      </font>
    </dxf>
    <dxf>
      <fill>
        <patternFill patternType="solid">
          <bgColor rgb="FFB81B24"/>
        </patternFill>
      </fill>
    </dxf>
    <dxf>
      <numFmt numFmtId="14" formatCode="0.00%"/>
    </dxf>
    <dxf>
      <font>
        <color theme="0"/>
      </font>
    </dxf>
    <dxf>
      <font>
        <color theme="0"/>
      </font>
    </dxf>
    <dxf>
      <font>
        <color theme="0"/>
      </font>
    </dxf>
    <dxf>
      <font>
        <color theme="0"/>
      </font>
    </dxf>
    <dxf>
      <fill>
        <patternFill>
          <bgColor rgb="FFB81B24"/>
        </patternFill>
      </fill>
    </dxf>
    <dxf>
      <fill>
        <patternFill>
          <bgColor rgb="FFB81B24"/>
        </patternFill>
      </fill>
    </dxf>
    <dxf>
      <fill>
        <patternFill>
          <bgColor rgb="FFB81B24"/>
        </patternFill>
      </fill>
    </dxf>
    <dxf>
      <fill>
        <patternFill>
          <bgColor rgb="FFB81B24"/>
        </patternFill>
      </fill>
    </dxf>
    <dxf>
      <fill>
        <patternFill patternType="solid">
          <bgColor rgb="FFE50914"/>
        </patternFill>
      </fill>
    </dxf>
    <dxf>
      <fill>
        <patternFill patternType="solid">
          <bgColor rgb="FFE50914"/>
        </patternFill>
      </fill>
    </dxf>
    <dxf>
      <fill>
        <patternFill patternType="solid">
          <bgColor rgb="FFE50194"/>
        </patternFill>
      </fill>
    </dxf>
    <dxf>
      <fill>
        <patternFill patternType="solid">
          <bgColor rgb="FFE50194"/>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theme="0"/>
      </font>
    </dxf>
    <dxf>
      <fill>
        <patternFill patternType="solid">
          <bgColor rgb="FFB81B24"/>
        </patternFill>
      </fill>
    </dxf>
    <dxf>
      <font>
        <color theme="0"/>
      </font>
    </dxf>
    <dxf>
      <font>
        <color theme="0"/>
      </font>
    </dxf>
    <dxf>
      <font>
        <color theme="0"/>
      </font>
    </dxf>
    <dxf>
      <font>
        <color theme="0"/>
      </font>
    </dxf>
    <dxf>
      <fill>
        <patternFill>
          <bgColor rgb="FFB81B24"/>
        </patternFill>
      </fill>
    </dxf>
    <dxf>
      <fill>
        <patternFill>
          <bgColor rgb="FFB81B24"/>
        </patternFill>
      </fill>
    </dxf>
    <dxf>
      <fill>
        <patternFill>
          <bgColor rgb="FFB81B24"/>
        </patternFill>
      </fill>
    </dxf>
    <dxf>
      <fill>
        <patternFill>
          <bgColor rgb="FFB81B24"/>
        </patternFill>
      </fill>
    </dxf>
    <dxf>
      <fill>
        <patternFill patternType="solid">
          <bgColor rgb="FFE50914"/>
        </patternFill>
      </fill>
    </dxf>
    <dxf>
      <fill>
        <patternFill patternType="solid">
          <bgColor rgb="FFE50914"/>
        </patternFill>
      </fill>
    </dxf>
    <dxf>
      <fill>
        <patternFill patternType="solid">
          <bgColor rgb="FFE50194"/>
        </patternFill>
      </fill>
    </dxf>
    <dxf>
      <fill>
        <patternFill patternType="solid">
          <bgColor rgb="FFE50194"/>
        </patternFill>
      </fill>
    </dxf>
    <dxf>
      <numFmt numFmtId="164"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theme="0"/>
      </font>
    </dxf>
    <dxf>
      <font>
        <color theme="0"/>
      </font>
    </dxf>
    <dxf>
      <fill>
        <patternFill patternType="solid">
          <bgColor rgb="FFB81B24"/>
        </patternFill>
      </fill>
    </dxf>
    <dxf>
      <fill>
        <patternFill patternType="solid">
          <bgColor rgb="FFB81B24"/>
        </patternFill>
      </fill>
    </dxf>
    <dxf>
      <font>
        <color theme="0"/>
      </font>
    </dxf>
    <dxf>
      <font>
        <color theme="0"/>
      </font>
    </dxf>
    <dxf>
      <fill>
        <patternFill patternType="solid">
          <bgColor rgb="FFB81B24"/>
        </patternFill>
      </fill>
    </dxf>
    <dxf>
      <fill>
        <patternFill patternType="solid">
          <bgColor rgb="FFB81B24"/>
        </patternFill>
      </fill>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numFmt numFmtId="0" formatCode="General"/>
    </dxf>
    <dxf>
      <numFmt numFmtId="20" formatCode="d\-mmm\-yy"/>
      <alignment horizontal="center" vertical="bottom" textRotation="0" wrapText="0" indent="0" justifyLastLine="0" shrinkToFit="0" readingOrder="0"/>
    </dxf>
    <dxf>
      <font>
        <b/>
        <i val="0"/>
        <strike val="0"/>
        <outline val="0"/>
        <shadow val="0"/>
        <u val="none"/>
        <vertAlign val="baseline"/>
        <sz val="11"/>
        <color theme="0"/>
        <name val="Calibri"/>
        <family val="2"/>
        <scheme val="minor"/>
      </font>
      <fill>
        <patternFill patternType="solid">
          <fgColor indexed="64"/>
          <bgColor rgb="FFB81B24"/>
        </patternFill>
      </fill>
      <alignment horizontal="center" vertical="bottom" textRotation="0" wrapText="0" indent="0" justifyLastLine="0" shrinkToFit="0" readingOrder="0"/>
    </dxf>
    <dxf>
      <border>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2" defaultPivotStyle="PivotStyleLight16">
    <tableStyle name="Table Style 1" pivot="0" count="1" xr9:uid="{91F58923-4B74-4E02-A438-0A2EA5A8DA8E}">
      <tableStyleElement type="wholeTable" dxfId="160"/>
    </tableStyle>
  </tableStyles>
  <colors>
    <mruColors>
      <color rgb="FFFAC5B0"/>
      <color rgb="FFFF6D6D"/>
      <color rgb="FFE50914"/>
      <color rgb="FFB81B24"/>
      <color rgb="FF990000"/>
      <color rgb="FF44546A"/>
      <color rgb="FFE5019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Histogram of</a:t>
            </a:r>
            <a:r>
              <a:rPr lang="en-US" baseline="0"/>
              <a:t> IMDB Score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v>Frequency</c:v>
          </c:tx>
          <c:spPr>
            <a:solidFill>
              <a:srgbClr val="B81B24"/>
            </a:solidFill>
            <a:ln>
              <a:noFill/>
            </a:ln>
            <a:effectLst>
              <a:outerShdw blurRad="50800" dist="38100" dir="2700000" algn="tl" rotWithShape="0">
                <a:prstClr val="black">
                  <a:alpha val="40000"/>
                </a:prstClr>
              </a:outerShdw>
            </a:effectLst>
          </c:spPr>
          <c:invertIfNegative val="0"/>
          <c:cat>
            <c:strRef>
              <c:f>NetflixOriginals!$O$26:$O$33</c:f>
              <c:strCache>
                <c:ptCount val="8"/>
                <c:pt idx="0">
                  <c:v>3</c:v>
                </c:pt>
                <c:pt idx="1">
                  <c:v>4</c:v>
                </c:pt>
                <c:pt idx="2">
                  <c:v>5</c:v>
                </c:pt>
                <c:pt idx="3">
                  <c:v>6</c:v>
                </c:pt>
                <c:pt idx="4">
                  <c:v>7</c:v>
                </c:pt>
                <c:pt idx="5">
                  <c:v>8</c:v>
                </c:pt>
                <c:pt idx="6">
                  <c:v>9</c:v>
                </c:pt>
                <c:pt idx="7">
                  <c:v>More</c:v>
                </c:pt>
              </c:strCache>
            </c:strRef>
          </c:cat>
          <c:val>
            <c:numRef>
              <c:f>NetflixOriginals!$P$26:$P$33</c:f>
              <c:numCache>
                <c:formatCode>General</c:formatCode>
                <c:ptCount val="8"/>
                <c:pt idx="0">
                  <c:v>3</c:v>
                </c:pt>
                <c:pt idx="1">
                  <c:v>6</c:v>
                </c:pt>
                <c:pt idx="2">
                  <c:v>50</c:v>
                </c:pt>
                <c:pt idx="3">
                  <c:v>161</c:v>
                </c:pt>
                <c:pt idx="4">
                  <c:v>231</c:v>
                </c:pt>
                <c:pt idx="5">
                  <c:v>117</c:v>
                </c:pt>
                <c:pt idx="6">
                  <c:v>16</c:v>
                </c:pt>
                <c:pt idx="7">
                  <c:v>0</c:v>
                </c:pt>
              </c:numCache>
            </c:numRef>
          </c:val>
          <c:extLst>
            <c:ext xmlns:c16="http://schemas.microsoft.com/office/drawing/2014/chart" uri="{C3380CC4-5D6E-409C-BE32-E72D297353CC}">
              <c16:uniqueId val="{00000001-6A8C-4DAB-9B80-02DEF26BAF51}"/>
            </c:ext>
          </c:extLst>
        </c:ser>
        <c:dLbls>
          <c:showLegendKey val="0"/>
          <c:showVal val="0"/>
          <c:showCatName val="0"/>
          <c:showSerName val="0"/>
          <c:showPercent val="0"/>
          <c:showBubbleSize val="0"/>
        </c:dLbls>
        <c:gapWidth val="0"/>
        <c:overlap val="-24"/>
        <c:axId val="596433376"/>
        <c:axId val="596440920"/>
      </c:barChart>
      <c:catAx>
        <c:axId val="5964333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IMDB Score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6440920"/>
        <c:crosses val="autoZero"/>
        <c:auto val="1"/>
        <c:lblAlgn val="ctr"/>
        <c:lblOffset val="100"/>
        <c:noMultiLvlLbl val="0"/>
      </c:catAx>
      <c:valAx>
        <c:axId val="59644092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6433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[NetflixOriginals_Answer.xlsx]Date!PivotTable32</c:name>
    <c:fmtId val="0"/>
  </c:pivotSource>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sz="1400" b="1" i="0" baseline="0">
                <a:effectLst/>
              </a:rPr>
              <a:t>Number of Movies Released Each Day</a:t>
            </a:r>
            <a:endParaRPr lang="en-US" sz="1400">
              <a:effectLst/>
            </a:endParaRPr>
          </a:p>
        </c:rich>
      </c:tx>
      <c:overlay val="0"/>
      <c:spPr>
        <a:noFill/>
        <a:ln>
          <a:noFill/>
        </a:ln>
        <a:effectLst/>
      </c:spPr>
    </c:title>
    <c:autoTitleDeleted val="0"/>
    <c:pivotFmts>
      <c:pivotFmt>
        <c:idx val="0"/>
        <c:spPr>
          <a:solidFill>
            <a:srgbClr val="C00000"/>
          </a:solidFill>
          <a:ln>
            <a:noFill/>
          </a:ln>
          <a:effectLst>
            <a:outerShdw blurRad="50800" dist="38100" dir="2700000" algn="tl" rotWithShape="0">
              <a:prstClr val="black">
                <a:alpha val="40000"/>
              </a:prst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1"/>
        <c:spPr>
          <a:solidFill>
            <a:srgbClr val="C00000"/>
          </a:solidFill>
          <a:ln>
            <a:noFill/>
          </a:ln>
          <a:effectLst>
            <a:outerShdw blurRad="50800" dist="38100" dir="2700000" algn="tl" rotWithShape="0">
              <a:prstClr val="black">
                <a:alpha val="40000"/>
              </a:prstClr>
            </a:outerShdw>
          </a:effectLst>
        </c:spPr>
        <c:marker>
          <c:symbol val="none"/>
        </c:marker>
        <c:dLbl>
          <c:idx val="0"/>
          <c:delete val="1"/>
          <c:extLst>
            <c:ext xmlns:c15="http://schemas.microsoft.com/office/drawing/2012/chart" uri="{CE6537A1-D6FC-4f65-9D91-7224C49458BB}"/>
          </c:extLst>
        </c:dLbl>
      </c:pivotFmt>
      <c:pivotFmt>
        <c:idx val="2"/>
        <c:spPr>
          <a:solidFill>
            <a:srgbClr val="C00000"/>
          </a:solidFill>
          <a:ln>
            <a:noFill/>
          </a:ln>
          <a:effectLst>
            <a:outerShdw blurRad="50800" dist="38100" dir="2700000" algn="tl" rotWithShape="0">
              <a:prstClr val="black">
                <a:alpha val="40000"/>
              </a:prstClr>
            </a:outerShdw>
          </a:effectLst>
        </c:spPr>
        <c:marker>
          <c:symbol val="none"/>
        </c:marker>
        <c:dLbl>
          <c:idx val="0"/>
          <c:delete val="1"/>
          <c:extLst>
            <c:ext xmlns:c15="http://schemas.microsoft.com/office/drawing/2012/chart" uri="{CE6537A1-D6FC-4f65-9D91-7224C49458BB}"/>
          </c:extLst>
        </c:dLbl>
      </c:pivotFmt>
      <c:pivotFmt>
        <c:idx val="3"/>
        <c:spPr>
          <a:solidFill>
            <a:srgbClr val="C00000"/>
          </a:solidFill>
          <a:ln>
            <a:noFill/>
          </a:ln>
          <a:effectLst>
            <a:outerShdw blurRad="50800" dist="38100" dir="2700000" algn="tl" rotWithShape="0">
              <a:prstClr val="black">
                <a:alpha val="40000"/>
              </a:prstClr>
            </a:outerShdw>
          </a:effectLst>
        </c:spPr>
        <c:marker>
          <c:symbol val="none"/>
        </c:marker>
        <c:dLbl>
          <c:idx val="0"/>
          <c:delete val="1"/>
          <c:extLst>
            <c:ext xmlns:c15="http://schemas.microsoft.com/office/drawing/2012/chart" uri="{CE6537A1-D6FC-4f65-9D91-7224C49458BB}"/>
          </c:extLst>
        </c:dLbl>
      </c:pivotFmt>
      <c:pivotFmt>
        <c:idx val="4"/>
        <c:spPr>
          <a:solidFill>
            <a:srgbClr val="C00000"/>
          </a:solidFill>
          <a:ln>
            <a:noFill/>
          </a:ln>
          <a:effectLst>
            <a:outerShdw blurRad="50800" dist="38100" dir="2700000" algn="tl" rotWithShape="0">
              <a:prstClr val="black">
                <a:alpha val="40000"/>
              </a:prstClr>
            </a:outerShdw>
          </a:effectLst>
        </c:spPr>
        <c:marker>
          <c:symbol val="none"/>
        </c:marker>
        <c:dLbl>
          <c:idx val="0"/>
          <c:delete val="1"/>
          <c:extLst>
            <c:ext xmlns:c15="http://schemas.microsoft.com/office/drawing/2012/chart" uri="{CE6537A1-D6FC-4f65-9D91-7224C49458BB}"/>
          </c:extLst>
        </c:dLbl>
      </c:pivotFmt>
      <c:pivotFmt>
        <c:idx val="5"/>
        <c:spPr>
          <a:solidFill>
            <a:srgbClr val="C00000"/>
          </a:solidFill>
          <a:ln>
            <a:noFill/>
          </a:ln>
          <a:effectLst>
            <a:outerShdw blurRad="50800" dist="38100" dir="2700000" algn="tl" rotWithShape="0">
              <a:prstClr val="black">
                <a:alpha val="40000"/>
              </a:prstClr>
            </a:outerShdw>
          </a:effectLst>
        </c:spPr>
        <c:marker>
          <c:symbol val="none"/>
        </c:marker>
        <c:dLbl>
          <c:idx val="0"/>
          <c:delete val="1"/>
          <c:extLst>
            <c:ext xmlns:c15="http://schemas.microsoft.com/office/drawing/2012/chart" uri="{CE6537A1-D6FC-4f65-9D91-7224C49458BB}"/>
          </c:extLst>
        </c:dLbl>
      </c:pivotFmt>
      <c:pivotFmt>
        <c:idx val="6"/>
        <c:spPr>
          <a:solidFill>
            <a:srgbClr val="C00000"/>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Date!$B$41</c:f>
              <c:strCache>
                <c:ptCount val="1"/>
                <c:pt idx="0">
                  <c:v>Total</c:v>
                </c:pt>
              </c:strCache>
            </c:strRef>
          </c:tx>
          <c:spPr>
            <a:solidFill>
              <a:srgbClr val="C00000"/>
            </a:solidFill>
            <a:ln>
              <a:noFill/>
            </a:ln>
            <a:effectLst>
              <a:outerShdw blurRad="50800" dist="38100" dir="2700000" algn="tl" rotWithShape="0">
                <a:prstClr val="black">
                  <a:alpha val="40000"/>
                </a:prstClr>
              </a:outerShdw>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Date!$A$42:$A$49</c:f>
              <c:strCache>
                <c:ptCount val="7"/>
                <c:pt idx="0">
                  <c:v>Sunday</c:v>
                </c:pt>
                <c:pt idx="1">
                  <c:v>Monday</c:v>
                </c:pt>
                <c:pt idx="2">
                  <c:v>Tuesday</c:v>
                </c:pt>
                <c:pt idx="3">
                  <c:v>Wednesday</c:v>
                </c:pt>
                <c:pt idx="4">
                  <c:v>Thursday</c:v>
                </c:pt>
                <c:pt idx="5">
                  <c:v>Friday</c:v>
                </c:pt>
                <c:pt idx="6">
                  <c:v>Saturday</c:v>
                </c:pt>
              </c:strCache>
            </c:strRef>
          </c:cat>
          <c:val>
            <c:numRef>
              <c:f>Date!$B$42:$B$49</c:f>
              <c:numCache>
                <c:formatCode>General</c:formatCode>
                <c:ptCount val="7"/>
                <c:pt idx="0">
                  <c:v>9</c:v>
                </c:pt>
                <c:pt idx="1">
                  <c:v>17</c:v>
                </c:pt>
                <c:pt idx="2">
                  <c:v>29</c:v>
                </c:pt>
                <c:pt idx="3">
                  <c:v>82</c:v>
                </c:pt>
                <c:pt idx="4">
                  <c:v>59</c:v>
                </c:pt>
                <c:pt idx="5">
                  <c:v>383</c:v>
                </c:pt>
                <c:pt idx="6">
                  <c:v>5</c:v>
                </c:pt>
              </c:numCache>
            </c:numRef>
          </c:val>
          <c:extLst>
            <c:ext xmlns:c16="http://schemas.microsoft.com/office/drawing/2014/chart" uri="{C3380CC4-5D6E-409C-BE32-E72D297353CC}">
              <c16:uniqueId val="{00000003-441C-4A48-AC51-A6CA4348B9D0}"/>
            </c:ext>
          </c:extLst>
        </c:ser>
        <c:dLbls>
          <c:dLblPos val="outEnd"/>
          <c:showLegendKey val="0"/>
          <c:showVal val="1"/>
          <c:showCatName val="0"/>
          <c:showSerName val="0"/>
          <c:showPercent val="0"/>
          <c:showBubbleSize val="0"/>
        </c:dLbls>
        <c:gapWidth val="100"/>
        <c:overlap val="-24"/>
        <c:axId val="680161088"/>
        <c:axId val="680160104"/>
      </c:barChart>
      <c:catAx>
        <c:axId val="6801610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Day</a:t>
                </a:r>
              </a:p>
            </c:rich>
          </c:tx>
          <c:overlay val="0"/>
          <c:spPr>
            <a:noFill/>
            <a:ln>
              <a:noFill/>
            </a:ln>
            <a:effectLst/>
          </c:sp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80160104"/>
        <c:crosses val="autoZero"/>
        <c:auto val="1"/>
        <c:lblAlgn val="ctr"/>
        <c:lblOffset val="100"/>
        <c:noMultiLvlLbl val="0"/>
      </c:catAx>
      <c:valAx>
        <c:axId val="68016010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Numebr of Movies Released</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80161088"/>
        <c:crosses val="autoZero"/>
        <c:crossBetween val="between"/>
      </c:valAx>
      <c:spPr>
        <a:noFill/>
        <a:ln>
          <a:noFill/>
        </a:ln>
        <a:effectLst/>
      </c:spPr>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Correlation Between</a:t>
            </a:r>
            <a:r>
              <a:rPr lang="en-US" baseline="0"/>
              <a:t> Runtime &amp; IMDB</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tx>
            <c:strRef>
              <c:f>NetflixOriginals!$E$1</c:f>
              <c:strCache>
                <c:ptCount val="1"/>
                <c:pt idx="0">
                  <c:v>IMDB Score</c:v>
                </c:pt>
              </c:strCache>
            </c:strRef>
          </c:tx>
          <c:spPr>
            <a:ln w="25400" cap="rnd">
              <a:noFill/>
              <a:round/>
            </a:ln>
            <a:effectLst/>
          </c:spPr>
          <c:marker>
            <c:symbol val="circle"/>
            <c:size val="5"/>
            <c:spPr>
              <a:solidFill>
                <a:srgbClr val="990000"/>
              </a:solidFill>
              <a:ln w="9525">
                <a:noFill/>
                <a:round/>
              </a:ln>
              <a:effectLst/>
            </c:spPr>
          </c:marker>
          <c:trendline>
            <c:spPr>
              <a:ln w="9525" cap="rnd">
                <a:solidFill>
                  <a:schemeClr val="tx1"/>
                </a:solidFill>
                <a:prstDash val="dash"/>
              </a:ln>
              <a:effectLst/>
            </c:spPr>
            <c:trendlineType val="linear"/>
            <c:dispRSqr val="0"/>
            <c:dispEq val="0"/>
          </c:trendline>
          <c:xVal>
            <c:numRef>
              <c:f>NetflixOriginals!$D$2:$D$585</c:f>
              <c:numCache>
                <c:formatCode>General</c:formatCode>
                <c:ptCount val="584"/>
                <c:pt idx="0">
                  <c:v>81</c:v>
                </c:pt>
                <c:pt idx="1">
                  <c:v>83</c:v>
                </c:pt>
                <c:pt idx="2">
                  <c:v>84</c:v>
                </c:pt>
                <c:pt idx="3">
                  <c:v>84</c:v>
                </c:pt>
                <c:pt idx="4">
                  <c:v>80</c:v>
                </c:pt>
                <c:pt idx="5">
                  <c:v>81</c:v>
                </c:pt>
                <c:pt idx="6">
                  <c:v>91</c:v>
                </c:pt>
                <c:pt idx="7">
                  <c:v>136</c:v>
                </c:pt>
                <c:pt idx="8">
                  <c:v>56</c:v>
                </c:pt>
                <c:pt idx="9">
                  <c:v>119</c:v>
                </c:pt>
                <c:pt idx="10">
                  <c:v>89</c:v>
                </c:pt>
                <c:pt idx="11">
                  <c:v>91</c:v>
                </c:pt>
                <c:pt idx="12">
                  <c:v>100</c:v>
                </c:pt>
                <c:pt idx="13">
                  <c:v>90</c:v>
                </c:pt>
                <c:pt idx="14">
                  <c:v>108</c:v>
                </c:pt>
                <c:pt idx="15">
                  <c:v>97</c:v>
                </c:pt>
                <c:pt idx="16">
                  <c:v>95</c:v>
                </c:pt>
                <c:pt idx="17">
                  <c:v>100</c:v>
                </c:pt>
                <c:pt idx="18">
                  <c:v>111</c:v>
                </c:pt>
                <c:pt idx="19">
                  <c:v>79</c:v>
                </c:pt>
                <c:pt idx="20">
                  <c:v>92</c:v>
                </c:pt>
                <c:pt idx="21">
                  <c:v>24</c:v>
                </c:pt>
                <c:pt idx="22">
                  <c:v>88</c:v>
                </c:pt>
                <c:pt idx="23">
                  <c:v>98</c:v>
                </c:pt>
                <c:pt idx="24">
                  <c:v>92</c:v>
                </c:pt>
                <c:pt idx="25">
                  <c:v>108</c:v>
                </c:pt>
                <c:pt idx="26">
                  <c:v>100</c:v>
                </c:pt>
                <c:pt idx="27">
                  <c:v>90</c:v>
                </c:pt>
                <c:pt idx="28">
                  <c:v>95</c:v>
                </c:pt>
                <c:pt idx="29">
                  <c:v>79</c:v>
                </c:pt>
                <c:pt idx="30">
                  <c:v>89</c:v>
                </c:pt>
                <c:pt idx="31">
                  <c:v>76</c:v>
                </c:pt>
                <c:pt idx="32">
                  <c:v>107</c:v>
                </c:pt>
                <c:pt idx="33">
                  <c:v>112</c:v>
                </c:pt>
                <c:pt idx="34">
                  <c:v>98</c:v>
                </c:pt>
                <c:pt idx="35">
                  <c:v>90</c:v>
                </c:pt>
                <c:pt idx="36">
                  <c:v>108</c:v>
                </c:pt>
                <c:pt idx="37">
                  <c:v>104</c:v>
                </c:pt>
                <c:pt idx="38">
                  <c:v>97</c:v>
                </c:pt>
                <c:pt idx="39">
                  <c:v>104</c:v>
                </c:pt>
                <c:pt idx="40">
                  <c:v>80</c:v>
                </c:pt>
                <c:pt idx="41">
                  <c:v>36</c:v>
                </c:pt>
                <c:pt idx="42">
                  <c:v>90</c:v>
                </c:pt>
                <c:pt idx="43">
                  <c:v>87</c:v>
                </c:pt>
                <c:pt idx="44">
                  <c:v>54</c:v>
                </c:pt>
                <c:pt idx="45">
                  <c:v>70</c:v>
                </c:pt>
                <c:pt idx="46">
                  <c:v>96</c:v>
                </c:pt>
                <c:pt idx="47">
                  <c:v>102</c:v>
                </c:pt>
                <c:pt idx="48">
                  <c:v>94</c:v>
                </c:pt>
                <c:pt idx="49">
                  <c:v>92</c:v>
                </c:pt>
                <c:pt idx="50">
                  <c:v>102</c:v>
                </c:pt>
                <c:pt idx="51">
                  <c:v>88</c:v>
                </c:pt>
                <c:pt idx="52">
                  <c:v>131</c:v>
                </c:pt>
                <c:pt idx="53">
                  <c:v>113</c:v>
                </c:pt>
                <c:pt idx="54">
                  <c:v>83</c:v>
                </c:pt>
                <c:pt idx="55">
                  <c:v>52</c:v>
                </c:pt>
                <c:pt idx="56">
                  <c:v>95</c:v>
                </c:pt>
                <c:pt idx="57">
                  <c:v>80</c:v>
                </c:pt>
                <c:pt idx="58">
                  <c:v>81</c:v>
                </c:pt>
                <c:pt idx="59">
                  <c:v>97</c:v>
                </c:pt>
                <c:pt idx="60">
                  <c:v>101</c:v>
                </c:pt>
                <c:pt idx="61">
                  <c:v>100</c:v>
                </c:pt>
                <c:pt idx="62">
                  <c:v>106</c:v>
                </c:pt>
                <c:pt idx="63">
                  <c:v>122</c:v>
                </c:pt>
                <c:pt idx="64">
                  <c:v>78</c:v>
                </c:pt>
                <c:pt idx="65">
                  <c:v>86</c:v>
                </c:pt>
                <c:pt idx="66">
                  <c:v>91</c:v>
                </c:pt>
                <c:pt idx="67">
                  <c:v>95</c:v>
                </c:pt>
                <c:pt idx="68">
                  <c:v>121</c:v>
                </c:pt>
                <c:pt idx="69">
                  <c:v>107</c:v>
                </c:pt>
                <c:pt idx="70">
                  <c:v>89</c:v>
                </c:pt>
                <c:pt idx="71">
                  <c:v>83</c:v>
                </c:pt>
                <c:pt idx="72">
                  <c:v>120</c:v>
                </c:pt>
                <c:pt idx="73">
                  <c:v>96</c:v>
                </c:pt>
                <c:pt idx="74">
                  <c:v>100</c:v>
                </c:pt>
                <c:pt idx="75">
                  <c:v>94</c:v>
                </c:pt>
                <c:pt idx="76">
                  <c:v>27</c:v>
                </c:pt>
                <c:pt idx="77">
                  <c:v>99</c:v>
                </c:pt>
                <c:pt idx="78">
                  <c:v>39</c:v>
                </c:pt>
                <c:pt idx="79">
                  <c:v>136</c:v>
                </c:pt>
                <c:pt idx="80">
                  <c:v>100</c:v>
                </c:pt>
                <c:pt idx="81">
                  <c:v>103</c:v>
                </c:pt>
                <c:pt idx="82">
                  <c:v>103</c:v>
                </c:pt>
                <c:pt idx="83">
                  <c:v>40</c:v>
                </c:pt>
                <c:pt idx="84">
                  <c:v>105</c:v>
                </c:pt>
                <c:pt idx="85">
                  <c:v>89</c:v>
                </c:pt>
                <c:pt idx="86">
                  <c:v>85</c:v>
                </c:pt>
                <c:pt idx="87">
                  <c:v>112</c:v>
                </c:pt>
                <c:pt idx="88">
                  <c:v>109</c:v>
                </c:pt>
                <c:pt idx="89">
                  <c:v>102</c:v>
                </c:pt>
                <c:pt idx="90">
                  <c:v>82</c:v>
                </c:pt>
                <c:pt idx="91">
                  <c:v>95</c:v>
                </c:pt>
                <c:pt idx="92">
                  <c:v>99</c:v>
                </c:pt>
                <c:pt idx="93">
                  <c:v>92</c:v>
                </c:pt>
                <c:pt idx="94">
                  <c:v>94</c:v>
                </c:pt>
                <c:pt idx="95">
                  <c:v>73</c:v>
                </c:pt>
                <c:pt idx="96">
                  <c:v>108</c:v>
                </c:pt>
                <c:pt idx="97">
                  <c:v>114</c:v>
                </c:pt>
                <c:pt idx="98">
                  <c:v>95</c:v>
                </c:pt>
                <c:pt idx="99">
                  <c:v>89</c:v>
                </c:pt>
                <c:pt idx="100">
                  <c:v>104</c:v>
                </c:pt>
                <c:pt idx="101">
                  <c:v>117</c:v>
                </c:pt>
                <c:pt idx="102">
                  <c:v>95</c:v>
                </c:pt>
                <c:pt idx="103">
                  <c:v>94</c:v>
                </c:pt>
                <c:pt idx="104">
                  <c:v>108</c:v>
                </c:pt>
                <c:pt idx="105">
                  <c:v>101</c:v>
                </c:pt>
                <c:pt idx="106">
                  <c:v>102</c:v>
                </c:pt>
                <c:pt idx="107">
                  <c:v>97</c:v>
                </c:pt>
                <c:pt idx="108">
                  <c:v>23</c:v>
                </c:pt>
                <c:pt idx="109">
                  <c:v>95</c:v>
                </c:pt>
                <c:pt idx="110">
                  <c:v>133</c:v>
                </c:pt>
                <c:pt idx="111">
                  <c:v>96</c:v>
                </c:pt>
                <c:pt idx="112">
                  <c:v>126</c:v>
                </c:pt>
                <c:pt idx="113">
                  <c:v>39</c:v>
                </c:pt>
                <c:pt idx="114">
                  <c:v>120</c:v>
                </c:pt>
                <c:pt idx="115">
                  <c:v>87</c:v>
                </c:pt>
                <c:pt idx="116">
                  <c:v>87</c:v>
                </c:pt>
                <c:pt idx="117">
                  <c:v>73</c:v>
                </c:pt>
                <c:pt idx="118">
                  <c:v>101</c:v>
                </c:pt>
                <c:pt idx="119">
                  <c:v>98</c:v>
                </c:pt>
                <c:pt idx="120">
                  <c:v>78</c:v>
                </c:pt>
                <c:pt idx="121">
                  <c:v>102</c:v>
                </c:pt>
                <c:pt idx="122">
                  <c:v>75</c:v>
                </c:pt>
                <c:pt idx="123">
                  <c:v>96</c:v>
                </c:pt>
                <c:pt idx="124">
                  <c:v>31</c:v>
                </c:pt>
                <c:pt idx="125">
                  <c:v>106</c:v>
                </c:pt>
                <c:pt idx="126">
                  <c:v>98</c:v>
                </c:pt>
                <c:pt idx="127">
                  <c:v>97</c:v>
                </c:pt>
                <c:pt idx="128">
                  <c:v>79</c:v>
                </c:pt>
                <c:pt idx="129">
                  <c:v>116</c:v>
                </c:pt>
                <c:pt idx="130">
                  <c:v>92</c:v>
                </c:pt>
                <c:pt idx="131">
                  <c:v>104</c:v>
                </c:pt>
                <c:pt idx="132">
                  <c:v>101</c:v>
                </c:pt>
                <c:pt idx="133">
                  <c:v>104</c:v>
                </c:pt>
                <c:pt idx="134">
                  <c:v>40</c:v>
                </c:pt>
                <c:pt idx="135">
                  <c:v>105</c:v>
                </c:pt>
                <c:pt idx="136">
                  <c:v>104</c:v>
                </c:pt>
                <c:pt idx="137">
                  <c:v>94</c:v>
                </c:pt>
                <c:pt idx="138">
                  <c:v>99</c:v>
                </c:pt>
                <c:pt idx="139">
                  <c:v>120</c:v>
                </c:pt>
                <c:pt idx="140">
                  <c:v>105</c:v>
                </c:pt>
                <c:pt idx="141">
                  <c:v>95</c:v>
                </c:pt>
                <c:pt idx="142">
                  <c:v>97</c:v>
                </c:pt>
                <c:pt idx="143">
                  <c:v>89</c:v>
                </c:pt>
                <c:pt idx="144">
                  <c:v>101</c:v>
                </c:pt>
                <c:pt idx="145">
                  <c:v>83</c:v>
                </c:pt>
                <c:pt idx="146">
                  <c:v>113</c:v>
                </c:pt>
                <c:pt idx="147">
                  <c:v>94</c:v>
                </c:pt>
                <c:pt idx="148">
                  <c:v>95</c:v>
                </c:pt>
                <c:pt idx="149">
                  <c:v>100</c:v>
                </c:pt>
                <c:pt idx="150">
                  <c:v>103</c:v>
                </c:pt>
                <c:pt idx="151">
                  <c:v>105</c:v>
                </c:pt>
                <c:pt idx="152">
                  <c:v>94</c:v>
                </c:pt>
                <c:pt idx="153">
                  <c:v>11</c:v>
                </c:pt>
                <c:pt idx="154">
                  <c:v>99</c:v>
                </c:pt>
                <c:pt idx="155">
                  <c:v>89</c:v>
                </c:pt>
                <c:pt idx="156">
                  <c:v>102</c:v>
                </c:pt>
                <c:pt idx="157">
                  <c:v>105</c:v>
                </c:pt>
                <c:pt idx="158">
                  <c:v>74</c:v>
                </c:pt>
                <c:pt idx="159">
                  <c:v>100</c:v>
                </c:pt>
                <c:pt idx="160">
                  <c:v>99</c:v>
                </c:pt>
                <c:pt idx="161">
                  <c:v>98</c:v>
                </c:pt>
                <c:pt idx="162">
                  <c:v>114</c:v>
                </c:pt>
                <c:pt idx="163">
                  <c:v>98</c:v>
                </c:pt>
                <c:pt idx="164">
                  <c:v>124</c:v>
                </c:pt>
                <c:pt idx="165">
                  <c:v>125</c:v>
                </c:pt>
                <c:pt idx="166">
                  <c:v>23</c:v>
                </c:pt>
                <c:pt idx="167">
                  <c:v>116</c:v>
                </c:pt>
                <c:pt idx="168">
                  <c:v>124</c:v>
                </c:pt>
                <c:pt idx="169">
                  <c:v>144</c:v>
                </c:pt>
                <c:pt idx="170">
                  <c:v>129</c:v>
                </c:pt>
                <c:pt idx="171">
                  <c:v>57</c:v>
                </c:pt>
                <c:pt idx="172">
                  <c:v>86</c:v>
                </c:pt>
                <c:pt idx="173">
                  <c:v>121</c:v>
                </c:pt>
                <c:pt idx="174">
                  <c:v>49</c:v>
                </c:pt>
                <c:pt idx="175">
                  <c:v>100</c:v>
                </c:pt>
                <c:pt idx="176">
                  <c:v>97</c:v>
                </c:pt>
                <c:pt idx="177">
                  <c:v>95</c:v>
                </c:pt>
                <c:pt idx="178">
                  <c:v>122</c:v>
                </c:pt>
                <c:pt idx="179">
                  <c:v>58</c:v>
                </c:pt>
                <c:pt idx="180">
                  <c:v>98</c:v>
                </c:pt>
                <c:pt idx="181">
                  <c:v>121</c:v>
                </c:pt>
                <c:pt idx="182">
                  <c:v>91</c:v>
                </c:pt>
                <c:pt idx="183">
                  <c:v>94</c:v>
                </c:pt>
                <c:pt idx="184">
                  <c:v>101</c:v>
                </c:pt>
                <c:pt idx="185">
                  <c:v>132</c:v>
                </c:pt>
                <c:pt idx="186">
                  <c:v>104</c:v>
                </c:pt>
                <c:pt idx="187">
                  <c:v>92</c:v>
                </c:pt>
                <c:pt idx="188">
                  <c:v>118</c:v>
                </c:pt>
                <c:pt idx="189">
                  <c:v>30</c:v>
                </c:pt>
                <c:pt idx="190">
                  <c:v>95</c:v>
                </c:pt>
                <c:pt idx="191">
                  <c:v>104</c:v>
                </c:pt>
                <c:pt idx="192">
                  <c:v>58</c:v>
                </c:pt>
                <c:pt idx="193">
                  <c:v>98</c:v>
                </c:pt>
                <c:pt idx="194">
                  <c:v>34</c:v>
                </c:pt>
                <c:pt idx="195">
                  <c:v>135</c:v>
                </c:pt>
                <c:pt idx="196">
                  <c:v>153</c:v>
                </c:pt>
                <c:pt idx="197">
                  <c:v>44</c:v>
                </c:pt>
                <c:pt idx="198">
                  <c:v>124</c:v>
                </c:pt>
                <c:pt idx="199">
                  <c:v>105</c:v>
                </c:pt>
                <c:pt idx="200">
                  <c:v>125</c:v>
                </c:pt>
                <c:pt idx="201">
                  <c:v>94</c:v>
                </c:pt>
                <c:pt idx="202">
                  <c:v>98</c:v>
                </c:pt>
                <c:pt idx="203">
                  <c:v>64</c:v>
                </c:pt>
                <c:pt idx="204">
                  <c:v>95</c:v>
                </c:pt>
                <c:pt idx="205">
                  <c:v>97</c:v>
                </c:pt>
                <c:pt idx="206">
                  <c:v>97</c:v>
                </c:pt>
                <c:pt idx="207">
                  <c:v>118</c:v>
                </c:pt>
                <c:pt idx="208">
                  <c:v>112</c:v>
                </c:pt>
                <c:pt idx="209">
                  <c:v>63</c:v>
                </c:pt>
                <c:pt idx="210">
                  <c:v>90</c:v>
                </c:pt>
                <c:pt idx="211">
                  <c:v>64</c:v>
                </c:pt>
                <c:pt idx="212">
                  <c:v>26</c:v>
                </c:pt>
                <c:pt idx="213">
                  <c:v>83</c:v>
                </c:pt>
                <c:pt idx="214">
                  <c:v>112</c:v>
                </c:pt>
                <c:pt idx="215">
                  <c:v>89</c:v>
                </c:pt>
                <c:pt idx="216">
                  <c:v>90</c:v>
                </c:pt>
                <c:pt idx="217">
                  <c:v>99</c:v>
                </c:pt>
                <c:pt idx="218">
                  <c:v>125</c:v>
                </c:pt>
                <c:pt idx="219">
                  <c:v>60</c:v>
                </c:pt>
                <c:pt idx="220">
                  <c:v>70</c:v>
                </c:pt>
                <c:pt idx="221">
                  <c:v>108</c:v>
                </c:pt>
                <c:pt idx="222">
                  <c:v>124</c:v>
                </c:pt>
                <c:pt idx="223">
                  <c:v>87</c:v>
                </c:pt>
                <c:pt idx="224">
                  <c:v>131</c:v>
                </c:pt>
                <c:pt idx="225">
                  <c:v>92</c:v>
                </c:pt>
                <c:pt idx="226">
                  <c:v>93</c:v>
                </c:pt>
                <c:pt idx="227">
                  <c:v>89</c:v>
                </c:pt>
                <c:pt idx="228">
                  <c:v>137</c:v>
                </c:pt>
                <c:pt idx="229">
                  <c:v>92</c:v>
                </c:pt>
                <c:pt idx="230">
                  <c:v>101</c:v>
                </c:pt>
                <c:pt idx="231">
                  <c:v>76</c:v>
                </c:pt>
                <c:pt idx="232">
                  <c:v>97</c:v>
                </c:pt>
                <c:pt idx="233">
                  <c:v>48</c:v>
                </c:pt>
                <c:pt idx="234">
                  <c:v>87</c:v>
                </c:pt>
                <c:pt idx="235">
                  <c:v>78</c:v>
                </c:pt>
                <c:pt idx="236">
                  <c:v>39</c:v>
                </c:pt>
                <c:pt idx="237">
                  <c:v>103</c:v>
                </c:pt>
                <c:pt idx="238">
                  <c:v>60</c:v>
                </c:pt>
                <c:pt idx="239">
                  <c:v>89</c:v>
                </c:pt>
                <c:pt idx="240">
                  <c:v>87</c:v>
                </c:pt>
                <c:pt idx="241">
                  <c:v>84</c:v>
                </c:pt>
                <c:pt idx="242">
                  <c:v>30</c:v>
                </c:pt>
                <c:pt idx="243">
                  <c:v>30</c:v>
                </c:pt>
                <c:pt idx="244">
                  <c:v>37</c:v>
                </c:pt>
                <c:pt idx="245">
                  <c:v>98</c:v>
                </c:pt>
                <c:pt idx="246">
                  <c:v>90</c:v>
                </c:pt>
                <c:pt idx="247">
                  <c:v>100</c:v>
                </c:pt>
                <c:pt idx="248">
                  <c:v>102</c:v>
                </c:pt>
                <c:pt idx="249">
                  <c:v>118</c:v>
                </c:pt>
                <c:pt idx="250">
                  <c:v>118</c:v>
                </c:pt>
                <c:pt idx="251">
                  <c:v>144</c:v>
                </c:pt>
                <c:pt idx="252">
                  <c:v>97</c:v>
                </c:pt>
                <c:pt idx="253">
                  <c:v>40</c:v>
                </c:pt>
                <c:pt idx="254">
                  <c:v>110</c:v>
                </c:pt>
                <c:pt idx="255">
                  <c:v>121</c:v>
                </c:pt>
                <c:pt idx="256">
                  <c:v>15</c:v>
                </c:pt>
                <c:pt idx="257">
                  <c:v>106</c:v>
                </c:pt>
                <c:pt idx="258">
                  <c:v>86</c:v>
                </c:pt>
                <c:pt idx="259">
                  <c:v>32</c:v>
                </c:pt>
                <c:pt idx="260">
                  <c:v>97</c:v>
                </c:pt>
                <c:pt idx="261">
                  <c:v>114</c:v>
                </c:pt>
                <c:pt idx="262">
                  <c:v>130</c:v>
                </c:pt>
                <c:pt idx="263">
                  <c:v>100</c:v>
                </c:pt>
                <c:pt idx="264">
                  <c:v>58</c:v>
                </c:pt>
                <c:pt idx="265">
                  <c:v>106</c:v>
                </c:pt>
                <c:pt idx="266">
                  <c:v>45</c:v>
                </c:pt>
                <c:pt idx="267">
                  <c:v>99</c:v>
                </c:pt>
                <c:pt idx="268">
                  <c:v>71</c:v>
                </c:pt>
                <c:pt idx="269">
                  <c:v>10</c:v>
                </c:pt>
                <c:pt idx="270">
                  <c:v>110</c:v>
                </c:pt>
                <c:pt idx="271">
                  <c:v>85</c:v>
                </c:pt>
                <c:pt idx="272">
                  <c:v>97</c:v>
                </c:pt>
                <c:pt idx="273">
                  <c:v>83</c:v>
                </c:pt>
                <c:pt idx="274">
                  <c:v>96</c:v>
                </c:pt>
                <c:pt idx="275">
                  <c:v>64</c:v>
                </c:pt>
                <c:pt idx="276">
                  <c:v>102</c:v>
                </c:pt>
                <c:pt idx="277">
                  <c:v>64</c:v>
                </c:pt>
                <c:pt idx="278">
                  <c:v>82</c:v>
                </c:pt>
                <c:pt idx="279">
                  <c:v>37</c:v>
                </c:pt>
                <c:pt idx="280">
                  <c:v>115</c:v>
                </c:pt>
                <c:pt idx="281">
                  <c:v>41</c:v>
                </c:pt>
                <c:pt idx="282">
                  <c:v>101</c:v>
                </c:pt>
                <c:pt idx="283">
                  <c:v>151</c:v>
                </c:pt>
                <c:pt idx="284">
                  <c:v>100</c:v>
                </c:pt>
                <c:pt idx="285">
                  <c:v>121</c:v>
                </c:pt>
                <c:pt idx="286">
                  <c:v>96</c:v>
                </c:pt>
                <c:pt idx="287">
                  <c:v>98</c:v>
                </c:pt>
                <c:pt idx="288">
                  <c:v>98</c:v>
                </c:pt>
                <c:pt idx="289">
                  <c:v>112</c:v>
                </c:pt>
                <c:pt idx="290">
                  <c:v>99</c:v>
                </c:pt>
                <c:pt idx="291">
                  <c:v>85</c:v>
                </c:pt>
                <c:pt idx="292">
                  <c:v>51</c:v>
                </c:pt>
                <c:pt idx="293">
                  <c:v>85</c:v>
                </c:pt>
                <c:pt idx="294">
                  <c:v>126</c:v>
                </c:pt>
                <c:pt idx="295">
                  <c:v>118</c:v>
                </c:pt>
                <c:pt idx="296">
                  <c:v>28</c:v>
                </c:pt>
                <c:pt idx="297">
                  <c:v>19</c:v>
                </c:pt>
                <c:pt idx="298">
                  <c:v>13</c:v>
                </c:pt>
                <c:pt idx="299">
                  <c:v>147</c:v>
                </c:pt>
                <c:pt idx="300">
                  <c:v>90</c:v>
                </c:pt>
                <c:pt idx="301">
                  <c:v>85</c:v>
                </c:pt>
                <c:pt idx="302">
                  <c:v>140</c:v>
                </c:pt>
                <c:pt idx="303">
                  <c:v>39</c:v>
                </c:pt>
                <c:pt idx="304">
                  <c:v>92</c:v>
                </c:pt>
                <c:pt idx="305">
                  <c:v>104</c:v>
                </c:pt>
                <c:pt idx="306">
                  <c:v>107</c:v>
                </c:pt>
                <c:pt idx="307">
                  <c:v>97</c:v>
                </c:pt>
                <c:pt idx="308">
                  <c:v>86</c:v>
                </c:pt>
                <c:pt idx="309">
                  <c:v>28</c:v>
                </c:pt>
                <c:pt idx="310">
                  <c:v>92</c:v>
                </c:pt>
                <c:pt idx="311">
                  <c:v>23</c:v>
                </c:pt>
                <c:pt idx="312">
                  <c:v>209</c:v>
                </c:pt>
                <c:pt idx="313">
                  <c:v>94</c:v>
                </c:pt>
                <c:pt idx="314">
                  <c:v>94</c:v>
                </c:pt>
                <c:pt idx="315">
                  <c:v>46</c:v>
                </c:pt>
                <c:pt idx="316">
                  <c:v>85</c:v>
                </c:pt>
                <c:pt idx="317">
                  <c:v>136</c:v>
                </c:pt>
                <c:pt idx="318">
                  <c:v>128</c:v>
                </c:pt>
                <c:pt idx="319">
                  <c:v>25</c:v>
                </c:pt>
                <c:pt idx="320">
                  <c:v>125</c:v>
                </c:pt>
                <c:pt idx="321">
                  <c:v>112</c:v>
                </c:pt>
                <c:pt idx="322">
                  <c:v>70</c:v>
                </c:pt>
                <c:pt idx="323">
                  <c:v>79</c:v>
                </c:pt>
                <c:pt idx="324">
                  <c:v>73</c:v>
                </c:pt>
                <c:pt idx="325">
                  <c:v>144</c:v>
                </c:pt>
                <c:pt idx="326">
                  <c:v>120</c:v>
                </c:pt>
                <c:pt idx="327">
                  <c:v>17</c:v>
                </c:pt>
                <c:pt idx="328">
                  <c:v>96</c:v>
                </c:pt>
                <c:pt idx="329">
                  <c:v>85</c:v>
                </c:pt>
                <c:pt idx="330">
                  <c:v>104</c:v>
                </c:pt>
                <c:pt idx="331">
                  <c:v>72</c:v>
                </c:pt>
                <c:pt idx="332">
                  <c:v>102</c:v>
                </c:pt>
                <c:pt idx="333">
                  <c:v>113</c:v>
                </c:pt>
                <c:pt idx="334">
                  <c:v>115</c:v>
                </c:pt>
                <c:pt idx="335">
                  <c:v>117</c:v>
                </c:pt>
                <c:pt idx="336">
                  <c:v>108</c:v>
                </c:pt>
                <c:pt idx="337">
                  <c:v>119</c:v>
                </c:pt>
                <c:pt idx="338">
                  <c:v>111</c:v>
                </c:pt>
                <c:pt idx="339">
                  <c:v>15</c:v>
                </c:pt>
                <c:pt idx="340">
                  <c:v>95</c:v>
                </c:pt>
                <c:pt idx="341">
                  <c:v>74</c:v>
                </c:pt>
                <c:pt idx="342">
                  <c:v>108</c:v>
                </c:pt>
                <c:pt idx="343">
                  <c:v>92</c:v>
                </c:pt>
                <c:pt idx="344">
                  <c:v>103</c:v>
                </c:pt>
                <c:pt idx="345">
                  <c:v>108</c:v>
                </c:pt>
                <c:pt idx="346">
                  <c:v>111</c:v>
                </c:pt>
                <c:pt idx="347">
                  <c:v>83</c:v>
                </c:pt>
                <c:pt idx="348">
                  <c:v>103</c:v>
                </c:pt>
                <c:pt idx="349">
                  <c:v>4</c:v>
                </c:pt>
                <c:pt idx="350">
                  <c:v>88</c:v>
                </c:pt>
                <c:pt idx="351">
                  <c:v>101</c:v>
                </c:pt>
                <c:pt idx="352">
                  <c:v>100</c:v>
                </c:pt>
                <c:pt idx="353">
                  <c:v>91</c:v>
                </c:pt>
                <c:pt idx="354">
                  <c:v>92</c:v>
                </c:pt>
                <c:pt idx="355">
                  <c:v>80</c:v>
                </c:pt>
                <c:pt idx="356">
                  <c:v>94</c:v>
                </c:pt>
                <c:pt idx="357">
                  <c:v>118</c:v>
                </c:pt>
                <c:pt idx="358">
                  <c:v>90</c:v>
                </c:pt>
                <c:pt idx="359">
                  <c:v>92</c:v>
                </c:pt>
                <c:pt idx="360">
                  <c:v>134</c:v>
                </c:pt>
                <c:pt idx="361">
                  <c:v>117</c:v>
                </c:pt>
                <c:pt idx="362">
                  <c:v>97</c:v>
                </c:pt>
                <c:pt idx="363">
                  <c:v>82</c:v>
                </c:pt>
                <c:pt idx="364">
                  <c:v>97</c:v>
                </c:pt>
                <c:pt idx="365">
                  <c:v>105</c:v>
                </c:pt>
                <c:pt idx="366">
                  <c:v>106</c:v>
                </c:pt>
                <c:pt idx="367">
                  <c:v>121</c:v>
                </c:pt>
                <c:pt idx="368">
                  <c:v>105</c:v>
                </c:pt>
                <c:pt idx="369">
                  <c:v>89</c:v>
                </c:pt>
                <c:pt idx="370">
                  <c:v>85</c:v>
                </c:pt>
                <c:pt idx="371">
                  <c:v>90</c:v>
                </c:pt>
                <c:pt idx="372">
                  <c:v>85</c:v>
                </c:pt>
                <c:pt idx="373">
                  <c:v>87</c:v>
                </c:pt>
                <c:pt idx="374">
                  <c:v>105</c:v>
                </c:pt>
                <c:pt idx="375">
                  <c:v>116</c:v>
                </c:pt>
                <c:pt idx="376">
                  <c:v>83</c:v>
                </c:pt>
                <c:pt idx="377">
                  <c:v>149</c:v>
                </c:pt>
                <c:pt idx="378">
                  <c:v>114</c:v>
                </c:pt>
                <c:pt idx="379">
                  <c:v>155</c:v>
                </c:pt>
                <c:pt idx="380">
                  <c:v>85</c:v>
                </c:pt>
                <c:pt idx="381">
                  <c:v>104</c:v>
                </c:pt>
                <c:pt idx="382">
                  <c:v>90</c:v>
                </c:pt>
                <c:pt idx="383">
                  <c:v>92</c:v>
                </c:pt>
                <c:pt idx="384">
                  <c:v>107</c:v>
                </c:pt>
                <c:pt idx="385">
                  <c:v>107</c:v>
                </c:pt>
                <c:pt idx="386">
                  <c:v>91</c:v>
                </c:pt>
                <c:pt idx="387">
                  <c:v>94</c:v>
                </c:pt>
                <c:pt idx="388">
                  <c:v>104</c:v>
                </c:pt>
                <c:pt idx="389">
                  <c:v>123</c:v>
                </c:pt>
                <c:pt idx="390">
                  <c:v>101</c:v>
                </c:pt>
                <c:pt idx="391">
                  <c:v>106</c:v>
                </c:pt>
                <c:pt idx="392">
                  <c:v>96</c:v>
                </c:pt>
                <c:pt idx="393">
                  <c:v>124</c:v>
                </c:pt>
                <c:pt idx="394">
                  <c:v>17</c:v>
                </c:pt>
                <c:pt idx="395">
                  <c:v>86</c:v>
                </c:pt>
                <c:pt idx="396">
                  <c:v>88</c:v>
                </c:pt>
                <c:pt idx="397">
                  <c:v>89</c:v>
                </c:pt>
                <c:pt idx="398">
                  <c:v>100</c:v>
                </c:pt>
                <c:pt idx="399">
                  <c:v>90</c:v>
                </c:pt>
                <c:pt idx="400">
                  <c:v>131</c:v>
                </c:pt>
                <c:pt idx="401">
                  <c:v>139</c:v>
                </c:pt>
                <c:pt idx="402">
                  <c:v>40</c:v>
                </c:pt>
                <c:pt idx="403">
                  <c:v>107</c:v>
                </c:pt>
                <c:pt idx="404">
                  <c:v>149</c:v>
                </c:pt>
                <c:pt idx="405">
                  <c:v>94</c:v>
                </c:pt>
                <c:pt idx="406">
                  <c:v>93</c:v>
                </c:pt>
                <c:pt idx="407">
                  <c:v>112</c:v>
                </c:pt>
                <c:pt idx="408">
                  <c:v>89</c:v>
                </c:pt>
                <c:pt idx="409">
                  <c:v>113</c:v>
                </c:pt>
                <c:pt idx="410">
                  <c:v>72</c:v>
                </c:pt>
                <c:pt idx="411">
                  <c:v>101</c:v>
                </c:pt>
                <c:pt idx="412">
                  <c:v>16</c:v>
                </c:pt>
                <c:pt idx="413">
                  <c:v>99</c:v>
                </c:pt>
                <c:pt idx="414">
                  <c:v>81</c:v>
                </c:pt>
                <c:pt idx="415">
                  <c:v>103</c:v>
                </c:pt>
                <c:pt idx="416">
                  <c:v>98</c:v>
                </c:pt>
                <c:pt idx="417">
                  <c:v>106</c:v>
                </c:pt>
                <c:pt idx="418">
                  <c:v>96</c:v>
                </c:pt>
                <c:pt idx="419">
                  <c:v>93</c:v>
                </c:pt>
                <c:pt idx="420">
                  <c:v>92</c:v>
                </c:pt>
                <c:pt idx="421">
                  <c:v>91</c:v>
                </c:pt>
                <c:pt idx="422">
                  <c:v>134</c:v>
                </c:pt>
                <c:pt idx="423">
                  <c:v>85</c:v>
                </c:pt>
                <c:pt idx="424">
                  <c:v>94</c:v>
                </c:pt>
                <c:pt idx="425">
                  <c:v>102</c:v>
                </c:pt>
                <c:pt idx="426">
                  <c:v>102</c:v>
                </c:pt>
                <c:pt idx="427">
                  <c:v>80</c:v>
                </c:pt>
                <c:pt idx="428">
                  <c:v>94</c:v>
                </c:pt>
                <c:pt idx="429">
                  <c:v>138</c:v>
                </c:pt>
                <c:pt idx="430">
                  <c:v>96</c:v>
                </c:pt>
                <c:pt idx="431">
                  <c:v>97</c:v>
                </c:pt>
                <c:pt idx="432">
                  <c:v>120</c:v>
                </c:pt>
                <c:pt idx="433">
                  <c:v>19</c:v>
                </c:pt>
                <c:pt idx="434">
                  <c:v>121</c:v>
                </c:pt>
                <c:pt idx="435">
                  <c:v>28</c:v>
                </c:pt>
                <c:pt idx="436">
                  <c:v>82</c:v>
                </c:pt>
                <c:pt idx="437">
                  <c:v>101</c:v>
                </c:pt>
                <c:pt idx="438">
                  <c:v>93</c:v>
                </c:pt>
                <c:pt idx="439">
                  <c:v>106</c:v>
                </c:pt>
                <c:pt idx="440">
                  <c:v>86</c:v>
                </c:pt>
                <c:pt idx="441">
                  <c:v>111</c:v>
                </c:pt>
                <c:pt idx="442">
                  <c:v>114</c:v>
                </c:pt>
                <c:pt idx="443">
                  <c:v>90</c:v>
                </c:pt>
                <c:pt idx="444">
                  <c:v>83</c:v>
                </c:pt>
                <c:pt idx="445">
                  <c:v>103</c:v>
                </c:pt>
                <c:pt idx="446">
                  <c:v>100</c:v>
                </c:pt>
                <c:pt idx="447">
                  <c:v>125</c:v>
                </c:pt>
                <c:pt idx="448">
                  <c:v>124</c:v>
                </c:pt>
                <c:pt idx="449">
                  <c:v>47</c:v>
                </c:pt>
                <c:pt idx="450">
                  <c:v>79</c:v>
                </c:pt>
                <c:pt idx="451">
                  <c:v>109</c:v>
                </c:pt>
                <c:pt idx="452">
                  <c:v>86</c:v>
                </c:pt>
                <c:pt idx="453">
                  <c:v>98</c:v>
                </c:pt>
                <c:pt idx="454">
                  <c:v>41</c:v>
                </c:pt>
                <c:pt idx="455">
                  <c:v>130</c:v>
                </c:pt>
                <c:pt idx="456">
                  <c:v>123</c:v>
                </c:pt>
                <c:pt idx="457">
                  <c:v>86</c:v>
                </c:pt>
                <c:pt idx="458">
                  <c:v>95</c:v>
                </c:pt>
                <c:pt idx="459">
                  <c:v>49</c:v>
                </c:pt>
                <c:pt idx="460">
                  <c:v>94</c:v>
                </c:pt>
                <c:pt idx="461">
                  <c:v>103</c:v>
                </c:pt>
                <c:pt idx="462">
                  <c:v>104</c:v>
                </c:pt>
                <c:pt idx="463">
                  <c:v>114</c:v>
                </c:pt>
                <c:pt idx="464">
                  <c:v>90</c:v>
                </c:pt>
                <c:pt idx="465">
                  <c:v>93</c:v>
                </c:pt>
                <c:pt idx="466">
                  <c:v>116</c:v>
                </c:pt>
                <c:pt idx="467">
                  <c:v>93</c:v>
                </c:pt>
                <c:pt idx="468">
                  <c:v>14</c:v>
                </c:pt>
                <c:pt idx="469">
                  <c:v>96</c:v>
                </c:pt>
                <c:pt idx="470">
                  <c:v>151</c:v>
                </c:pt>
                <c:pt idx="471">
                  <c:v>93</c:v>
                </c:pt>
                <c:pt idx="472">
                  <c:v>149</c:v>
                </c:pt>
                <c:pt idx="473">
                  <c:v>119</c:v>
                </c:pt>
                <c:pt idx="474">
                  <c:v>95</c:v>
                </c:pt>
                <c:pt idx="475">
                  <c:v>97</c:v>
                </c:pt>
                <c:pt idx="476">
                  <c:v>42</c:v>
                </c:pt>
                <c:pt idx="477">
                  <c:v>12</c:v>
                </c:pt>
                <c:pt idx="478">
                  <c:v>98</c:v>
                </c:pt>
                <c:pt idx="479">
                  <c:v>83</c:v>
                </c:pt>
                <c:pt idx="480">
                  <c:v>83</c:v>
                </c:pt>
                <c:pt idx="481">
                  <c:v>117</c:v>
                </c:pt>
                <c:pt idx="482">
                  <c:v>115</c:v>
                </c:pt>
                <c:pt idx="483">
                  <c:v>87</c:v>
                </c:pt>
                <c:pt idx="484">
                  <c:v>112</c:v>
                </c:pt>
                <c:pt idx="485">
                  <c:v>99</c:v>
                </c:pt>
                <c:pt idx="486">
                  <c:v>80</c:v>
                </c:pt>
                <c:pt idx="487">
                  <c:v>105</c:v>
                </c:pt>
                <c:pt idx="488">
                  <c:v>47</c:v>
                </c:pt>
                <c:pt idx="489">
                  <c:v>101</c:v>
                </c:pt>
                <c:pt idx="490">
                  <c:v>112</c:v>
                </c:pt>
                <c:pt idx="491">
                  <c:v>106</c:v>
                </c:pt>
                <c:pt idx="492">
                  <c:v>132</c:v>
                </c:pt>
                <c:pt idx="493">
                  <c:v>96</c:v>
                </c:pt>
                <c:pt idx="494">
                  <c:v>89</c:v>
                </c:pt>
                <c:pt idx="495">
                  <c:v>117</c:v>
                </c:pt>
                <c:pt idx="496">
                  <c:v>132</c:v>
                </c:pt>
                <c:pt idx="497">
                  <c:v>9</c:v>
                </c:pt>
                <c:pt idx="498">
                  <c:v>90</c:v>
                </c:pt>
                <c:pt idx="499">
                  <c:v>107</c:v>
                </c:pt>
                <c:pt idx="500">
                  <c:v>94</c:v>
                </c:pt>
                <c:pt idx="501">
                  <c:v>31</c:v>
                </c:pt>
                <c:pt idx="502">
                  <c:v>97</c:v>
                </c:pt>
                <c:pt idx="503">
                  <c:v>118</c:v>
                </c:pt>
                <c:pt idx="504">
                  <c:v>108</c:v>
                </c:pt>
                <c:pt idx="505">
                  <c:v>100</c:v>
                </c:pt>
                <c:pt idx="506">
                  <c:v>70</c:v>
                </c:pt>
                <c:pt idx="507">
                  <c:v>7</c:v>
                </c:pt>
                <c:pt idx="508">
                  <c:v>102</c:v>
                </c:pt>
                <c:pt idx="509">
                  <c:v>53</c:v>
                </c:pt>
                <c:pt idx="510">
                  <c:v>98</c:v>
                </c:pt>
                <c:pt idx="511">
                  <c:v>126</c:v>
                </c:pt>
                <c:pt idx="512">
                  <c:v>96</c:v>
                </c:pt>
                <c:pt idx="513">
                  <c:v>89</c:v>
                </c:pt>
                <c:pt idx="514">
                  <c:v>101</c:v>
                </c:pt>
                <c:pt idx="515">
                  <c:v>114</c:v>
                </c:pt>
                <c:pt idx="516">
                  <c:v>103</c:v>
                </c:pt>
                <c:pt idx="517">
                  <c:v>95</c:v>
                </c:pt>
                <c:pt idx="518">
                  <c:v>32</c:v>
                </c:pt>
                <c:pt idx="519">
                  <c:v>125</c:v>
                </c:pt>
                <c:pt idx="520">
                  <c:v>90</c:v>
                </c:pt>
                <c:pt idx="521">
                  <c:v>123</c:v>
                </c:pt>
                <c:pt idx="522">
                  <c:v>106</c:v>
                </c:pt>
                <c:pt idx="523">
                  <c:v>112</c:v>
                </c:pt>
                <c:pt idx="524">
                  <c:v>112</c:v>
                </c:pt>
                <c:pt idx="525">
                  <c:v>107</c:v>
                </c:pt>
                <c:pt idx="526">
                  <c:v>136</c:v>
                </c:pt>
                <c:pt idx="527">
                  <c:v>106</c:v>
                </c:pt>
                <c:pt idx="528">
                  <c:v>99</c:v>
                </c:pt>
                <c:pt idx="529">
                  <c:v>102</c:v>
                </c:pt>
                <c:pt idx="530">
                  <c:v>86</c:v>
                </c:pt>
                <c:pt idx="531">
                  <c:v>119</c:v>
                </c:pt>
                <c:pt idx="532">
                  <c:v>109</c:v>
                </c:pt>
                <c:pt idx="533">
                  <c:v>108</c:v>
                </c:pt>
                <c:pt idx="534">
                  <c:v>105</c:v>
                </c:pt>
                <c:pt idx="535">
                  <c:v>120</c:v>
                </c:pt>
                <c:pt idx="536">
                  <c:v>102</c:v>
                </c:pt>
                <c:pt idx="537">
                  <c:v>97</c:v>
                </c:pt>
                <c:pt idx="538">
                  <c:v>111</c:v>
                </c:pt>
                <c:pt idx="539">
                  <c:v>80</c:v>
                </c:pt>
                <c:pt idx="540">
                  <c:v>86</c:v>
                </c:pt>
                <c:pt idx="541">
                  <c:v>97</c:v>
                </c:pt>
                <c:pt idx="542">
                  <c:v>99</c:v>
                </c:pt>
                <c:pt idx="543">
                  <c:v>97</c:v>
                </c:pt>
                <c:pt idx="544">
                  <c:v>89</c:v>
                </c:pt>
                <c:pt idx="545">
                  <c:v>99</c:v>
                </c:pt>
                <c:pt idx="546">
                  <c:v>97</c:v>
                </c:pt>
                <c:pt idx="547">
                  <c:v>86</c:v>
                </c:pt>
                <c:pt idx="548">
                  <c:v>114</c:v>
                </c:pt>
                <c:pt idx="549">
                  <c:v>114</c:v>
                </c:pt>
                <c:pt idx="550">
                  <c:v>97</c:v>
                </c:pt>
                <c:pt idx="551">
                  <c:v>112</c:v>
                </c:pt>
                <c:pt idx="552">
                  <c:v>111</c:v>
                </c:pt>
                <c:pt idx="553">
                  <c:v>55</c:v>
                </c:pt>
                <c:pt idx="554">
                  <c:v>105</c:v>
                </c:pt>
                <c:pt idx="555">
                  <c:v>114</c:v>
                </c:pt>
                <c:pt idx="556">
                  <c:v>132</c:v>
                </c:pt>
                <c:pt idx="557">
                  <c:v>83</c:v>
                </c:pt>
                <c:pt idx="558">
                  <c:v>91</c:v>
                </c:pt>
                <c:pt idx="559">
                  <c:v>142</c:v>
                </c:pt>
                <c:pt idx="560">
                  <c:v>142</c:v>
                </c:pt>
                <c:pt idx="561">
                  <c:v>92</c:v>
                </c:pt>
                <c:pt idx="562">
                  <c:v>21</c:v>
                </c:pt>
                <c:pt idx="563">
                  <c:v>58</c:v>
                </c:pt>
                <c:pt idx="564">
                  <c:v>94</c:v>
                </c:pt>
                <c:pt idx="565">
                  <c:v>121</c:v>
                </c:pt>
                <c:pt idx="566">
                  <c:v>129</c:v>
                </c:pt>
                <c:pt idx="567">
                  <c:v>98</c:v>
                </c:pt>
                <c:pt idx="568">
                  <c:v>98</c:v>
                </c:pt>
                <c:pt idx="569">
                  <c:v>101</c:v>
                </c:pt>
                <c:pt idx="570">
                  <c:v>100</c:v>
                </c:pt>
                <c:pt idx="571">
                  <c:v>107</c:v>
                </c:pt>
                <c:pt idx="572">
                  <c:v>106</c:v>
                </c:pt>
                <c:pt idx="573">
                  <c:v>139</c:v>
                </c:pt>
                <c:pt idx="574">
                  <c:v>148</c:v>
                </c:pt>
                <c:pt idx="575">
                  <c:v>117</c:v>
                </c:pt>
                <c:pt idx="576">
                  <c:v>92</c:v>
                </c:pt>
                <c:pt idx="577">
                  <c:v>72</c:v>
                </c:pt>
                <c:pt idx="578">
                  <c:v>95</c:v>
                </c:pt>
                <c:pt idx="579">
                  <c:v>116</c:v>
                </c:pt>
                <c:pt idx="580">
                  <c:v>21</c:v>
                </c:pt>
                <c:pt idx="581">
                  <c:v>98</c:v>
                </c:pt>
                <c:pt idx="582">
                  <c:v>107</c:v>
                </c:pt>
                <c:pt idx="583">
                  <c:v>40</c:v>
                </c:pt>
              </c:numCache>
            </c:numRef>
          </c:xVal>
          <c:yVal>
            <c:numRef>
              <c:f>NetflixOriginals!$E$2:$E$585</c:f>
              <c:numCache>
                <c:formatCode>General</c:formatCode>
                <c:ptCount val="584"/>
                <c:pt idx="0">
                  <c:v>6.4</c:v>
                </c:pt>
                <c:pt idx="1">
                  <c:v>7.3</c:v>
                </c:pt>
                <c:pt idx="2">
                  <c:v>6.1</c:v>
                </c:pt>
                <c:pt idx="3">
                  <c:v>7.6</c:v>
                </c:pt>
                <c:pt idx="4">
                  <c:v>7.4</c:v>
                </c:pt>
                <c:pt idx="5">
                  <c:v>7.1</c:v>
                </c:pt>
                <c:pt idx="6">
                  <c:v>8.4</c:v>
                </c:pt>
                <c:pt idx="7">
                  <c:v>7.7</c:v>
                </c:pt>
                <c:pt idx="8">
                  <c:v>5.5</c:v>
                </c:pt>
                <c:pt idx="9">
                  <c:v>4.8</c:v>
                </c:pt>
                <c:pt idx="10">
                  <c:v>6.1</c:v>
                </c:pt>
                <c:pt idx="11">
                  <c:v>7.1</c:v>
                </c:pt>
                <c:pt idx="12">
                  <c:v>5.8</c:v>
                </c:pt>
                <c:pt idx="13">
                  <c:v>7.3</c:v>
                </c:pt>
                <c:pt idx="14">
                  <c:v>5.7</c:v>
                </c:pt>
                <c:pt idx="15">
                  <c:v>7.3</c:v>
                </c:pt>
                <c:pt idx="16">
                  <c:v>5.6</c:v>
                </c:pt>
                <c:pt idx="17">
                  <c:v>5</c:v>
                </c:pt>
                <c:pt idx="18">
                  <c:v>6.7</c:v>
                </c:pt>
                <c:pt idx="19">
                  <c:v>6.6</c:v>
                </c:pt>
                <c:pt idx="20">
                  <c:v>5.3</c:v>
                </c:pt>
                <c:pt idx="21">
                  <c:v>7.3</c:v>
                </c:pt>
                <c:pt idx="22">
                  <c:v>6.4</c:v>
                </c:pt>
                <c:pt idx="23">
                  <c:v>7.2</c:v>
                </c:pt>
                <c:pt idx="24">
                  <c:v>6.9</c:v>
                </c:pt>
                <c:pt idx="25">
                  <c:v>7.2</c:v>
                </c:pt>
                <c:pt idx="26">
                  <c:v>8.1999999999999993</c:v>
                </c:pt>
                <c:pt idx="27">
                  <c:v>7.7</c:v>
                </c:pt>
                <c:pt idx="28">
                  <c:v>5.8</c:v>
                </c:pt>
                <c:pt idx="29">
                  <c:v>7.3</c:v>
                </c:pt>
                <c:pt idx="30">
                  <c:v>4.5999999999999996</c:v>
                </c:pt>
                <c:pt idx="31">
                  <c:v>6.8</c:v>
                </c:pt>
                <c:pt idx="32">
                  <c:v>7.2</c:v>
                </c:pt>
                <c:pt idx="33">
                  <c:v>7.9</c:v>
                </c:pt>
                <c:pt idx="34">
                  <c:v>5.9</c:v>
                </c:pt>
                <c:pt idx="35">
                  <c:v>4.2</c:v>
                </c:pt>
                <c:pt idx="36">
                  <c:v>6.3</c:v>
                </c:pt>
                <c:pt idx="37">
                  <c:v>5.8</c:v>
                </c:pt>
                <c:pt idx="38">
                  <c:v>4.8</c:v>
                </c:pt>
                <c:pt idx="39">
                  <c:v>5.0999999999999996</c:v>
                </c:pt>
                <c:pt idx="40">
                  <c:v>4.8</c:v>
                </c:pt>
                <c:pt idx="41">
                  <c:v>7.1</c:v>
                </c:pt>
                <c:pt idx="42">
                  <c:v>6</c:v>
                </c:pt>
                <c:pt idx="43">
                  <c:v>6.7</c:v>
                </c:pt>
                <c:pt idx="44">
                  <c:v>6.7</c:v>
                </c:pt>
                <c:pt idx="45">
                  <c:v>5.2</c:v>
                </c:pt>
                <c:pt idx="46">
                  <c:v>6.9</c:v>
                </c:pt>
                <c:pt idx="47">
                  <c:v>6.1</c:v>
                </c:pt>
                <c:pt idx="48">
                  <c:v>6.1</c:v>
                </c:pt>
                <c:pt idx="49">
                  <c:v>6.1</c:v>
                </c:pt>
                <c:pt idx="50">
                  <c:v>6.3</c:v>
                </c:pt>
                <c:pt idx="51">
                  <c:v>6.2</c:v>
                </c:pt>
                <c:pt idx="52">
                  <c:v>5.2</c:v>
                </c:pt>
                <c:pt idx="53">
                  <c:v>6.3</c:v>
                </c:pt>
                <c:pt idx="54">
                  <c:v>6.5</c:v>
                </c:pt>
                <c:pt idx="55">
                  <c:v>5.8</c:v>
                </c:pt>
                <c:pt idx="56">
                  <c:v>5.8</c:v>
                </c:pt>
                <c:pt idx="57">
                  <c:v>6.1</c:v>
                </c:pt>
                <c:pt idx="58">
                  <c:v>5.2</c:v>
                </c:pt>
                <c:pt idx="59">
                  <c:v>6.4</c:v>
                </c:pt>
                <c:pt idx="60">
                  <c:v>7.3</c:v>
                </c:pt>
                <c:pt idx="61">
                  <c:v>6.9</c:v>
                </c:pt>
                <c:pt idx="62">
                  <c:v>6.7</c:v>
                </c:pt>
                <c:pt idx="63">
                  <c:v>6</c:v>
                </c:pt>
                <c:pt idx="64">
                  <c:v>7.1</c:v>
                </c:pt>
                <c:pt idx="65">
                  <c:v>6.3</c:v>
                </c:pt>
                <c:pt idx="66">
                  <c:v>6.7</c:v>
                </c:pt>
                <c:pt idx="67">
                  <c:v>6.5</c:v>
                </c:pt>
                <c:pt idx="68">
                  <c:v>7.3</c:v>
                </c:pt>
                <c:pt idx="69">
                  <c:v>6.8</c:v>
                </c:pt>
                <c:pt idx="70">
                  <c:v>8.1</c:v>
                </c:pt>
                <c:pt idx="71">
                  <c:v>6.5</c:v>
                </c:pt>
                <c:pt idx="72">
                  <c:v>7.9</c:v>
                </c:pt>
                <c:pt idx="73">
                  <c:v>5.4</c:v>
                </c:pt>
                <c:pt idx="74">
                  <c:v>4.4000000000000004</c:v>
                </c:pt>
                <c:pt idx="75">
                  <c:v>5.7</c:v>
                </c:pt>
                <c:pt idx="76">
                  <c:v>7</c:v>
                </c:pt>
                <c:pt idx="77">
                  <c:v>5.2</c:v>
                </c:pt>
                <c:pt idx="78">
                  <c:v>6.8</c:v>
                </c:pt>
                <c:pt idx="79">
                  <c:v>7.2</c:v>
                </c:pt>
                <c:pt idx="80">
                  <c:v>7</c:v>
                </c:pt>
                <c:pt idx="81">
                  <c:v>6.5</c:v>
                </c:pt>
                <c:pt idx="82">
                  <c:v>6.9</c:v>
                </c:pt>
                <c:pt idx="83">
                  <c:v>7.4</c:v>
                </c:pt>
                <c:pt idx="84">
                  <c:v>7.3</c:v>
                </c:pt>
                <c:pt idx="85">
                  <c:v>5.6</c:v>
                </c:pt>
                <c:pt idx="86">
                  <c:v>6.3</c:v>
                </c:pt>
                <c:pt idx="87">
                  <c:v>6.9</c:v>
                </c:pt>
                <c:pt idx="88">
                  <c:v>7</c:v>
                </c:pt>
                <c:pt idx="89">
                  <c:v>6.3</c:v>
                </c:pt>
                <c:pt idx="90">
                  <c:v>6.4</c:v>
                </c:pt>
                <c:pt idx="91">
                  <c:v>7.1</c:v>
                </c:pt>
                <c:pt idx="92">
                  <c:v>6.1</c:v>
                </c:pt>
                <c:pt idx="93">
                  <c:v>5.8</c:v>
                </c:pt>
                <c:pt idx="94">
                  <c:v>7.7</c:v>
                </c:pt>
                <c:pt idx="95">
                  <c:v>6.8</c:v>
                </c:pt>
                <c:pt idx="96">
                  <c:v>7.5</c:v>
                </c:pt>
                <c:pt idx="97">
                  <c:v>8.3000000000000007</c:v>
                </c:pt>
                <c:pt idx="98">
                  <c:v>6.2</c:v>
                </c:pt>
                <c:pt idx="99">
                  <c:v>5.7</c:v>
                </c:pt>
                <c:pt idx="100">
                  <c:v>5.7</c:v>
                </c:pt>
                <c:pt idx="101">
                  <c:v>6.3</c:v>
                </c:pt>
                <c:pt idx="102">
                  <c:v>5.9</c:v>
                </c:pt>
                <c:pt idx="103">
                  <c:v>3.2</c:v>
                </c:pt>
                <c:pt idx="104">
                  <c:v>5.5</c:v>
                </c:pt>
                <c:pt idx="105">
                  <c:v>6.8</c:v>
                </c:pt>
                <c:pt idx="106">
                  <c:v>5.5</c:v>
                </c:pt>
                <c:pt idx="107">
                  <c:v>6.4</c:v>
                </c:pt>
                <c:pt idx="108">
                  <c:v>6.8</c:v>
                </c:pt>
                <c:pt idx="109">
                  <c:v>6.9</c:v>
                </c:pt>
                <c:pt idx="110">
                  <c:v>7.2</c:v>
                </c:pt>
                <c:pt idx="111">
                  <c:v>6.4</c:v>
                </c:pt>
                <c:pt idx="112">
                  <c:v>5.5</c:v>
                </c:pt>
                <c:pt idx="113">
                  <c:v>7.2</c:v>
                </c:pt>
                <c:pt idx="114">
                  <c:v>6.3</c:v>
                </c:pt>
                <c:pt idx="115">
                  <c:v>6.3</c:v>
                </c:pt>
                <c:pt idx="116">
                  <c:v>6.4</c:v>
                </c:pt>
                <c:pt idx="117">
                  <c:v>3.9</c:v>
                </c:pt>
                <c:pt idx="118">
                  <c:v>5.4</c:v>
                </c:pt>
                <c:pt idx="119">
                  <c:v>6.2</c:v>
                </c:pt>
                <c:pt idx="120">
                  <c:v>5.8</c:v>
                </c:pt>
                <c:pt idx="121">
                  <c:v>6.4</c:v>
                </c:pt>
                <c:pt idx="122">
                  <c:v>5.9</c:v>
                </c:pt>
                <c:pt idx="123">
                  <c:v>5.9</c:v>
                </c:pt>
                <c:pt idx="124">
                  <c:v>7.1</c:v>
                </c:pt>
                <c:pt idx="125">
                  <c:v>6</c:v>
                </c:pt>
                <c:pt idx="126">
                  <c:v>6.3</c:v>
                </c:pt>
                <c:pt idx="127">
                  <c:v>5.0999999999999996</c:v>
                </c:pt>
                <c:pt idx="128">
                  <c:v>6.8</c:v>
                </c:pt>
                <c:pt idx="129">
                  <c:v>5.2</c:v>
                </c:pt>
                <c:pt idx="130">
                  <c:v>5.8</c:v>
                </c:pt>
                <c:pt idx="131">
                  <c:v>6.2</c:v>
                </c:pt>
                <c:pt idx="132">
                  <c:v>7.2</c:v>
                </c:pt>
                <c:pt idx="133">
                  <c:v>6</c:v>
                </c:pt>
                <c:pt idx="134">
                  <c:v>7.1</c:v>
                </c:pt>
                <c:pt idx="135">
                  <c:v>6</c:v>
                </c:pt>
                <c:pt idx="136">
                  <c:v>6.3</c:v>
                </c:pt>
                <c:pt idx="137">
                  <c:v>5.2</c:v>
                </c:pt>
                <c:pt idx="138">
                  <c:v>6.3</c:v>
                </c:pt>
                <c:pt idx="139">
                  <c:v>6.5</c:v>
                </c:pt>
                <c:pt idx="140">
                  <c:v>6.5</c:v>
                </c:pt>
                <c:pt idx="141">
                  <c:v>5.3</c:v>
                </c:pt>
                <c:pt idx="142">
                  <c:v>5.8</c:v>
                </c:pt>
                <c:pt idx="143">
                  <c:v>6.6</c:v>
                </c:pt>
                <c:pt idx="144">
                  <c:v>6.8</c:v>
                </c:pt>
                <c:pt idx="145">
                  <c:v>5.5</c:v>
                </c:pt>
                <c:pt idx="146">
                  <c:v>5</c:v>
                </c:pt>
                <c:pt idx="147">
                  <c:v>5.2</c:v>
                </c:pt>
                <c:pt idx="148">
                  <c:v>5.8</c:v>
                </c:pt>
                <c:pt idx="149">
                  <c:v>7.6</c:v>
                </c:pt>
                <c:pt idx="150">
                  <c:v>6.1</c:v>
                </c:pt>
                <c:pt idx="151">
                  <c:v>6.8</c:v>
                </c:pt>
                <c:pt idx="152">
                  <c:v>5.5</c:v>
                </c:pt>
                <c:pt idx="153">
                  <c:v>7.2</c:v>
                </c:pt>
                <c:pt idx="154">
                  <c:v>7.1</c:v>
                </c:pt>
                <c:pt idx="155">
                  <c:v>5.8</c:v>
                </c:pt>
                <c:pt idx="156">
                  <c:v>5.3</c:v>
                </c:pt>
                <c:pt idx="157">
                  <c:v>5.8</c:v>
                </c:pt>
                <c:pt idx="158">
                  <c:v>7.5</c:v>
                </c:pt>
                <c:pt idx="159">
                  <c:v>7.3</c:v>
                </c:pt>
                <c:pt idx="160">
                  <c:v>7.5</c:v>
                </c:pt>
                <c:pt idx="161">
                  <c:v>6.2</c:v>
                </c:pt>
                <c:pt idx="162">
                  <c:v>6.6</c:v>
                </c:pt>
                <c:pt idx="163">
                  <c:v>6.4</c:v>
                </c:pt>
                <c:pt idx="164">
                  <c:v>7.6</c:v>
                </c:pt>
                <c:pt idx="165">
                  <c:v>5.6</c:v>
                </c:pt>
                <c:pt idx="166">
                  <c:v>5.9</c:v>
                </c:pt>
                <c:pt idx="167">
                  <c:v>6.4</c:v>
                </c:pt>
                <c:pt idx="168">
                  <c:v>7.2</c:v>
                </c:pt>
                <c:pt idx="169">
                  <c:v>6.8</c:v>
                </c:pt>
                <c:pt idx="170">
                  <c:v>6.3</c:v>
                </c:pt>
                <c:pt idx="171">
                  <c:v>6.9</c:v>
                </c:pt>
                <c:pt idx="172">
                  <c:v>7</c:v>
                </c:pt>
                <c:pt idx="173">
                  <c:v>7</c:v>
                </c:pt>
                <c:pt idx="174">
                  <c:v>7.1</c:v>
                </c:pt>
                <c:pt idx="175">
                  <c:v>5.5</c:v>
                </c:pt>
                <c:pt idx="176">
                  <c:v>7.4</c:v>
                </c:pt>
                <c:pt idx="177">
                  <c:v>5.7</c:v>
                </c:pt>
                <c:pt idx="178">
                  <c:v>6.8</c:v>
                </c:pt>
                <c:pt idx="179">
                  <c:v>7.1</c:v>
                </c:pt>
                <c:pt idx="180">
                  <c:v>7.4</c:v>
                </c:pt>
                <c:pt idx="181">
                  <c:v>6.9</c:v>
                </c:pt>
                <c:pt idx="182">
                  <c:v>7.1</c:v>
                </c:pt>
                <c:pt idx="183">
                  <c:v>5.9</c:v>
                </c:pt>
                <c:pt idx="184">
                  <c:v>6</c:v>
                </c:pt>
                <c:pt idx="185">
                  <c:v>7.3</c:v>
                </c:pt>
                <c:pt idx="186">
                  <c:v>7</c:v>
                </c:pt>
                <c:pt idx="187">
                  <c:v>5.3</c:v>
                </c:pt>
                <c:pt idx="188">
                  <c:v>5.8</c:v>
                </c:pt>
                <c:pt idx="189">
                  <c:v>7.1</c:v>
                </c:pt>
                <c:pt idx="190">
                  <c:v>4.5999999999999996</c:v>
                </c:pt>
                <c:pt idx="191">
                  <c:v>6.5</c:v>
                </c:pt>
                <c:pt idx="192">
                  <c:v>6.6</c:v>
                </c:pt>
                <c:pt idx="193">
                  <c:v>6.6</c:v>
                </c:pt>
                <c:pt idx="194">
                  <c:v>5.7</c:v>
                </c:pt>
                <c:pt idx="195">
                  <c:v>7.7</c:v>
                </c:pt>
                <c:pt idx="196">
                  <c:v>8.5</c:v>
                </c:pt>
                <c:pt idx="197">
                  <c:v>6.3</c:v>
                </c:pt>
                <c:pt idx="198">
                  <c:v>6.6</c:v>
                </c:pt>
                <c:pt idx="199">
                  <c:v>8</c:v>
                </c:pt>
                <c:pt idx="200">
                  <c:v>8.4</c:v>
                </c:pt>
                <c:pt idx="201">
                  <c:v>5.7</c:v>
                </c:pt>
                <c:pt idx="202">
                  <c:v>5.6</c:v>
                </c:pt>
                <c:pt idx="203">
                  <c:v>7.3</c:v>
                </c:pt>
                <c:pt idx="204">
                  <c:v>4.7</c:v>
                </c:pt>
                <c:pt idx="205">
                  <c:v>7.2</c:v>
                </c:pt>
                <c:pt idx="206">
                  <c:v>7.2</c:v>
                </c:pt>
                <c:pt idx="207">
                  <c:v>6.3</c:v>
                </c:pt>
                <c:pt idx="208">
                  <c:v>5.7</c:v>
                </c:pt>
                <c:pt idx="209">
                  <c:v>5.5</c:v>
                </c:pt>
                <c:pt idx="210">
                  <c:v>6.2</c:v>
                </c:pt>
                <c:pt idx="211">
                  <c:v>7.3</c:v>
                </c:pt>
                <c:pt idx="212">
                  <c:v>7.4</c:v>
                </c:pt>
                <c:pt idx="213">
                  <c:v>4.5999999999999996</c:v>
                </c:pt>
                <c:pt idx="214">
                  <c:v>5.2</c:v>
                </c:pt>
                <c:pt idx="215">
                  <c:v>7.2</c:v>
                </c:pt>
                <c:pt idx="216">
                  <c:v>6</c:v>
                </c:pt>
                <c:pt idx="217">
                  <c:v>6.4</c:v>
                </c:pt>
                <c:pt idx="218">
                  <c:v>6.4</c:v>
                </c:pt>
                <c:pt idx="219">
                  <c:v>6.5</c:v>
                </c:pt>
                <c:pt idx="220">
                  <c:v>7</c:v>
                </c:pt>
                <c:pt idx="221">
                  <c:v>7</c:v>
                </c:pt>
                <c:pt idx="222">
                  <c:v>5.8</c:v>
                </c:pt>
                <c:pt idx="223">
                  <c:v>6.3</c:v>
                </c:pt>
                <c:pt idx="224">
                  <c:v>6.9</c:v>
                </c:pt>
                <c:pt idx="225">
                  <c:v>5.5</c:v>
                </c:pt>
                <c:pt idx="226">
                  <c:v>5.3</c:v>
                </c:pt>
                <c:pt idx="227">
                  <c:v>5.8</c:v>
                </c:pt>
                <c:pt idx="228">
                  <c:v>7.5</c:v>
                </c:pt>
                <c:pt idx="229">
                  <c:v>6.2</c:v>
                </c:pt>
                <c:pt idx="230">
                  <c:v>6.3</c:v>
                </c:pt>
                <c:pt idx="231">
                  <c:v>7.7</c:v>
                </c:pt>
                <c:pt idx="232">
                  <c:v>7.1</c:v>
                </c:pt>
                <c:pt idx="233">
                  <c:v>7</c:v>
                </c:pt>
                <c:pt idx="234">
                  <c:v>7.1</c:v>
                </c:pt>
                <c:pt idx="235">
                  <c:v>5.4</c:v>
                </c:pt>
                <c:pt idx="236">
                  <c:v>6.8</c:v>
                </c:pt>
                <c:pt idx="237">
                  <c:v>5.5</c:v>
                </c:pt>
                <c:pt idx="238">
                  <c:v>5.2</c:v>
                </c:pt>
                <c:pt idx="239">
                  <c:v>5.7</c:v>
                </c:pt>
                <c:pt idx="240">
                  <c:v>5.2</c:v>
                </c:pt>
                <c:pt idx="241">
                  <c:v>7</c:v>
                </c:pt>
                <c:pt idx="242">
                  <c:v>6.3</c:v>
                </c:pt>
                <c:pt idx="243">
                  <c:v>6.9</c:v>
                </c:pt>
                <c:pt idx="244">
                  <c:v>4.5999999999999996</c:v>
                </c:pt>
                <c:pt idx="245">
                  <c:v>5.2</c:v>
                </c:pt>
                <c:pt idx="246">
                  <c:v>6.1</c:v>
                </c:pt>
                <c:pt idx="247">
                  <c:v>6.5</c:v>
                </c:pt>
                <c:pt idx="248">
                  <c:v>6.8</c:v>
                </c:pt>
                <c:pt idx="249">
                  <c:v>6.6</c:v>
                </c:pt>
                <c:pt idx="250">
                  <c:v>7.4</c:v>
                </c:pt>
                <c:pt idx="251">
                  <c:v>7.6</c:v>
                </c:pt>
                <c:pt idx="252">
                  <c:v>6</c:v>
                </c:pt>
                <c:pt idx="253">
                  <c:v>6.5</c:v>
                </c:pt>
                <c:pt idx="254">
                  <c:v>7.1</c:v>
                </c:pt>
                <c:pt idx="255">
                  <c:v>7.2</c:v>
                </c:pt>
                <c:pt idx="256">
                  <c:v>7.7</c:v>
                </c:pt>
                <c:pt idx="257">
                  <c:v>6.7</c:v>
                </c:pt>
                <c:pt idx="258">
                  <c:v>5.7</c:v>
                </c:pt>
                <c:pt idx="259">
                  <c:v>5.9</c:v>
                </c:pt>
                <c:pt idx="260">
                  <c:v>4.4000000000000004</c:v>
                </c:pt>
                <c:pt idx="261">
                  <c:v>7.1</c:v>
                </c:pt>
                <c:pt idx="262">
                  <c:v>6.6</c:v>
                </c:pt>
                <c:pt idx="263">
                  <c:v>6.1</c:v>
                </c:pt>
                <c:pt idx="264">
                  <c:v>2.5</c:v>
                </c:pt>
                <c:pt idx="265">
                  <c:v>6</c:v>
                </c:pt>
                <c:pt idx="266">
                  <c:v>7</c:v>
                </c:pt>
                <c:pt idx="267">
                  <c:v>4.4000000000000004</c:v>
                </c:pt>
                <c:pt idx="268">
                  <c:v>7.5</c:v>
                </c:pt>
                <c:pt idx="269">
                  <c:v>5.2</c:v>
                </c:pt>
                <c:pt idx="270">
                  <c:v>7.4</c:v>
                </c:pt>
                <c:pt idx="271">
                  <c:v>6.3</c:v>
                </c:pt>
                <c:pt idx="272">
                  <c:v>5.6</c:v>
                </c:pt>
                <c:pt idx="273">
                  <c:v>5.3</c:v>
                </c:pt>
                <c:pt idx="274">
                  <c:v>7.1</c:v>
                </c:pt>
                <c:pt idx="275">
                  <c:v>4.4000000000000004</c:v>
                </c:pt>
                <c:pt idx="276">
                  <c:v>5.2</c:v>
                </c:pt>
                <c:pt idx="277">
                  <c:v>7</c:v>
                </c:pt>
                <c:pt idx="278">
                  <c:v>6.1</c:v>
                </c:pt>
                <c:pt idx="279">
                  <c:v>6.4</c:v>
                </c:pt>
                <c:pt idx="280">
                  <c:v>6.2</c:v>
                </c:pt>
                <c:pt idx="281">
                  <c:v>6.4</c:v>
                </c:pt>
                <c:pt idx="282">
                  <c:v>5.4</c:v>
                </c:pt>
                <c:pt idx="283">
                  <c:v>6.3</c:v>
                </c:pt>
                <c:pt idx="284">
                  <c:v>6.4</c:v>
                </c:pt>
                <c:pt idx="285">
                  <c:v>7.3</c:v>
                </c:pt>
                <c:pt idx="286">
                  <c:v>6.4</c:v>
                </c:pt>
                <c:pt idx="287">
                  <c:v>5.7</c:v>
                </c:pt>
                <c:pt idx="288">
                  <c:v>6.3</c:v>
                </c:pt>
                <c:pt idx="289">
                  <c:v>6.7</c:v>
                </c:pt>
                <c:pt idx="290">
                  <c:v>7.2</c:v>
                </c:pt>
                <c:pt idx="291">
                  <c:v>7.6</c:v>
                </c:pt>
                <c:pt idx="292">
                  <c:v>8.3000000000000007</c:v>
                </c:pt>
                <c:pt idx="293">
                  <c:v>4.5999999999999996</c:v>
                </c:pt>
                <c:pt idx="294">
                  <c:v>6.6</c:v>
                </c:pt>
                <c:pt idx="295">
                  <c:v>7.3</c:v>
                </c:pt>
                <c:pt idx="296">
                  <c:v>6.5</c:v>
                </c:pt>
                <c:pt idx="297">
                  <c:v>6.7</c:v>
                </c:pt>
                <c:pt idx="298">
                  <c:v>7.2</c:v>
                </c:pt>
                <c:pt idx="299">
                  <c:v>3.5</c:v>
                </c:pt>
                <c:pt idx="300">
                  <c:v>5.8</c:v>
                </c:pt>
                <c:pt idx="301">
                  <c:v>6.1</c:v>
                </c:pt>
                <c:pt idx="302">
                  <c:v>7.2</c:v>
                </c:pt>
                <c:pt idx="303">
                  <c:v>7.4</c:v>
                </c:pt>
                <c:pt idx="304">
                  <c:v>5.8</c:v>
                </c:pt>
                <c:pt idx="305">
                  <c:v>5.5</c:v>
                </c:pt>
                <c:pt idx="306">
                  <c:v>5.9</c:v>
                </c:pt>
                <c:pt idx="307">
                  <c:v>8.1999999999999993</c:v>
                </c:pt>
                <c:pt idx="308">
                  <c:v>6.7</c:v>
                </c:pt>
                <c:pt idx="309">
                  <c:v>7</c:v>
                </c:pt>
                <c:pt idx="310">
                  <c:v>5.5</c:v>
                </c:pt>
                <c:pt idx="311">
                  <c:v>7.4</c:v>
                </c:pt>
                <c:pt idx="312">
                  <c:v>7.8</c:v>
                </c:pt>
                <c:pt idx="313">
                  <c:v>4.9000000000000004</c:v>
                </c:pt>
                <c:pt idx="314">
                  <c:v>5.5</c:v>
                </c:pt>
                <c:pt idx="315">
                  <c:v>4.5999999999999996</c:v>
                </c:pt>
                <c:pt idx="316">
                  <c:v>5.4</c:v>
                </c:pt>
                <c:pt idx="317">
                  <c:v>7.9</c:v>
                </c:pt>
                <c:pt idx="318">
                  <c:v>6.1</c:v>
                </c:pt>
                <c:pt idx="319">
                  <c:v>4.3</c:v>
                </c:pt>
                <c:pt idx="320">
                  <c:v>7.6</c:v>
                </c:pt>
                <c:pt idx="321">
                  <c:v>6.4</c:v>
                </c:pt>
                <c:pt idx="322">
                  <c:v>7.5</c:v>
                </c:pt>
                <c:pt idx="323">
                  <c:v>2.6</c:v>
                </c:pt>
                <c:pt idx="324">
                  <c:v>7.1</c:v>
                </c:pt>
                <c:pt idx="325">
                  <c:v>4.3</c:v>
                </c:pt>
                <c:pt idx="326">
                  <c:v>5.9</c:v>
                </c:pt>
                <c:pt idx="327">
                  <c:v>6.5</c:v>
                </c:pt>
                <c:pt idx="328">
                  <c:v>5</c:v>
                </c:pt>
                <c:pt idx="329">
                  <c:v>7.4</c:v>
                </c:pt>
                <c:pt idx="330">
                  <c:v>5.9</c:v>
                </c:pt>
                <c:pt idx="331">
                  <c:v>7.7</c:v>
                </c:pt>
                <c:pt idx="332">
                  <c:v>6</c:v>
                </c:pt>
                <c:pt idx="333">
                  <c:v>6.4</c:v>
                </c:pt>
                <c:pt idx="334">
                  <c:v>4.3</c:v>
                </c:pt>
                <c:pt idx="335">
                  <c:v>7.6</c:v>
                </c:pt>
                <c:pt idx="336">
                  <c:v>6.5</c:v>
                </c:pt>
                <c:pt idx="337">
                  <c:v>5.4</c:v>
                </c:pt>
                <c:pt idx="338">
                  <c:v>6.2</c:v>
                </c:pt>
                <c:pt idx="339">
                  <c:v>7.3</c:v>
                </c:pt>
                <c:pt idx="340">
                  <c:v>6.1</c:v>
                </c:pt>
                <c:pt idx="341">
                  <c:v>6.5</c:v>
                </c:pt>
                <c:pt idx="342">
                  <c:v>5.9</c:v>
                </c:pt>
                <c:pt idx="343">
                  <c:v>6.8</c:v>
                </c:pt>
                <c:pt idx="344">
                  <c:v>6.4</c:v>
                </c:pt>
                <c:pt idx="345">
                  <c:v>7.7</c:v>
                </c:pt>
                <c:pt idx="346">
                  <c:v>5.9</c:v>
                </c:pt>
                <c:pt idx="347">
                  <c:v>5.9</c:v>
                </c:pt>
                <c:pt idx="348">
                  <c:v>6.3</c:v>
                </c:pt>
                <c:pt idx="349">
                  <c:v>4.7</c:v>
                </c:pt>
                <c:pt idx="350">
                  <c:v>5.0999999999999996</c:v>
                </c:pt>
                <c:pt idx="351">
                  <c:v>4.8</c:v>
                </c:pt>
                <c:pt idx="352">
                  <c:v>5.5</c:v>
                </c:pt>
                <c:pt idx="353">
                  <c:v>6.5</c:v>
                </c:pt>
                <c:pt idx="354">
                  <c:v>7.2</c:v>
                </c:pt>
                <c:pt idx="355">
                  <c:v>4.9000000000000004</c:v>
                </c:pt>
                <c:pt idx="356">
                  <c:v>5.8</c:v>
                </c:pt>
                <c:pt idx="357">
                  <c:v>6.1</c:v>
                </c:pt>
                <c:pt idx="358">
                  <c:v>6.4</c:v>
                </c:pt>
                <c:pt idx="359">
                  <c:v>7.1</c:v>
                </c:pt>
                <c:pt idx="360">
                  <c:v>6.3</c:v>
                </c:pt>
                <c:pt idx="361">
                  <c:v>6.7</c:v>
                </c:pt>
                <c:pt idx="362">
                  <c:v>6.4</c:v>
                </c:pt>
                <c:pt idx="363">
                  <c:v>7.9</c:v>
                </c:pt>
                <c:pt idx="364">
                  <c:v>5.3</c:v>
                </c:pt>
                <c:pt idx="365">
                  <c:v>5.8</c:v>
                </c:pt>
                <c:pt idx="366">
                  <c:v>4.8</c:v>
                </c:pt>
                <c:pt idx="367">
                  <c:v>5.8</c:v>
                </c:pt>
                <c:pt idx="368">
                  <c:v>6.9</c:v>
                </c:pt>
                <c:pt idx="369">
                  <c:v>6.8</c:v>
                </c:pt>
                <c:pt idx="370">
                  <c:v>6.8</c:v>
                </c:pt>
                <c:pt idx="371">
                  <c:v>5.7</c:v>
                </c:pt>
                <c:pt idx="372">
                  <c:v>8.4</c:v>
                </c:pt>
                <c:pt idx="373">
                  <c:v>6.1</c:v>
                </c:pt>
                <c:pt idx="374">
                  <c:v>7.3</c:v>
                </c:pt>
                <c:pt idx="375">
                  <c:v>5.3</c:v>
                </c:pt>
                <c:pt idx="376">
                  <c:v>6.9</c:v>
                </c:pt>
                <c:pt idx="377">
                  <c:v>3.7</c:v>
                </c:pt>
                <c:pt idx="378">
                  <c:v>5.8</c:v>
                </c:pt>
                <c:pt idx="379">
                  <c:v>6.5</c:v>
                </c:pt>
                <c:pt idx="380">
                  <c:v>5.7</c:v>
                </c:pt>
                <c:pt idx="381">
                  <c:v>6.7</c:v>
                </c:pt>
                <c:pt idx="382">
                  <c:v>5.6</c:v>
                </c:pt>
                <c:pt idx="383">
                  <c:v>6.2</c:v>
                </c:pt>
                <c:pt idx="384">
                  <c:v>6.3</c:v>
                </c:pt>
                <c:pt idx="385">
                  <c:v>8.1999999999999993</c:v>
                </c:pt>
                <c:pt idx="386">
                  <c:v>6.5</c:v>
                </c:pt>
                <c:pt idx="387">
                  <c:v>6.6</c:v>
                </c:pt>
                <c:pt idx="388">
                  <c:v>7.6</c:v>
                </c:pt>
                <c:pt idx="389">
                  <c:v>6.5</c:v>
                </c:pt>
                <c:pt idx="390">
                  <c:v>5.4</c:v>
                </c:pt>
                <c:pt idx="391">
                  <c:v>5.2</c:v>
                </c:pt>
                <c:pt idx="392">
                  <c:v>7.3</c:v>
                </c:pt>
                <c:pt idx="393">
                  <c:v>6.7</c:v>
                </c:pt>
                <c:pt idx="394">
                  <c:v>6.9</c:v>
                </c:pt>
                <c:pt idx="395">
                  <c:v>4.5999999999999996</c:v>
                </c:pt>
                <c:pt idx="396">
                  <c:v>4.5999999999999996</c:v>
                </c:pt>
                <c:pt idx="397">
                  <c:v>4.5</c:v>
                </c:pt>
                <c:pt idx="398">
                  <c:v>7.3</c:v>
                </c:pt>
                <c:pt idx="399">
                  <c:v>5.0999999999999996</c:v>
                </c:pt>
                <c:pt idx="400">
                  <c:v>5.8</c:v>
                </c:pt>
                <c:pt idx="401">
                  <c:v>6.2</c:v>
                </c:pt>
                <c:pt idx="402">
                  <c:v>7.4</c:v>
                </c:pt>
                <c:pt idx="403">
                  <c:v>4.5</c:v>
                </c:pt>
                <c:pt idx="404">
                  <c:v>7.3</c:v>
                </c:pt>
                <c:pt idx="405">
                  <c:v>6.4</c:v>
                </c:pt>
                <c:pt idx="406">
                  <c:v>6.1</c:v>
                </c:pt>
                <c:pt idx="407">
                  <c:v>5.3</c:v>
                </c:pt>
                <c:pt idx="408">
                  <c:v>4.9000000000000004</c:v>
                </c:pt>
                <c:pt idx="409">
                  <c:v>6</c:v>
                </c:pt>
                <c:pt idx="410">
                  <c:v>6.2</c:v>
                </c:pt>
                <c:pt idx="411">
                  <c:v>6.2</c:v>
                </c:pt>
                <c:pt idx="412">
                  <c:v>6.4</c:v>
                </c:pt>
                <c:pt idx="413">
                  <c:v>6.6</c:v>
                </c:pt>
                <c:pt idx="414">
                  <c:v>2.6</c:v>
                </c:pt>
                <c:pt idx="415">
                  <c:v>5.6</c:v>
                </c:pt>
                <c:pt idx="416">
                  <c:v>5.8</c:v>
                </c:pt>
                <c:pt idx="417">
                  <c:v>8.1</c:v>
                </c:pt>
                <c:pt idx="418">
                  <c:v>6.1</c:v>
                </c:pt>
                <c:pt idx="419">
                  <c:v>6.5</c:v>
                </c:pt>
                <c:pt idx="420">
                  <c:v>5.4</c:v>
                </c:pt>
                <c:pt idx="421">
                  <c:v>5.6</c:v>
                </c:pt>
                <c:pt idx="422">
                  <c:v>6.6</c:v>
                </c:pt>
                <c:pt idx="423">
                  <c:v>8.1</c:v>
                </c:pt>
                <c:pt idx="424">
                  <c:v>7.6</c:v>
                </c:pt>
                <c:pt idx="425">
                  <c:v>5.8</c:v>
                </c:pt>
                <c:pt idx="426">
                  <c:v>5.7</c:v>
                </c:pt>
                <c:pt idx="427">
                  <c:v>6.7</c:v>
                </c:pt>
                <c:pt idx="428">
                  <c:v>5.6</c:v>
                </c:pt>
                <c:pt idx="429">
                  <c:v>7.1</c:v>
                </c:pt>
                <c:pt idx="430">
                  <c:v>6.8</c:v>
                </c:pt>
                <c:pt idx="431">
                  <c:v>4.0999999999999996</c:v>
                </c:pt>
                <c:pt idx="432">
                  <c:v>5.4</c:v>
                </c:pt>
                <c:pt idx="433">
                  <c:v>6.8</c:v>
                </c:pt>
                <c:pt idx="434">
                  <c:v>6.8</c:v>
                </c:pt>
                <c:pt idx="435">
                  <c:v>6.8</c:v>
                </c:pt>
                <c:pt idx="436">
                  <c:v>7.2</c:v>
                </c:pt>
                <c:pt idx="437">
                  <c:v>4.2</c:v>
                </c:pt>
                <c:pt idx="438">
                  <c:v>4.7</c:v>
                </c:pt>
                <c:pt idx="439">
                  <c:v>5.5</c:v>
                </c:pt>
                <c:pt idx="440">
                  <c:v>5.6</c:v>
                </c:pt>
                <c:pt idx="441">
                  <c:v>5.8</c:v>
                </c:pt>
                <c:pt idx="442">
                  <c:v>6.8</c:v>
                </c:pt>
                <c:pt idx="443">
                  <c:v>7.5</c:v>
                </c:pt>
                <c:pt idx="444">
                  <c:v>9</c:v>
                </c:pt>
                <c:pt idx="445">
                  <c:v>5.2</c:v>
                </c:pt>
                <c:pt idx="446">
                  <c:v>6.9</c:v>
                </c:pt>
                <c:pt idx="447">
                  <c:v>5.7</c:v>
                </c:pt>
                <c:pt idx="448">
                  <c:v>7.2</c:v>
                </c:pt>
                <c:pt idx="449">
                  <c:v>7.3</c:v>
                </c:pt>
                <c:pt idx="450">
                  <c:v>7.5</c:v>
                </c:pt>
                <c:pt idx="451">
                  <c:v>8.1999999999999993</c:v>
                </c:pt>
                <c:pt idx="452">
                  <c:v>5</c:v>
                </c:pt>
                <c:pt idx="453">
                  <c:v>5.4</c:v>
                </c:pt>
                <c:pt idx="454">
                  <c:v>7.1</c:v>
                </c:pt>
                <c:pt idx="455">
                  <c:v>7.8</c:v>
                </c:pt>
                <c:pt idx="456">
                  <c:v>6</c:v>
                </c:pt>
                <c:pt idx="457">
                  <c:v>5.0999999999999996</c:v>
                </c:pt>
                <c:pt idx="458">
                  <c:v>6.4</c:v>
                </c:pt>
                <c:pt idx="459">
                  <c:v>5.6</c:v>
                </c:pt>
                <c:pt idx="460">
                  <c:v>7.1</c:v>
                </c:pt>
                <c:pt idx="461">
                  <c:v>4.8</c:v>
                </c:pt>
                <c:pt idx="462">
                  <c:v>6.1</c:v>
                </c:pt>
                <c:pt idx="463">
                  <c:v>7.3</c:v>
                </c:pt>
                <c:pt idx="464">
                  <c:v>3.4</c:v>
                </c:pt>
                <c:pt idx="465">
                  <c:v>4.9000000000000004</c:v>
                </c:pt>
                <c:pt idx="466">
                  <c:v>6.1</c:v>
                </c:pt>
                <c:pt idx="467">
                  <c:v>6.5</c:v>
                </c:pt>
                <c:pt idx="468">
                  <c:v>7</c:v>
                </c:pt>
                <c:pt idx="469">
                  <c:v>5.8</c:v>
                </c:pt>
                <c:pt idx="470">
                  <c:v>6.2</c:v>
                </c:pt>
                <c:pt idx="471">
                  <c:v>5.8</c:v>
                </c:pt>
                <c:pt idx="472">
                  <c:v>7.6</c:v>
                </c:pt>
                <c:pt idx="473">
                  <c:v>6.5</c:v>
                </c:pt>
                <c:pt idx="474">
                  <c:v>6.8</c:v>
                </c:pt>
                <c:pt idx="475">
                  <c:v>5.4</c:v>
                </c:pt>
                <c:pt idx="476">
                  <c:v>6.2</c:v>
                </c:pt>
                <c:pt idx="477">
                  <c:v>7.8</c:v>
                </c:pt>
                <c:pt idx="478">
                  <c:v>5.2</c:v>
                </c:pt>
                <c:pt idx="479">
                  <c:v>6.6</c:v>
                </c:pt>
                <c:pt idx="480">
                  <c:v>6.3</c:v>
                </c:pt>
                <c:pt idx="481">
                  <c:v>6.7</c:v>
                </c:pt>
                <c:pt idx="482">
                  <c:v>6</c:v>
                </c:pt>
                <c:pt idx="483">
                  <c:v>7.4</c:v>
                </c:pt>
                <c:pt idx="484">
                  <c:v>4.0999999999999996</c:v>
                </c:pt>
                <c:pt idx="485">
                  <c:v>5.2</c:v>
                </c:pt>
                <c:pt idx="486">
                  <c:v>7.1</c:v>
                </c:pt>
                <c:pt idx="487">
                  <c:v>4.7</c:v>
                </c:pt>
                <c:pt idx="488">
                  <c:v>7.1</c:v>
                </c:pt>
                <c:pt idx="489">
                  <c:v>6.7</c:v>
                </c:pt>
                <c:pt idx="490">
                  <c:v>3.7</c:v>
                </c:pt>
                <c:pt idx="491">
                  <c:v>4.8</c:v>
                </c:pt>
                <c:pt idx="492">
                  <c:v>6.9</c:v>
                </c:pt>
                <c:pt idx="493">
                  <c:v>5.8</c:v>
                </c:pt>
                <c:pt idx="494">
                  <c:v>8.6</c:v>
                </c:pt>
                <c:pt idx="495">
                  <c:v>7</c:v>
                </c:pt>
                <c:pt idx="496">
                  <c:v>5.9</c:v>
                </c:pt>
                <c:pt idx="497">
                  <c:v>6.5</c:v>
                </c:pt>
                <c:pt idx="498">
                  <c:v>6.7</c:v>
                </c:pt>
                <c:pt idx="499">
                  <c:v>5.8</c:v>
                </c:pt>
                <c:pt idx="500">
                  <c:v>7</c:v>
                </c:pt>
                <c:pt idx="501">
                  <c:v>7</c:v>
                </c:pt>
                <c:pt idx="502">
                  <c:v>6.4</c:v>
                </c:pt>
                <c:pt idx="503">
                  <c:v>5.6</c:v>
                </c:pt>
                <c:pt idx="504">
                  <c:v>6.9</c:v>
                </c:pt>
                <c:pt idx="505">
                  <c:v>4.7</c:v>
                </c:pt>
                <c:pt idx="506">
                  <c:v>6.8</c:v>
                </c:pt>
                <c:pt idx="507">
                  <c:v>6.9</c:v>
                </c:pt>
                <c:pt idx="508">
                  <c:v>4.3</c:v>
                </c:pt>
                <c:pt idx="509">
                  <c:v>5.9</c:v>
                </c:pt>
                <c:pt idx="510">
                  <c:v>6.8</c:v>
                </c:pt>
                <c:pt idx="511">
                  <c:v>7.1</c:v>
                </c:pt>
                <c:pt idx="512">
                  <c:v>6.1</c:v>
                </c:pt>
                <c:pt idx="513">
                  <c:v>6.7</c:v>
                </c:pt>
                <c:pt idx="514">
                  <c:v>6.4</c:v>
                </c:pt>
                <c:pt idx="515">
                  <c:v>5.4</c:v>
                </c:pt>
                <c:pt idx="516">
                  <c:v>5.6</c:v>
                </c:pt>
                <c:pt idx="517">
                  <c:v>6.1</c:v>
                </c:pt>
                <c:pt idx="518">
                  <c:v>6.6</c:v>
                </c:pt>
                <c:pt idx="519">
                  <c:v>7.1</c:v>
                </c:pt>
                <c:pt idx="520">
                  <c:v>6.3</c:v>
                </c:pt>
                <c:pt idx="521">
                  <c:v>6.1</c:v>
                </c:pt>
                <c:pt idx="522">
                  <c:v>6.2</c:v>
                </c:pt>
                <c:pt idx="523">
                  <c:v>7.1</c:v>
                </c:pt>
                <c:pt idx="524">
                  <c:v>5.2</c:v>
                </c:pt>
                <c:pt idx="525">
                  <c:v>5.6</c:v>
                </c:pt>
                <c:pt idx="526">
                  <c:v>6.6</c:v>
                </c:pt>
                <c:pt idx="527">
                  <c:v>6.7</c:v>
                </c:pt>
                <c:pt idx="528">
                  <c:v>4.5</c:v>
                </c:pt>
                <c:pt idx="529">
                  <c:v>5</c:v>
                </c:pt>
                <c:pt idx="530">
                  <c:v>5.5</c:v>
                </c:pt>
                <c:pt idx="531">
                  <c:v>6.4</c:v>
                </c:pt>
                <c:pt idx="532">
                  <c:v>6.3</c:v>
                </c:pt>
                <c:pt idx="533">
                  <c:v>7</c:v>
                </c:pt>
                <c:pt idx="534">
                  <c:v>5.0999999999999996</c:v>
                </c:pt>
                <c:pt idx="535">
                  <c:v>4.4000000000000004</c:v>
                </c:pt>
                <c:pt idx="536">
                  <c:v>6.6</c:v>
                </c:pt>
                <c:pt idx="537">
                  <c:v>6.9</c:v>
                </c:pt>
                <c:pt idx="538">
                  <c:v>6.7</c:v>
                </c:pt>
                <c:pt idx="539">
                  <c:v>4.7</c:v>
                </c:pt>
                <c:pt idx="540">
                  <c:v>5.7</c:v>
                </c:pt>
                <c:pt idx="541">
                  <c:v>6.7</c:v>
                </c:pt>
                <c:pt idx="542">
                  <c:v>7</c:v>
                </c:pt>
                <c:pt idx="543">
                  <c:v>6.3</c:v>
                </c:pt>
                <c:pt idx="544">
                  <c:v>8.1999999999999993</c:v>
                </c:pt>
                <c:pt idx="545">
                  <c:v>5.7</c:v>
                </c:pt>
                <c:pt idx="546">
                  <c:v>5.7</c:v>
                </c:pt>
                <c:pt idx="547">
                  <c:v>6.6</c:v>
                </c:pt>
                <c:pt idx="548">
                  <c:v>6.9</c:v>
                </c:pt>
                <c:pt idx="549">
                  <c:v>6.1</c:v>
                </c:pt>
                <c:pt idx="550">
                  <c:v>4.5</c:v>
                </c:pt>
                <c:pt idx="551">
                  <c:v>5.4</c:v>
                </c:pt>
                <c:pt idx="552">
                  <c:v>6.3</c:v>
                </c:pt>
                <c:pt idx="553">
                  <c:v>6.5</c:v>
                </c:pt>
                <c:pt idx="554">
                  <c:v>4.4000000000000004</c:v>
                </c:pt>
                <c:pt idx="555">
                  <c:v>6.2</c:v>
                </c:pt>
                <c:pt idx="556">
                  <c:v>6.7</c:v>
                </c:pt>
                <c:pt idx="557">
                  <c:v>5.6</c:v>
                </c:pt>
                <c:pt idx="558">
                  <c:v>5.7</c:v>
                </c:pt>
                <c:pt idx="559">
                  <c:v>5.5</c:v>
                </c:pt>
                <c:pt idx="560">
                  <c:v>6.7</c:v>
                </c:pt>
                <c:pt idx="561">
                  <c:v>6.7</c:v>
                </c:pt>
                <c:pt idx="562">
                  <c:v>6.5</c:v>
                </c:pt>
                <c:pt idx="563">
                  <c:v>4.0999999999999996</c:v>
                </c:pt>
                <c:pt idx="564">
                  <c:v>5.5</c:v>
                </c:pt>
                <c:pt idx="565">
                  <c:v>5.3</c:v>
                </c:pt>
                <c:pt idx="566">
                  <c:v>7.2</c:v>
                </c:pt>
                <c:pt idx="567">
                  <c:v>6.5</c:v>
                </c:pt>
                <c:pt idx="568">
                  <c:v>6.6</c:v>
                </c:pt>
                <c:pt idx="569">
                  <c:v>6.5</c:v>
                </c:pt>
                <c:pt idx="570">
                  <c:v>5.7</c:v>
                </c:pt>
                <c:pt idx="571">
                  <c:v>5.8</c:v>
                </c:pt>
                <c:pt idx="572">
                  <c:v>7.1</c:v>
                </c:pt>
                <c:pt idx="573">
                  <c:v>4.0999999999999996</c:v>
                </c:pt>
                <c:pt idx="574">
                  <c:v>5.9</c:v>
                </c:pt>
                <c:pt idx="575">
                  <c:v>5.2</c:v>
                </c:pt>
                <c:pt idx="576">
                  <c:v>6.2</c:v>
                </c:pt>
                <c:pt idx="577">
                  <c:v>6.3</c:v>
                </c:pt>
                <c:pt idx="578">
                  <c:v>6.7</c:v>
                </c:pt>
                <c:pt idx="579">
                  <c:v>6.7</c:v>
                </c:pt>
                <c:pt idx="580">
                  <c:v>5.5</c:v>
                </c:pt>
                <c:pt idx="581">
                  <c:v>7.5</c:v>
                </c:pt>
                <c:pt idx="582">
                  <c:v>6.4</c:v>
                </c:pt>
                <c:pt idx="583">
                  <c:v>7.5</c:v>
                </c:pt>
              </c:numCache>
            </c:numRef>
          </c:yVal>
          <c:smooth val="0"/>
          <c:extLst>
            <c:ext xmlns:c16="http://schemas.microsoft.com/office/drawing/2014/chart" uri="{C3380CC4-5D6E-409C-BE32-E72D297353CC}">
              <c16:uniqueId val="{00000001-BEB7-4D44-B97F-C341DC797A09}"/>
            </c:ext>
          </c:extLst>
        </c:ser>
        <c:dLbls>
          <c:showLegendKey val="0"/>
          <c:showVal val="0"/>
          <c:showCatName val="0"/>
          <c:showSerName val="0"/>
          <c:showPercent val="0"/>
          <c:showBubbleSize val="0"/>
        </c:dLbls>
        <c:axId val="596427800"/>
        <c:axId val="596425176"/>
      </c:scatterChart>
      <c:valAx>
        <c:axId val="596427800"/>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Runtime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6425176"/>
        <c:crosses val="autoZero"/>
        <c:crossBetween val="midCat"/>
      </c:valAx>
      <c:valAx>
        <c:axId val="59642517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IMDB Score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64278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[NetflixOriginals_Answer.xlsx]Genre!PivotTable1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10 Netflix Movie Genre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B81B24"/>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011895237694218"/>
          <c:y val="0.24646339420338415"/>
          <c:w val="0.5421805128636995"/>
          <c:h val="0.60886142505509233"/>
        </c:manualLayout>
      </c:layout>
      <c:barChart>
        <c:barDir val="bar"/>
        <c:grouping val="clustered"/>
        <c:varyColors val="0"/>
        <c:ser>
          <c:idx val="0"/>
          <c:order val="0"/>
          <c:tx>
            <c:strRef>
              <c:f>Genre!$B$3</c:f>
              <c:strCache>
                <c:ptCount val="1"/>
                <c:pt idx="0">
                  <c:v>Total</c:v>
                </c:pt>
              </c:strCache>
            </c:strRef>
          </c:tx>
          <c:spPr>
            <a:solidFill>
              <a:srgbClr val="B81B24"/>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Genre!$A$4:$A$14</c:f>
              <c:strCache>
                <c:ptCount val="10"/>
                <c:pt idx="0">
                  <c:v>Documentary</c:v>
                </c:pt>
                <c:pt idx="1">
                  <c:v>Drama</c:v>
                </c:pt>
                <c:pt idx="2">
                  <c:v>Comedy</c:v>
                </c:pt>
                <c:pt idx="3">
                  <c:v>Romantic Comedy</c:v>
                </c:pt>
                <c:pt idx="4">
                  <c:v>Thriller</c:v>
                </c:pt>
                <c:pt idx="5">
                  <c:v>Comedy-Drama</c:v>
                </c:pt>
                <c:pt idx="6">
                  <c:v>Crime Drama</c:v>
                </c:pt>
                <c:pt idx="7">
                  <c:v>Horror</c:v>
                </c:pt>
                <c:pt idx="8">
                  <c:v>Biopic</c:v>
                </c:pt>
                <c:pt idx="9">
                  <c:v>Action</c:v>
                </c:pt>
              </c:strCache>
            </c:strRef>
          </c:cat>
          <c:val>
            <c:numRef>
              <c:f>Genre!$B$4:$B$14</c:f>
              <c:numCache>
                <c:formatCode>General</c:formatCode>
                <c:ptCount val="10"/>
                <c:pt idx="0">
                  <c:v>159</c:v>
                </c:pt>
                <c:pt idx="1">
                  <c:v>77</c:v>
                </c:pt>
                <c:pt idx="2">
                  <c:v>49</c:v>
                </c:pt>
                <c:pt idx="3">
                  <c:v>39</c:v>
                </c:pt>
                <c:pt idx="4">
                  <c:v>33</c:v>
                </c:pt>
                <c:pt idx="5">
                  <c:v>14</c:v>
                </c:pt>
                <c:pt idx="6">
                  <c:v>11</c:v>
                </c:pt>
                <c:pt idx="7">
                  <c:v>9</c:v>
                </c:pt>
                <c:pt idx="8">
                  <c:v>9</c:v>
                </c:pt>
                <c:pt idx="9">
                  <c:v>7</c:v>
                </c:pt>
              </c:numCache>
            </c:numRef>
          </c:val>
          <c:extLst>
            <c:ext xmlns:c16="http://schemas.microsoft.com/office/drawing/2014/chart" uri="{C3380CC4-5D6E-409C-BE32-E72D297353CC}">
              <c16:uniqueId val="{00000000-927D-4392-ABC5-B155FEDA829C}"/>
            </c:ext>
          </c:extLst>
        </c:ser>
        <c:dLbls>
          <c:dLblPos val="outEnd"/>
          <c:showLegendKey val="0"/>
          <c:showVal val="1"/>
          <c:showCatName val="0"/>
          <c:showSerName val="0"/>
          <c:showPercent val="0"/>
          <c:showBubbleSize val="0"/>
        </c:dLbls>
        <c:gapWidth val="100"/>
        <c:axId val="570493120"/>
        <c:axId val="570493448"/>
      </c:barChart>
      <c:catAx>
        <c:axId val="570493120"/>
        <c:scaling>
          <c:orientation val="maxMin"/>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Genre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70493448"/>
        <c:crosses val="autoZero"/>
        <c:auto val="1"/>
        <c:lblAlgn val="ctr"/>
        <c:lblOffset val="100"/>
        <c:noMultiLvlLbl val="0"/>
      </c:catAx>
      <c:valAx>
        <c:axId val="570493448"/>
        <c:scaling>
          <c:orientation val="minMax"/>
        </c:scaling>
        <c:delete val="0"/>
        <c:axPos val="t"/>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Frequency</a:t>
                </a:r>
              </a:p>
            </c:rich>
          </c:tx>
          <c:layout>
            <c:manualLayout>
              <c:xMode val="edge"/>
              <c:yMode val="edge"/>
              <c:x val="0.62384289864836417"/>
              <c:y val="0.9217382115287963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70493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[NetflixOriginals_Answer.xlsx]Genre!PivotTable24</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10 Rated Genre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rgbClr val="C00000"/>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382952452280226"/>
          <c:y val="0.23041997575921955"/>
          <c:w val="0.46739165637714308"/>
          <c:h val="0.61372095979929309"/>
        </c:manualLayout>
      </c:layout>
      <c:barChart>
        <c:barDir val="bar"/>
        <c:grouping val="clustered"/>
        <c:varyColors val="0"/>
        <c:ser>
          <c:idx val="0"/>
          <c:order val="0"/>
          <c:tx>
            <c:strRef>
              <c:f>Genre!$B$20</c:f>
              <c:strCache>
                <c:ptCount val="1"/>
                <c:pt idx="0">
                  <c:v>Total</c:v>
                </c:pt>
              </c:strCache>
            </c:strRef>
          </c:tx>
          <c:spPr>
            <a:solidFill>
              <a:srgbClr val="C00000"/>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Genre!$A$21:$A$31</c:f>
              <c:strCache>
                <c:ptCount val="10"/>
                <c:pt idx="0">
                  <c:v>Animation/Christmas/Comedy/Adventure</c:v>
                </c:pt>
                <c:pt idx="1">
                  <c:v>Musical / Short</c:v>
                </c:pt>
                <c:pt idx="2">
                  <c:v>Concert Film</c:v>
                </c:pt>
                <c:pt idx="3">
                  <c:v>Anthology/Dark Comedy</c:v>
                </c:pt>
                <c:pt idx="4">
                  <c:v>Animation / Science Fiction</c:v>
                </c:pt>
                <c:pt idx="5">
                  <c:v>Making-Of</c:v>
                </c:pt>
                <c:pt idx="6">
                  <c:v>Action-Adventure</c:v>
                </c:pt>
                <c:pt idx="7">
                  <c:v>Drama-Comedy</c:v>
                </c:pt>
                <c:pt idx="8">
                  <c:v>Historical Drama</c:v>
                </c:pt>
                <c:pt idx="9">
                  <c:v>Coming-Of-Age Comedy-Drama</c:v>
                </c:pt>
              </c:strCache>
            </c:strRef>
          </c:cat>
          <c:val>
            <c:numRef>
              <c:f>Genre!$B$21:$B$31</c:f>
              <c:numCache>
                <c:formatCode>0.0</c:formatCode>
                <c:ptCount val="10"/>
                <c:pt idx="0">
                  <c:v>8.1999999999999993</c:v>
                </c:pt>
                <c:pt idx="1">
                  <c:v>7.7</c:v>
                </c:pt>
                <c:pt idx="2">
                  <c:v>7.6333333333333329</c:v>
                </c:pt>
                <c:pt idx="3">
                  <c:v>7.6</c:v>
                </c:pt>
                <c:pt idx="4">
                  <c:v>7.5</c:v>
                </c:pt>
                <c:pt idx="5">
                  <c:v>7.45</c:v>
                </c:pt>
                <c:pt idx="6">
                  <c:v>7.3</c:v>
                </c:pt>
                <c:pt idx="7">
                  <c:v>7.2</c:v>
                </c:pt>
                <c:pt idx="8">
                  <c:v>7.2</c:v>
                </c:pt>
                <c:pt idx="9">
                  <c:v>7.2</c:v>
                </c:pt>
              </c:numCache>
            </c:numRef>
          </c:val>
          <c:extLst>
            <c:ext xmlns:c16="http://schemas.microsoft.com/office/drawing/2014/chart" uri="{C3380CC4-5D6E-409C-BE32-E72D297353CC}">
              <c16:uniqueId val="{00000000-C18A-465D-B292-BE5205C895A8}"/>
            </c:ext>
          </c:extLst>
        </c:ser>
        <c:dLbls>
          <c:dLblPos val="outEnd"/>
          <c:showLegendKey val="0"/>
          <c:showVal val="1"/>
          <c:showCatName val="0"/>
          <c:showSerName val="0"/>
          <c:showPercent val="0"/>
          <c:showBubbleSize val="0"/>
        </c:dLbls>
        <c:gapWidth val="100"/>
        <c:axId val="680178800"/>
        <c:axId val="680181752"/>
      </c:barChart>
      <c:catAx>
        <c:axId val="680178800"/>
        <c:scaling>
          <c:orientation val="maxMin"/>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Genre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80181752"/>
        <c:crosses val="autoZero"/>
        <c:auto val="1"/>
        <c:lblAlgn val="ctr"/>
        <c:lblOffset val="100"/>
        <c:noMultiLvlLbl val="0"/>
      </c:catAx>
      <c:valAx>
        <c:axId val="680181752"/>
        <c:scaling>
          <c:orientation val="minMax"/>
        </c:scaling>
        <c:delete val="0"/>
        <c:axPos val="t"/>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Average of IMDB</a:t>
                </a:r>
                <a:r>
                  <a:rPr lang="en-US" baseline="0"/>
                  <a:t> Score</a:t>
                </a:r>
                <a:endParaRPr lang="en-US"/>
              </a:p>
            </c:rich>
          </c:tx>
          <c:layout>
            <c:manualLayout>
              <c:xMode val="edge"/>
              <c:yMode val="edge"/>
              <c:x val="0.55681211723534563"/>
              <c:y val="0.9330092592592592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80178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[NetflixOriginals_Answer.xlsx]Genre!PivotTable26</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Lowest 10</a:t>
            </a:r>
            <a:r>
              <a:rPr lang="en-US" baseline="0"/>
              <a:t> Rated Genre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rgbClr val="B81B24"/>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Genre!$B$39</c:f>
              <c:strCache>
                <c:ptCount val="1"/>
                <c:pt idx="0">
                  <c:v>Total</c:v>
                </c:pt>
              </c:strCache>
            </c:strRef>
          </c:tx>
          <c:spPr>
            <a:solidFill>
              <a:srgbClr val="B81B24"/>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Genre!$A$40:$A$50</c:f>
              <c:strCache>
                <c:ptCount val="10"/>
                <c:pt idx="0">
                  <c:v>Horror Thriller</c:v>
                </c:pt>
                <c:pt idx="1">
                  <c:v>Anime / Short</c:v>
                </c:pt>
                <c:pt idx="2">
                  <c:v>Mystery</c:v>
                </c:pt>
                <c:pt idx="3">
                  <c:v>Romance Drama</c:v>
                </c:pt>
                <c:pt idx="4">
                  <c:v>Science Fiction/Drama</c:v>
                </c:pt>
                <c:pt idx="5">
                  <c:v>Superhero-Comedy</c:v>
                </c:pt>
                <c:pt idx="6">
                  <c:v>Horror Anthology</c:v>
                </c:pt>
                <c:pt idx="7">
                  <c:v>Political Thriller</c:v>
                </c:pt>
                <c:pt idx="8">
                  <c:v>Musical/Western/Fantasy</c:v>
                </c:pt>
                <c:pt idx="9">
                  <c:v>Heist Film/Thriller</c:v>
                </c:pt>
              </c:strCache>
            </c:strRef>
          </c:cat>
          <c:val>
            <c:numRef>
              <c:f>Genre!$B$40:$B$50</c:f>
              <c:numCache>
                <c:formatCode>0.0</c:formatCode>
                <c:ptCount val="10"/>
                <c:pt idx="0">
                  <c:v>4.7</c:v>
                </c:pt>
                <c:pt idx="1">
                  <c:v>4.7</c:v>
                </c:pt>
                <c:pt idx="2">
                  <c:v>4.6500000000000004</c:v>
                </c:pt>
                <c:pt idx="3">
                  <c:v>4.5999999999999996</c:v>
                </c:pt>
                <c:pt idx="4">
                  <c:v>4.5333333333333332</c:v>
                </c:pt>
                <c:pt idx="5">
                  <c:v>4.4000000000000004</c:v>
                </c:pt>
                <c:pt idx="6">
                  <c:v>4.3</c:v>
                </c:pt>
                <c:pt idx="7">
                  <c:v>4.3</c:v>
                </c:pt>
                <c:pt idx="8">
                  <c:v>3.9</c:v>
                </c:pt>
                <c:pt idx="9">
                  <c:v>3.7</c:v>
                </c:pt>
              </c:numCache>
            </c:numRef>
          </c:val>
          <c:extLst>
            <c:ext xmlns:c16="http://schemas.microsoft.com/office/drawing/2014/chart" uri="{C3380CC4-5D6E-409C-BE32-E72D297353CC}">
              <c16:uniqueId val="{00000000-0547-4C43-9B35-6F499316E22F}"/>
            </c:ext>
          </c:extLst>
        </c:ser>
        <c:dLbls>
          <c:dLblPos val="outEnd"/>
          <c:showLegendKey val="0"/>
          <c:showVal val="1"/>
          <c:showCatName val="0"/>
          <c:showSerName val="0"/>
          <c:showPercent val="0"/>
          <c:showBubbleSize val="0"/>
        </c:dLbls>
        <c:gapWidth val="100"/>
        <c:axId val="680433760"/>
        <c:axId val="680432776"/>
      </c:barChart>
      <c:catAx>
        <c:axId val="68043376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Genre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80432776"/>
        <c:crosses val="autoZero"/>
        <c:auto val="1"/>
        <c:lblAlgn val="ctr"/>
        <c:lblOffset val="100"/>
        <c:noMultiLvlLbl val="0"/>
      </c:catAx>
      <c:valAx>
        <c:axId val="680432776"/>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Average of IMDB Score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80433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[NetflixOriginals_Answer.xlsx]Genre!PivotTable3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Genre of The Top 10 Rated Movies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C00000"/>
          </a:solidFill>
          <a:ln>
            <a:noFill/>
          </a:ln>
          <a:effectLst/>
        </c:spPr>
      </c:pivotFmt>
      <c:pivotFmt>
        <c:idx val="2"/>
        <c:spPr>
          <a:solidFill>
            <a:srgbClr val="E50914"/>
          </a:solidFill>
          <a:ln>
            <a:noFill/>
          </a:ln>
          <a:effectLst/>
        </c:spPr>
      </c:pivotFmt>
      <c:pivotFmt>
        <c:idx val="3"/>
        <c:spPr>
          <a:solidFill>
            <a:srgbClr val="FF6D6D"/>
          </a:solidFill>
          <a:ln>
            <a:noFill/>
          </a:ln>
          <a:effectLst/>
        </c:spPr>
      </c:pivotFmt>
      <c:pivotFmt>
        <c:idx val="4"/>
        <c:spPr>
          <a:solidFill>
            <a:srgbClr val="FAC5B0"/>
          </a:solidFill>
          <a:ln>
            <a:noFill/>
          </a:ln>
          <a:effectLst/>
        </c:spPr>
      </c:pivotFmt>
    </c:pivotFmts>
    <c:plotArea>
      <c:layout/>
      <c:pieChart>
        <c:varyColors val="1"/>
        <c:ser>
          <c:idx val="0"/>
          <c:order val="0"/>
          <c:tx>
            <c:strRef>
              <c:f>Genre!$B$72</c:f>
              <c:strCache>
                <c:ptCount val="1"/>
                <c:pt idx="0">
                  <c:v>Total</c:v>
                </c:pt>
              </c:strCache>
            </c:strRef>
          </c:tx>
          <c:dPt>
            <c:idx val="0"/>
            <c:bubble3D val="0"/>
            <c:spPr>
              <a:solidFill>
                <a:srgbClr val="C00000"/>
              </a:solidFill>
              <a:ln>
                <a:noFill/>
              </a:ln>
              <a:effectLst/>
            </c:spPr>
            <c:extLst>
              <c:ext xmlns:c16="http://schemas.microsoft.com/office/drawing/2014/chart" uri="{C3380CC4-5D6E-409C-BE32-E72D297353CC}">
                <c16:uniqueId val="{00000004-68AC-4D22-8152-B8C569BF813B}"/>
              </c:ext>
            </c:extLst>
          </c:dPt>
          <c:dPt>
            <c:idx val="1"/>
            <c:bubble3D val="0"/>
            <c:spPr>
              <a:solidFill>
                <a:srgbClr val="E50914"/>
              </a:solidFill>
              <a:ln>
                <a:noFill/>
              </a:ln>
              <a:effectLst/>
            </c:spPr>
            <c:extLst>
              <c:ext xmlns:c16="http://schemas.microsoft.com/office/drawing/2014/chart" uri="{C3380CC4-5D6E-409C-BE32-E72D297353CC}">
                <c16:uniqueId val="{00000003-68AC-4D22-8152-B8C569BF813B}"/>
              </c:ext>
            </c:extLst>
          </c:dPt>
          <c:dPt>
            <c:idx val="2"/>
            <c:bubble3D val="0"/>
            <c:explosion val="2"/>
            <c:spPr>
              <a:solidFill>
                <a:srgbClr val="FF6D6D"/>
              </a:solidFill>
              <a:ln>
                <a:noFill/>
              </a:ln>
              <a:effectLst/>
            </c:spPr>
            <c:extLst>
              <c:ext xmlns:c16="http://schemas.microsoft.com/office/drawing/2014/chart" uri="{C3380CC4-5D6E-409C-BE32-E72D297353CC}">
                <c16:uniqueId val="{00000002-68AC-4D22-8152-B8C569BF813B}"/>
              </c:ext>
            </c:extLst>
          </c:dPt>
          <c:dPt>
            <c:idx val="3"/>
            <c:bubble3D val="0"/>
            <c:spPr>
              <a:solidFill>
                <a:srgbClr val="FAC5B0"/>
              </a:solidFill>
              <a:ln>
                <a:noFill/>
              </a:ln>
              <a:effectLst/>
            </c:spPr>
            <c:extLst>
              <c:ext xmlns:c16="http://schemas.microsoft.com/office/drawing/2014/chart" uri="{C3380CC4-5D6E-409C-BE32-E72D297353CC}">
                <c16:uniqueId val="{00000005-68AC-4D22-8152-B8C569BF813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Genre!$A$73:$A$77</c:f>
              <c:strCache>
                <c:ptCount val="4"/>
                <c:pt idx="0">
                  <c:v>Documentary</c:v>
                </c:pt>
                <c:pt idx="1">
                  <c:v>Concert Film</c:v>
                </c:pt>
                <c:pt idx="2">
                  <c:v>Animation/Christmas/Comedy/Adventure</c:v>
                </c:pt>
                <c:pt idx="3">
                  <c:v>One-Man Show</c:v>
                </c:pt>
              </c:strCache>
            </c:strRef>
          </c:cat>
          <c:val>
            <c:numRef>
              <c:f>Genre!$B$73:$B$77</c:f>
              <c:numCache>
                <c:formatCode>0.00%</c:formatCode>
                <c:ptCount val="4"/>
                <c:pt idx="0">
                  <c:v>0.69230769230769229</c:v>
                </c:pt>
                <c:pt idx="1">
                  <c:v>0.15384615384615385</c:v>
                </c:pt>
                <c:pt idx="2">
                  <c:v>7.6923076923076927E-2</c:v>
                </c:pt>
                <c:pt idx="3">
                  <c:v>7.6923076923076927E-2</c:v>
                </c:pt>
              </c:numCache>
            </c:numRef>
          </c:val>
          <c:extLst>
            <c:ext xmlns:c16="http://schemas.microsoft.com/office/drawing/2014/chart" uri="{C3380CC4-5D6E-409C-BE32-E72D297353CC}">
              <c16:uniqueId val="{00000000-68AC-4D22-8152-B8C569BF813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[NetflixOriginals_Answer.xlsx]Language!PivotTable3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5 Languages Used in Netflix Movie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rgbClr val="B81B24"/>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59514435695539"/>
          <c:y val="0.19682899207248022"/>
          <c:w val="0.66305293088363959"/>
          <c:h val="0.59048554944222009"/>
        </c:manualLayout>
      </c:layout>
      <c:barChart>
        <c:barDir val="bar"/>
        <c:grouping val="clustered"/>
        <c:varyColors val="0"/>
        <c:ser>
          <c:idx val="0"/>
          <c:order val="0"/>
          <c:tx>
            <c:strRef>
              <c:f>Language!$B$3</c:f>
              <c:strCache>
                <c:ptCount val="1"/>
                <c:pt idx="0">
                  <c:v>Total</c:v>
                </c:pt>
              </c:strCache>
            </c:strRef>
          </c:tx>
          <c:spPr>
            <a:solidFill>
              <a:srgbClr val="B81B24"/>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Language!$A$4:$A$9</c:f>
              <c:strCache>
                <c:ptCount val="5"/>
                <c:pt idx="0">
                  <c:v>English</c:v>
                </c:pt>
                <c:pt idx="1">
                  <c:v>Hindi</c:v>
                </c:pt>
                <c:pt idx="2">
                  <c:v>Spanish</c:v>
                </c:pt>
                <c:pt idx="3">
                  <c:v>French</c:v>
                </c:pt>
                <c:pt idx="4">
                  <c:v>Italian</c:v>
                </c:pt>
              </c:strCache>
            </c:strRef>
          </c:cat>
          <c:val>
            <c:numRef>
              <c:f>Language!$B$4:$B$9</c:f>
              <c:numCache>
                <c:formatCode>General</c:formatCode>
                <c:ptCount val="5"/>
                <c:pt idx="0">
                  <c:v>401</c:v>
                </c:pt>
                <c:pt idx="1">
                  <c:v>33</c:v>
                </c:pt>
                <c:pt idx="2">
                  <c:v>31</c:v>
                </c:pt>
                <c:pt idx="3">
                  <c:v>20</c:v>
                </c:pt>
                <c:pt idx="4">
                  <c:v>14</c:v>
                </c:pt>
              </c:numCache>
            </c:numRef>
          </c:val>
          <c:extLst>
            <c:ext xmlns:c16="http://schemas.microsoft.com/office/drawing/2014/chart" uri="{C3380CC4-5D6E-409C-BE32-E72D297353CC}">
              <c16:uniqueId val="{00000000-1034-4D82-A0EE-2C81FF636C4A}"/>
            </c:ext>
          </c:extLst>
        </c:ser>
        <c:dLbls>
          <c:dLblPos val="outEnd"/>
          <c:showLegendKey val="0"/>
          <c:showVal val="1"/>
          <c:showCatName val="0"/>
          <c:showSerName val="0"/>
          <c:showPercent val="0"/>
          <c:showBubbleSize val="0"/>
        </c:dLbls>
        <c:gapWidth val="100"/>
        <c:axId val="571264616"/>
        <c:axId val="571265272"/>
      </c:barChart>
      <c:catAx>
        <c:axId val="571264616"/>
        <c:scaling>
          <c:orientation val="maxMin"/>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Language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71265272"/>
        <c:crosses val="autoZero"/>
        <c:auto val="1"/>
        <c:lblAlgn val="ctr"/>
        <c:lblOffset val="100"/>
        <c:noMultiLvlLbl val="0"/>
      </c:catAx>
      <c:valAx>
        <c:axId val="571265272"/>
        <c:scaling>
          <c:orientation val="minMax"/>
        </c:scaling>
        <c:delete val="0"/>
        <c:axPos val="t"/>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b" anchorCtr="1"/>
              <a:lstStyle/>
              <a:p>
                <a:pPr>
                  <a:defRPr sz="900" b="1" i="0" u="none" strike="noStrike" kern="1200" baseline="0">
                    <a:solidFill>
                      <a:schemeClr val="tx2"/>
                    </a:solidFill>
                    <a:latin typeface="+mn-lt"/>
                    <a:ea typeface="+mn-ea"/>
                    <a:cs typeface="+mn-cs"/>
                  </a:defRPr>
                </a:pPr>
                <a:r>
                  <a:rPr lang="en-US"/>
                  <a:t>Frequency</a:t>
                </a:r>
              </a:p>
            </c:rich>
          </c:tx>
          <c:layout>
            <c:manualLayout>
              <c:xMode val="edge"/>
              <c:yMode val="edge"/>
              <c:x val="0.43874650043744529"/>
              <c:y val="0.90109986534808861"/>
            </c:manualLayout>
          </c:layout>
          <c:overlay val="0"/>
          <c:spPr>
            <a:noFill/>
            <a:ln>
              <a:noFill/>
            </a:ln>
            <a:effectLst/>
          </c:spPr>
          <c:txPr>
            <a:bodyPr rot="0" spcFirstLastPara="1" vertOverflow="ellipsis" vert="horz" wrap="square" anchor="b"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71264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[NetflixOriginals_Answer.xlsx]Date!PivotTable30</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Number of Movies Released Each 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rgbClr val="C00000"/>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Date!$B$3</c:f>
              <c:strCache>
                <c:ptCount val="1"/>
                <c:pt idx="0">
                  <c:v>Total</c:v>
                </c:pt>
              </c:strCache>
            </c:strRef>
          </c:tx>
          <c:spPr>
            <a:solidFill>
              <a:srgbClr val="C00000"/>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Date!$A$4:$A$12</c:f>
              <c:strCache>
                <c:ptCount val="8"/>
                <c:pt idx="0">
                  <c:v>2014</c:v>
                </c:pt>
                <c:pt idx="1">
                  <c:v>2015</c:v>
                </c:pt>
                <c:pt idx="2">
                  <c:v>2016</c:v>
                </c:pt>
                <c:pt idx="3">
                  <c:v>2017</c:v>
                </c:pt>
                <c:pt idx="4">
                  <c:v>2018</c:v>
                </c:pt>
                <c:pt idx="5">
                  <c:v>2019</c:v>
                </c:pt>
                <c:pt idx="6">
                  <c:v>2020</c:v>
                </c:pt>
                <c:pt idx="7">
                  <c:v>2021</c:v>
                </c:pt>
              </c:strCache>
            </c:strRef>
          </c:cat>
          <c:val>
            <c:numRef>
              <c:f>Date!$B$4:$B$12</c:f>
              <c:numCache>
                <c:formatCode>General</c:formatCode>
                <c:ptCount val="8"/>
                <c:pt idx="0">
                  <c:v>1</c:v>
                </c:pt>
                <c:pt idx="1">
                  <c:v>9</c:v>
                </c:pt>
                <c:pt idx="2">
                  <c:v>30</c:v>
                </c:pt>
                <c:pt idx="3">
                  <c:v>66</c:v>
                </c:pt>
                <c:pt idx="4">
                  <c:v>99</c:v>
                </c:pt>
                <c:pt idx="5">
                  <c:v>125</c:v>
                </c:pt>
                <c:pt idx="6">
                  <c:v>183</c:v>
                </c:pt>
                <c:pt idx="7">
                  <c:v>71</c:v>
                </c:pt>
              </c:numCache>
            </c:numRef>
          </c:val>
          <c:extLst>
            <c:ext xmlns:c16="http://schemas.microsoft.com/office/drawing/2014/chart" uri="{C3380CC4-5D6E-409C-BE32-E72D297353CC}">
              <c16:uniqueId val="{00000000-49BE-4456-8B80-E09FECC6FF36}"/>
            </c:ext>
          </c:extLst>
        </c:ser>
        <c:dLbls>
          <c:dLblPos val="outEnd"/>
          <c:showLegendKey val="0"/>
          <c:showVal val="1"/>
          <c:showCatName val="0"/>
          <c:showSerName val="0"/>
          <c:showPercent val="0"/>
          <c:showBubbleSize val="0"/>
        </c:dLbls>
        <c:gapWidth val="100"/>
        <c:overlap val="-24"/>
        <c:axId val="680161088"/>
        <c:axId val="680160104"/>
      </c:barChart>
      <c:catAx>
        <c:axId val="6801610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80160104"/>
        <c:crosses val="autoZero"/>
        <c:auto val="1"/>
        <c:lblAlgn val="ctr"/>
        <c:lblOffset val="100"/>
        <c:noMultiLvlLbl val="0"/>
      </c:catAx>
      <c:valAx>
        <c:axId val="68016010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Numebr of Movies Released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80161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[NetflixOriginals_Answer.xlsx]Date!PivotTable31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600" b="1" i="0" baseline="0">
                <a:effectLst/>
              </a:rPr>
              <a:t>Number of Movies Released Each Month</a:t>
            </a:r>
            <a:endParaRPr lang="en-US" sz="1400">
              <a:effectLst/>
            </a:endParaRPr>
          </a:p>
        </c:rich>
      </c:tx>
      <c:overlay val="0"/>
      <c:spPr>
        <a:noFill/>
        <a:ln>
          <a:noFill/>
        </a:ln>
        <a:effectLst/>
      </c:spPr>
    </c:title>
    <c:autoTitleDeleted val="0"/>
    <c:pivotFmts>
      <c:pivotFmt>
        <c:idx val="0"/>
        <c:spPr>
          <a:solidFill>
            <a:srgbClr val="C00000"/>
          </a:solidFill>
          <a:ln>
            <a:noFill/>
          </a:ln>
          <a:effectLst>
            <a:outerShdw blurRad="50800" dist="38100" dir="2700000" algn="tl" rotWithShape="0">
              <a:prstClr val="black">
                <a:alpha val="40000"/>
              </a:prst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1"/>
        <c:spPr>
          <a:solidFill>
            <a:srgbClr val="C00000"/>
          </a:solidFill>
          <a:ln>
            <a:noFill/>
          </a:ln>
          <a:effectLst>
            <a:outerShdw blurRad="50800" dist="38100" dir="2700000" algn="tl" rotWithShape="0">
              <a:prstClr val="black">
                <a:alpha val="40000"/>
              </a:prstClr>
            </a:outerShdw>
          </a:effectLst>
        </c:spPr>
        <c:marker>
          <c:symbol val="none"/>
        </c:marker>
        <c:dLbl>
          <c:idx val="0"/>
          <c:delete val="1"/>
          <c:extLst>
            <c:ext xmlns:c15="http://schemas.microsoft.com/office/drawing/2012/chart" uri="{CE6537A1-D6FC-4f65-9D91-7224C49458BB}"/>
          </c:extLst>
        </c:dLbl>
      </c:pivotFmt>
      <c:pivotFmt>
        <c:idx val="2"/>
        <c:spPr>
          <a:solidFill>
            <a:srgbClr val="C00000"/>
          </a:solidFill>
          <a:ln>
            <a:noFill/>
          </a:ln>
          <a:effectLst>
            <a:outerShdw blurRad="50800" dist="38100" dir="2700000" algn="tl" rotWithShape="0">
              <a:prstClr val="black">
                <a:alpha val="40000"/>
              </a:prstClr>
            </a:outerShdw>
          </a:effectLst>
        </c:spPr>
        <c:marker>
          <c:symbol val="none"/>
        </c:marker>
        <c:dLbl>
          <c:idx val="0"/>
          <c:delete val="1"/>
          <c:extLst>
            <c:ext xmlns:c15="http://schemas.microsoft.com/office/drawing/2012/chart" uri="{CE6537A1-D6FC-4f65-9D91-7224C49458BB}"/>
          </c:extLst>
        </c:dLbl>
      </c:pivotFmt>
      <c:pivotFmt>
        <c:idx val="3"/>
        <c:spPr>
          <a:solidFill>
            <a:srgbClr val="C00000"/>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Date!$B$22</c:f>
              <c:strCache>
                <c:ptCount val="1"/>
                <c:pt idx="0">
                  <c:v>Total</c:v>
                </c:pt>
              </c:strCache>
            </c:strRef>
          </c:tx>
          <c:spPr>
            <a:solidFill>
              <a:srgbClr val="C00000"/>
            </a:solidFill>
            <a:ln>
              <a:noFill/>
            </a:ln>
            <a:effectLst>
              <a:outerShdw blurRad="50800" dist="38100" dir="2700000" algn="tl" rotWithShape="0">
                <a:prstClr val="black">
                  <a:alpha val="40000"/>
                </a:prstClr>
              </a:outerShdw>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Date!$A$23:$A$35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Date!$B$23:$B$35</c:f>
              <c:numCache>
                <c:formatCode>General</c:formatCode>
                <c:ptCount val="12"/>
                <c:pt idx="0">
                  <c:v>37</c:v>
                </c:pt>
                <c:pt idx="1">
                  <c:v>39</c:v>
                </c:pt>
                <c:pt idx="2">
                  <c:v>48</c:v>
                </c:pt>
                <c:pt idx="3">
                  <c:v>63</c:v>
                </c:pt>
                <c:pt idx="4">
                  <c:v>53</c:v>
                </c:pt>
                <c:pt idx="5">
                  <c:v>35</c:v>
                </c:pt>
                <c:pt idx="6">
                  <c:v>34</c:v>
                </c:pt>
                <c:pt idx="7">
                  <c:v>37</c:v>
                </c:pt>
                <c:pt idx="8">
                  <c:v>53</c:v>
                </c:pt>
                <c:pt idx="9">
                  <c:v>77</c:v>
                </c:pt>
                <c:pt idx="10">
                  <c:v>57</c:v>
                </c:pt>
                <c:pt idx="11">
                  <c:v>51</c:v>
                </c:pt>
              </c:numCache>
            </c:numRef>
          </c:val>
          <c:extLst>
            <c:ext xmlns:c16="http://schemas.microsoft.com/office/drawing/2014/chart" uri="{C3380CC4-5D6E-409C-BE32-E72D297353CC}">
              <c16:uniqueId val="{00000005-13AA-4EBE-90A4-5223B45B4AEE}"/>
            </c:ext>
          </c:extLst>
        </c:ser>
        <c:dLbls>
          <c:dLblPos val="outEnd"/>
          <c:showLegendKey val="0"/>
          <c:showVal val="1"/>
          <c:showCatName val="0"/>
          <c:showSerName val="0"/>
          <c:showPercent val="0"/>
          <c:showBubbleSize val="0"/>
        </c:dLbls>
        <c:gapWidth val="100"/>
        <c:overlap val="-24"/>
        <c:axId val="680161088"/>
        <c:axId val="680160104"/>
      </c:barChart>
      <c:catAx>
        <c:axId val="6801610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Month</a:t>
                </a:r>
              </a:p>
            </c:rich>
          </c:tx>
          <c:overlay val="0"/>
          <c:spPr>
            <a:noFill/>
            <a:ln>
              <a:noFill/>
            </a:ln>
            <a:effectLst/>
          </c:sp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80160104"/>
        <c:crosses val="autoZero"/>
        <c:auto val="1"/>
        <c:lblAlgn val="ctr"/>
        <c:lblOffset val="100"/>
        <c:noMultiLvlLbl val="0"/>
      </c:catAx>
      <c:valAx>
        <c:axId val="68016010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Numebr of Movies Released</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80161088"/>
        <c:crosses val="autoZero"/>
        <c:crossBetween val="between"/>
      </c:valAx>
      <c:spPr>
        <a:noFill/>
        <a:ln>
          <a:noFill/>
        </a:ln>
        <a:effectLst/>
      </c:spPr>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Histogram of Runtime</cx:v>
        </cx:txData>
      </cx:tx>
      <cx:txPr>
        <a:bodyPr spcFirstLastPara="1" vertOverflow="ellipsis" horzOverflow="overflow" wrap="square" lIns="0" tIns="0" rIns="0" bIns="0" anchor="ctr" anchorCtr="1"/>
        <a:lstStyle/>
        <a:p>
          <a:pPr algn="ctr" rtl="0">
            <a:defRPr/>
          </a:pPr>
          <a:r>
            <a:rPr lang="en-US" sz="1400" b="1" i="0" u="none" strike="noStrike" baseline="0">
              <a:solidFill>
                <a:srgbClr val="44546A"/>
              </a:solidFill>
              <a:latin typeface="Calibri" panose="020F0502020204030204"/>
            </a:rPr>
            <a:t>Histogram of Runtime</a:t>
          </a:r>
        </a:p>
      </cx:txPr>
    </cx:title>
    <cx:plotArea>
      <cx:plotAreaRegion>
        <cx:series layoutId="clusteredColumn" uniqueId="{21B51393-D0FB-4EC8-8DBF-9616979D23AF}">
          <cx:tx>
            <cx:txData>
              <cx:f>_xlchart.v1.0</cx:f>
              <cx:v>Runtime</cx:v>
            </cx:txData>
          </cx:tx>
          <cx:spPr>
            <a:solidFill>
              <a:srgbClr val="B81B24"/>
            </a:solidFill>
            <a:effectLst>
              <a:outerShdw blurRad="50800" dist="38100" dir="2700000" algn="tl" rotWithShape="0">
                <a:prstClr val="black">
                  <a:alpha val="40000"/>
                </a:prstClr>
              </a:outerShdw>
            </a:effectLst>
          </cx:spPr>
          <cx:dataId val="0"/>
          <cx:layoutPr>
            <cx:binning intervalClosed="r"/>
          </cx:layoutPr>
        </cx:series>
      </cx:plotAreaRegion>
      <cx:axis id="0">
        <cx:catScaling gapWidth="0"/>
        <cx:title>
          <cx:tx>
            <cx:txData>
              <cx:v>Runtime</cx:v>
            </cx:txData>
          </cx:tx>
          <cx:txPr>
            <a:bodyPr spcFirstLastPara="1" vertOverflow="ellipsis" horzOverflow="overflow" wrap="square" lIns="0" tIns="0" rIns="0" bIns="0" anchor="ctr" anchorCtr="1"/>
            <a:lstStyle/>
            <a:p>
              <a:pPr algn="ctr" rtl="0">
                <a:defRPr/>
              </a:pPr>
              <a:r>
                <a:rPr lang="en-US" sz="900" b="1" i="0" u="none" strike="noStrike" baseline="0">
                  <a:solidFill>
                    <a:srgbClr val="44546A"/>
                  </a:solidFill>
                  <a:latin typeface="Calibri" panose="020F0502020204030204"/>
                </a:rPr>
                <a:t>Runtime</a:t>
              </a:r>
            </a:p>
          </cx:txPr>
        </cx:title>
        <cx:tickLabels/>
      </cx:axis>
      <cx:axis id="1">
        <cx:valScaling/>
        <cx:title>
          <cx:tx>
            <cx:txData>
              <cx:v>Frequency</cx:v>
            </cx:txData>
          </cx:tx>
          <cx:txPr>
            <a:bodyPr spcFirstLastPara="1" vertOverflow="ellipsis" horzOverflow="overflow" wrap="square" lIns="0" tIns="0" rIns="0" bIns="0" anchor="ctr" anchorCtr="1"/>
            <a:lstStyle/>
            <a:p>
              <a:pPr algn="ctr" rtl="0">
                <a:defRPr/>
              </a:pPr>
              <a:r>
                <a:rPr lang="en-US" sz="900" b="1" i="0" u="none" strike="noStrike" baseline="0">
                  <a:solidFill>
                    <a:srgbClr val="44546A"/>
                  </a:solidFill>
                  <a:latin typeface="Calibri" panose="020F0502020204030204"/>
                </a:rPr>
                <a:t>Frequency</a:t>
              </a:r>
            </a:p>
          </cx:txPr>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Runtime Distribution</cx:v>
        </cx:txData>
      </cx:tx>
      <cx:txPr>
        <a:bodyPr spcFirstLastPara="1" vertOverflow="ellipsis" horzOverflow="overflow" wrap="square" lIns="0" tIns="0" rIns="0" bIns="0" anchor="ctr" anchorCtr="1"/>
        <a:lstStyle/>
        <a:p>
          <a:pPr algn="ctr" rtl="0">
            <a:defRPr b="1">
              <a:solidFill>
                <a:srgbClr val="44546A"/>
              </a:solidFill>
            </a:defRPr>
          </a:pPr>
          <a:r>
            <a:rPr lang="en-US" sz="1400" b="1" i="0" u="none" strike="noStrike" baseline="0">
              <a:solidFill>
                <a:srgbClr val="44546A"/>
              </a:solidFill>
              <a:latin typeface="Calibri" panose="020F0502020204030204"/>
            </a:rPr>
            <a:t>Runtime Distribution</a:t>
          </a:r>
        </a:p>
      </cx:txPr>
    </cx:title>
    <cx:plotArea>
      <cx:plotAreaRegion>
        <cx:series layoutId="boxWhisker" uniqueId="{1C1B3968-C6C6-4A3A-812B-65A0B3CDD54A}">
          <cx:tx>
            <cx:txData>
              <cx:f>_xlchart.v1.2</cx:f>
              <cx:v>Runtime</cx:v>
            </cx:txData>
          </cx:tx>
          <cx:spPr>
            <a:solidFill>
              <a:srgbClr val="B81B24"/>
            </a:solidFill>
            <a:effectLst>
              <a:outerShdw blurRad="50800" dist="38100" dir="2700000" algn="tl" rotWithShape="0">
                <a:prstClr val="black">
                  <a:alpha val="40000"/>
                </a:prstClr>
              </a:outerShdw>
            </a:effectLst>
          </cx:spPr>
          <cx:dataId val="0"/>
          <cx:layoutPr>
            <cx:visibility meanLine="1" meanMarker="1" nonoutliers="0" outliers="1"/>
            <cx:statistics quartileMethod="exclusive"/>
          </cx:layoutPr>
        </cx:series>
      </cx:plotAreaRegion>
      <cx:axis id="0">
        <cx:catScaling gapWidth="1"/>
        <cx:tickLabels/>
      </cx:axis>
      <cx:axis id="1">
        <cx:valScaling/>
        <cx:title>
          <cx:tx>
            <cx:txData>
              <cx:v>Frequency</cx:v>
            </cx:txData>
          </cx:tx>
          <cx:txPr>
            <a:bodyPr spcFirstLastPara="1" vertOverflow="ellipsis" horzOverflow="overflow" wrap="square" lIns="0" tIns="0" rIns="0" bIns="0" anchor="ctr" anchorCtr="1"/>
            <a:lstStyle/>
            <a:p>
              <a:pPr algn="ctr" rtl="0">
                <a:defRPr b="1">
                  <a:solidFill>
                    <a:srgbClr val="44546A"/>
                  </a:solidFill>
                </a:defRPr>
              </a:pPr>
              <a:r>
                <a:rPr lang="en-US" sz="900" b="1" i="0" u="none" strike="noStrike" baseline="0">
                  <a:solidFill>
                    <a:srgbClr val="44546A"/>
                  </a:solidFill>
                  <a:latin typeface="Calibri" panose="020F0502020204030204"/>
                </a:rPr>
                <a:t>Frequency</a:t>
              </a:r>
            </a:p>
          </cx:txPr>
        </cx:title>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txData>
          <cx:v>IMDB Score Distribution</cx:v>
        </cx:txData>
      </cx:tx>
      <cx:txPr>
        <a:bodyPr spcFirstLastPara="1" vertOverflow="ellipsis" horzOverflow="overflow" wrap="square" lIns="0" tIns="0" rIns="0" bIns="0" anchor="ctr" anchorCtr="1"/>
        <a:lstStyle/>
        <a:p>
          <a:pPr algn="ctr" rtl="0">
            <a:defRPr/>
          </a:pPr>
          <a:r>
            <a:rPr lang="en-US" sz="1400" b="1" i="0" u="none" strike="noStrike" baseline="0">
              <a:solidFill>
                <a:srgbClr val="44546A"/>
              </a:solidFill>
              <a:latin typeface="Calibri" panose="020F0502020204030204"/>
            </a:rPr>
            <a:t>IMDB Score Distribution</a:t>
          </a:r>
        </a:p>
      </cx:txPr>
    </cx:title>
    <cx:plotArea>
      <cx:plotAreaRegion>
        <cx:series layoutId="boxWhisker" uniqueId="{4E845513-12CB-4DAA-A618-CC96EB0AC374}">
          <cx:spPr>
            <a:solidFill>
              <a:srgbClr val="B81B24"/>
            </a:solidFill>
            <a:effectLst>
              <a:outerShdw blurRad="50800" dist="38100" dir="2700000" algn="tl" rotWithShape="0">
                <a:prstClr val="black">
                  <a:alpha val="40000"/>
                </a:prstClr>
              </a:outerShdw>
            </a:effectLst>
          </cx:spPr>
          <cx:dataId val="0"/>
          <cx:layoutPr>
            <cx:visibility meanLine="0" meanMarker="1" nonoutliers="0" outliers="1"/>
            <cx:statistics quartileMethod="exclusive"/>
          </cx:layoutPr>
        </cx:series>
      </cx:plotAreaRegion>
      <cx:axis id="0">
        <cx:catScaling gapWidth="1"/>
        <cx:tickLabels/>
      </cx:axis>
      <cx:axis id="1">
        <cx:valScaling/>
        <cx:title>
          <cx:tx>
            <cx:txData>
              <cx:v>Frequency</cx:v>
            </cx:txData>
          </cx:tx>
          <cx:txPr>
            <a:bodyPr spcFirstLastPara="1" vertOverflow="ellipsis" horzOverflow="overflow" wrap="square" lIns="0" tIns="0" rIns="0" bIns="0" anchor="ctr" anchorCtr="1"/>
            <a:lstStyle/>
            <a:p>
              <a:pPr algn="ctr" rtl="0">
                <a:defRPr b="1"/>
              </a:pPr>
              <a:r>
                <a:rPr lang="en-US" sz="900" b="1" i="0" u="none" strike="noStrike" baseline="0">
                  <a:solidFill>
                    <a:sysClr val="windowText" lastClr="000000">
                      <a:lumMod val="65000"/>
                      <a:lumOff val="35000"/>
                    </a:sysClr>
                  </a:solidFill>
                  <a:latin typeface="Calibri" panose="020F0502020204030204"/>
                </a:rPr>
                <a:t>Frequency</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1.xml"/><Relationship Id="rId1" Type="http://schemas.microsoft.com/office/2014/relationships/chartEx" Target="../charts/chartEx1.xml"/><Relationship Id="rId5" Type="http://schemas.openxmlformats.org/officeDocument/2006/relationships/chart" Target="../charts/chart2.xml"/><Relationship Id="rId4" Type="http://schemas.microsoft.com/office/2014/relationships/chartEx" Target="../charts/chartEx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610507</xdr:colOff>
      <xdr:row>24</xdr:row>
      <xdr:rowOff>27213</xdr:rowOff>
    </xdr:from>
    <xdr:to>
      <xdr:col>11</xdr:col>
      <xdr:colOff>1173842</xdr:colOff>
      <xdr:row>39</xdr:row>
      <xdr:rowOff>19956</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70756F8-5BB4-4BDC-947B-FDD14C12029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890907" y="4459513"/>
              <a:ext cx="4589235" cy="276134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0</xdr:colOff>
      <xdr:row>23</xdr:row>
      <xdr:rowOff>186103</xdr:rowOff>
    </xdr:from>
    <xdr:to>
      <xdr:col>23</xdr:col>
      <xdr:colOff>81642</xdr:colOff>
      <xdr:row>38</xdr:row>
      <xdr:rowOff>27216</xdr:rowOff>
    </xdr:to>
    <xdr:graphicFrame macro="">
      <xdr:nvGraphicFramePr>
        <xdr:cNvPr id="4" name="Chart 3">
          <a:extLst>
            <a:ext uri="{FF2B5EF4-FFF2-40B4-BE49-F238E27FC236}">
              <a16:creationId xmlns:a16="http://schemas.microsoft.com/office/drawing/2014/main" id="{5D24F7CE-9C14-41C1-BC57-73C957C978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54429</xdr:colOff>
      <xdr:row>43</xdr:row>
      <xdr:rowOff>18143</xdr:rowOff>
    </xdr:from>
    <xdr:to>
      <xdr:col>15</xdr:col>
      <xdr:colOff>290287</xdr:colOff>
      <xdr:row>58</xdr:row>
      <xdr:rowOff>108858</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8CD1BC58-5C2B-4059-AFE4-370E19E0FFE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2360729" y="7955643"/>
              <a:ext cx="4179208" cy="285296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27213</xdr:colOff>
      <xdr:row>43</xdr:row>
      <xdr:rowOff>0</xdr:rowOff>
    </xdr:from>
    <xdr:to>
      <xdr:col>22</xdr:col>
      <xdr:colOff>607784</xdr:colOff>
      <xdr:row>58</xdr:row>
      <xdr:rowOff>136072</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3DB4016C-8E76-4FED-9BCC-604D7D3B84E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7000763" y="7937500"/>
              <a:ext cx="4238171" cy="289832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27214</xdr:colOff>
      <xdr:row>63</xdr:row>
      <xdr:rowOff>9073</xdr:rowOff>
    </xdr:from>
    <xdr:to>
      <xdr:col>15</xdr:col>
      <xdr:colOff>553358</xdr:colOff>
      <xdr:row>77</xdr:row>
      <xdr:rowOff>36285</xdr:rowOff>
    </xdr:to>
    <xdr:graphicFrame macro="">
      <xdr:nvGraphicFramePr>
        <xdr:cNvPr id="12" name="Chart 11">
          <a:extLst>
            <a:ext uri="{FF2B5EF4-FFF2-40B4-BE49-F238E27FC236}">
              <a16:creationId xmlns:a16="http://schemas.microsoft.com/office/drawing/2014/main" id="{71AC21FA-701E-443C-A7EA-843EFF1D5C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706581</xdr:colOff>
      <xdr:row>1</xdr:row>
      <xdr:rowOff>155699</xdr:rowOff>
    </xdr:from>
    <xdr:to>
      <xdr:col>8</xdr:col>
      <xdr:colOff>517813</xdr:colOff>
      <xdr:row>15</xdr:row>
      <xdr:rowOff>56819</xdr:rowOff>
    </xdr:to>
    <xdr:graphicFrame macro="">
      <xdr:nvGraphicFramePr>
        <xdr:cNvPr id="3" name="Chart 2">
          <a:extLst>
            <a:ext uri="{FF2B5EF4-FFF2-40B4-BE49-F238E27FC236}">
              <a16:creationId xmlns:a16="http://schemas.microsoft.com/office/drawing/2014/main" id="{22511F03-E973-4899-A580-6D1388D8A6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697345</xdr:colOff>
      <xdr:row>17</xdr:row>
      <xdr:rowOff>118627</xdr:rowOff>
    </xdr:from>
    <xdr:to>
      <xdr:col>8</xdr:col>
      <xdr:colOff>508000</xdr:colOff>
      <xdr:row>33</xdr:row>
      <xdr:rowOff>57727</xdr:rowOff>
    </xdr:to>
    <xdr:graphicFrame macro="">
      <xdr:nvGraphicFramePr>
        <xdr:cNvPr id="2" name="Chart 1">
          <a:extLst>
            <a:ext uri="{FF2B5EF4-FFF2-40B4-BE49-F238E27FC236}">
              <a16:creationId xmlns:a16="http://schemas.microsoft.com/office/drawing/2014/main" id="{616B791F-265E-4B1C-9918-0DE92C5156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611908</xdr:colOff>
      <xdr:row>37</xdr:row>
      <xdr:rowOff>13853</xdr:rowOff>
    </xdr:from>
    <xdr:to>
      <xdr:col>8</xdr:col>
      <xdr:colOff>484908</xdr:colOff>
      <xdr:row>51</xdr:row>
      <xdr:rowOff>170871</xdr:rowOff>
    </xdr:to>
    <xdr:graphicFrame macro="">
      <xdr:nvGraphicFramePr>
        <xdr:cNvPr id="5" name="Chart 4">
          <a:extLst>
            <a:ext uri="{FF2B5EF4-FFF2-40B4-BE49-F238E27FC236}">
              <a16:creationId xmlns:a16="http://schemas.microsoft.com/office/drawing/2014/main" id="{010C12F9-1194-4613-9580-9F6C3DA05C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406400</xdr:colOff>
      <xdr:row>71</xdr:row>
      <xdr:rowOff>9525</xdr:rowOff>
    </xdr:from>
    <xdr:to>
      <xdr:col>7</xdr:col>
      <xdr:colOff>755650</xdr:colOff>
      <xdr:row>85</xdr:row>
      <xdr:rowOff>174625</xdr:rowOff>
    </xdr:to>
    <xdr:graphicFrame macro="">
      <xdr:nvGraphicFramePr>
        <xdr:cNvPr id="4" name="Chart 3">
          <a:extLst>
            <a:ext uri="{FF2B5EF4-FFF2-40B4-BE49-F238E27FC236}">
              <a16:creationId xmlns:a16="http://schemas.microsoft.com/office/drawing/2014/main" id="{89FB87F5-F6FC-4EEE-BF2D-1627128D59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762000</xdr:colOff>
      <xdr:row>2</xdr:row>
      <xdr:rowOff>9524</xdr:rowOff>
    </xdr:from>
    <xdr:to>
      <xdr:col>10</xdr:col>
      <xdr:colOff>50800</xdr:colOff>
      <xdr:row>15</xdr:row>
      <xdr:rowOff>88900</xdr:rowOff>
    </xdr:to>
    <xdr:graphicFrame macro="">
      <xdr:nvGraphicFramePr>
        <xdr:cNvPr id="2" name="Chart 1">
          <a:extLst>
            <a:ext uri="{FF2B5EF4-FFF2-40B4-BE49-F238E27FC236}">
              <a16:creationId xmlns:a16="http://schemas.microsoft.com/office/drawing/2014/main" id="{A6DB3842-D673-4D20-B442-F02615DFEB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19050</xdr:colOff>
      <xdr:row>0</xdr:row>
      <xdr:rowOff>92075</xdr:rowOff>
    </xdr:from>
    <xdr:to>
      <xdr:col>10</xdr:col>
      <xdr:colOff>323850</xdr:colOff>
      <xdr:row>15</xdr:row>
      <xdr:rowOff>73025</xdr:rowOff>
    </xdr:to>
    <xdr:graphicFrame macro="">
      <xdr:nvGraphicFramePr>
        <xdr:cNvPr id="2" name="Chart 1">
          <a:extLst>
            <a:ext uri="{FF2B5EF4-FFF2-40B4-BE49-F238E27FC236}">
              <a16:creationId xmlns:a16="http://schemas.microsoft.com/office/drawing/2014/main" id="{67020A83-1AD1-4945-A654-F5DA6DE82B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6350</xdr:colOff>
      <xdr:row>20</xdr:row>
      <xdr:rowOff>15875</xdr:rowOff>
    </xdr:from>
    <xdr:to>
      <xdr:col>13</xdr:col>
      <xdr:colOff>565150</xdr:colOff>
      <xdr:row>34</xdr:row>
      <xdr:rowOff>180975</xdr:rowOff>
    </xdr:to>
    <xdr:graphicFrame macro="">
      <xdr:nvGraphicFramePr>
        <xdr:cNvPr id="3" name="Chart 2">
          <a:extLst>
            <a:ext uri="{FF2B5EF4-FFF2-40B4-BE49-F238E27FC236}">
              <a16:creationId xmlns:a16="http://schemas.microsoft.com/office/drawing/2014/main" id="{201FD0B8-855C-48B4-B13E-BFB486AAFA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19050</xdr:colOff>
      <xdr:row>38</xdr:row>
      <xdr:rowOff>161925</xdr:rowOff>
    </xdr:from>
    <xdr:to>
      <xdr:col>10</xdr:col>
      <xdr:colOff>450850</xdr:colOff>
      <xdr:row>53</xdr:row>
      <xdr:rowOff>142875</xdr:rowOff>
    </xdr:to>
    <xdr:graphicFrame macro="">
      <xdr:nvGraphicFramePr>
        <xdr:cNvPr id="4" name="Chart 3">
          <a:extLst>
            <a:ext uri="{FF2B5EF4-FFF2-40B4-BE49-F238E27FC236}">
              <a16:creationId xmlns:a16="http://schemas.microsoft.com/office/drawing/2014/main" id="{66CDE78C-8DB7-4F4A-915E-FCBC839E04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rellia Christie" refreshedDate="44470.065426851848" createdVersion="7" refreshedVersion="7" minRefreshableVersion="3" recordCount="584" xr:uid="{3BF99EAA-E9FA-431C-AB3E-F322F9B05F02}">
  <cacheSource type="worksheet">
    <worksheetSource name="Table1"/>
  </cacheSource>
  <cacheFields count="6">
    <cacheField name="Premiere" numFmtId="15">
      <sharedItems containsSemiMixedTypes="0" containsNonDate="0" containsDate="1" containsString="0" minDate="2014-12-13T00:00:00" maxDate="2021-05-28T00:00:00" count="387">
        <d v="2014-12-13T00:00:00"/>
        <d v="2015-05-22T00:00:00"/>
        <d v="2015-05-29T00:00:00"/>
        <d v="2015-06-26T00:00:00"/>
        <d v="2015-07-17T00:00:00"/>
        <d v="2015-09-18T00:00:00"/>
        <d v="2015-10-09T00:00:00"/>
        <d v="2015-10-16T00:00:00"/>
        <d v="2015-12-04T00:00:00"/>
        <d v="2015-12-11T00:00:00"/>
        <d v="2016-03-18T00:00:00"/>
        <d v="2016-04-29T00:00:00"/>
        <d v="2016-05-27T00:00:00"/>
        <d v="2016-06-24T00:00:00"/>
        <d v="2016-07-07T00:00:00"/>
        <d v="2016-07-15T00:00:00"/>
        <d v="2016-07-29T00:00:00"/>
        <d v="2016-08-19T00:00:00"/>
        <d v="2016-08-26T00:00:00"/>
        <d v="2016-09-13T00:00:00"/>
        <d v="2016-09-16T00:00:00"/>
        <d v="2016-09-23T00:00:00"/>
        <d v="2016-09-30T00:00:00"/>
        <d v="2016-10-07T00:00:00"/>
        <d v="2016-10-12T00:00:00"/>
        <d v="2016-10-13T00:00:00"/>
        <d v="2016-10-14T00:00:00"/>
        <d v="2016-10-28T00:00:00"/>
        <d v="2016-11-04T00:00:00"/>
        <d v="2016-11-11T00:00:00"/>
        <d v="2016-11-22T00:00:00"/>
        <d v="2016-12-09T00:00:00"/>
        <d v="2016-12-16T00:00:00"/>
        <d v="2017-01-06T00:00:00"/>
        <d v="2017-01-13T00:00:00"/>
        <d v="2017-01-20T00:00:00"/>
        <d v="2017-01-26T00:00:00"/>
        <d v="2017-01-27T00:00:00"/>
        <d v="2017-02-03T00:00:00"/>
        <d v="2017-02-07T00:00:00"/>
        <d v="2017-02-14T00:00:00"/>
        <d v="2017-02-24T00:00:00"/>
        <d v="2017-03-10T00:00:00"/>
        <d v="2017-03-17T00:00:00"/>
        <d v="2017-03-24T00:00:00"/>
        <d v="2017-03-31T00:00:00"/>
        <d v="2017-04-07T00:00:00"/>
        <d v="2017-04-14T00:00:00"/>
        <d v="2017-04-21T00:00:00"/>
        <d v="2017-04-28T00:00:00"/>
        <d v="2017-05-05T00:00:00"/>
        <d v="2017-05-12T00:00:00"/>
        <d v="2017-05-19T00:00:00"/>
        <d v="2017-05-20T00:00:00"/>
        <d v="2017-05-26T00:00:00"/>
        <d v="2017-06-09T00:00:00"/>
        <d v="2017-06-16T00:00:00"/>
        <d v="2017-06-23T00:00:00"/>
        <d v="2017-06-28T00:00:00"/>
        <d v="2017-07-14T00:00:00"/>
        <d v="2017-07-28T00:00:00"/>
        <d v="2017-08-04T00:00:00"/>
        <d v="2017-08-11T00:00:00"/>
        <d v="2017-08-25T00:00:00"/>
        <d v="2017-09-01T00:00:00"/>
        <d v="2017-09-08T00:00:00"/>
        <d v="2017-09-12T00:00:00"/>
        <d v="2017-09-15T00:00:00"/>
        <d v="2017-09-22T00:00:00"/>
        <d v="2017-09-29T00:00:00"/>
        <d v="2017-10-06T00:00:00"/>
        <d v="2017-10-12T00:00:00"/>
        <d v="2017-10-13T00:00:00"/>
        <d v="2017-10-20T00:00:00"/>
        <d v="2017-11-10T00:00:00"/>
        <d v="2017-11-17T00:00:00"/>
        <d v="2017-11-21T00:00:00"/>
        <d v="2017-11-22T00:00:00"/>
        <d v="2017-11-24T00:00:00"/>
        <d v="2017-12-01T00:00:00"/>
        <d v="2017-12-08T00:00:00"/>
        <d v="2017-12-15T00:00:00"/>
        <d v="2017-12-22T00:00:00"/>
        <d v="2018-01-12T00:00:00"/>
        <d v="2018-01-19T00:00:00"/>
        <d v="2018-01-26T00:00:00"/>
        <d v="2018-02-04T00:00:00"/>
        <d v="2018-02-09T00:00:00"/>
        <d v="2018-02-14T00:00:00"/>
        <d v="2018-02-16T00:00:00"/>
        <d v="2018-02-23T00:00:00"/>
        <d v="2018-03-08T00:00:00"/>
        <d v="2018-03-09T00:00:00"/>
        <d v="2018-03-16T00:00:00"/>
        <d v="2018-03-23T00:00:00"/>
        <d v="2018-03-30T00:00:00"/>
        <d v="2018-04-06T00:00:00"/>
        <d v="2018-04-13T00:00:00"/>
        <d v="2018-04-20T00:00:00"/>
        <d v="2018-04-27T00:00:00"/>
        <d v="2018-05-01T00:00:00"/>
        <d v="2018-05-04T00:00:00"/>
        <d v="2018-05-11T00:00:00"/>
        <d v="2018-05-18T00:00:00"/>
        <d v="2018-05-25T00:00:00"/>
        <d v="2018-06-08T00:00:00"/>
        <d v="2018-06-15T00:00:00"/>
        <d v="2018-06-24T00:00:00"/>
        <d v="2018-06-29T00:00:00"/>
        <d v="2018-07-06T00:00:00"/>
        <d v="2018-07-13T00:00:00"/>
        <d v="2018-07-20T00:00:00"/>
        <d v="2018-07-27T00:00:00"/>
        <d v="2018-08-03T00:00:00"/>
        <d v="2018-08-10T00:00:00"/>
        <d v="2018-08-17T00:00:00"/>
        <d v="2018-08-24T00:00:00"/>
        <d v="2018-09-07T00:00:00"/>
        <d v="2018-09-12T00:00:00"/>
        <d v="2018-09-13T00:00:00"/>
        <d v="2018-09-14T00:00:00"/>
        <d v="2018-09-21T00:00:00"/>
        <d v="2018-09-28T00:00:00"/>
        <d v="2018-10-05T00:00:00"/>
        <d v="2018-10-10T00:00:00"/>
        <d v="2018-10-12T00:00:00"/>
        <d v="2018-10-19T00:00:00"/>
        <d v="2018-10-26T00:00:00"/>
        <d v="2018-11-02T00:00:00"/>
        <d v="2018-11-09T00:00:00"/>
        <d v="2018-11-13T00:00:00"/>
        <d v="2018-11-16T00:00:00"/>
        <d v="2018-11-22T00:00:00"/>
        <d v="2018-11-30T00:00:00"/>
        <d v="2018-12-07T00:00:00"/>
        <d v="2018-12-12T00:00:00"/>
        <d v="2018-12-14T00:00:00"/>
        <d v="2018-12-16T00:00:00"/>
        <d v="2018-12-21T00:00:00"/>
        <d v="2018-12-31T00:00:00"/>
        <d v="2019-01-04T00:00:00"/>
        <d v="2019-01-11T00:00:00"/>
        <d v="2019-01-18T00:00:00"/>
        <d v="2019-01-25T00:00:00"/>
        <d v="2019-02-01T00:00:00"/>
        <d v="2019-02-08T00:00:00"/>
        <d v="2019-02-12T00:00:00"/>
        <d v="2019-02-22T00:00:00"/>
        <d v="2019-03-08T00:00:00"/>
        <d v="2019-03-13T00:00:00"/>
        <d v="2019-03-21T00:00:00"/>
        <d v="2019-03-22T00:00:00"/>
        <d v="2019-03-29T00:00:00"/>
        <d v="2019-04-05T00:00:00"/>
        <d v="2019-04-12T00:00:00"/>
        <d v="2019-04-17T00:00:00"/>
        <d v="2019-04-19T00:00:00"/>
        <d v="2019-04-20T00:00:00"/>
        <d v="2019-04-26T00:00:00"/>
        <d v="2019-05-01T00:00:00"/>
        <d v="2019-05-03T00:00:00"/>
        <d v="2019-05-10T00:00:00"/>
        <d v="2019-05-14T00:00:00"/>
        <d v="2019-05-16T00:00:00"/>
        <d v="2019-05-17T00:00:00"/>
        <d v="2019-05-22T00:00:00"/>
        <d v="2019-05-23T00:00:00"/>
        <d v="2019-05-24T00:00:00"/>
        <d v="2019-05-31T00:00:00"/>
        <d v="2019-06-07T00:00:00"/>
        <d v="2019-06-12T00:00:00"/>
        <d v="2019-06-14T00:00:00"/>
        <d v="2019-06-19T00:00:00"/>
        <d v="2019-06-27T00:00:00"/>
        <d v="2019-07-10T00:00:00"/>
        <d v="2019-07-12T00:00:00"/>
        <d v="2019-07-16T00:00:00"/>
        <d v="2019-07-18T00:00:00"/>
        <d v="2019-07-24T00:00:00"/>
        <d v="2019-07-31T00:00:00"/>
        <d v="2019-08-02T00:00:00"/>
        <d v="2019-08-05T00:00:00"/>
        <d v="2019-08-09T00:00:00"/>
        <d v="2019-08-16T00:00:00"/>
        <d v="2019-08-21T00:00:00"/>
        <d v="2019-08-28T00:00:00"/>
        <d v="2019-08-29T00:00:00"/>
        <d v="2019-08-30T00:00:00"/>
        <d v="2019-09-10T00:00:00"/>
        <d v="2019-09-13T00:00:00"/>
        <d v="2019-09-15T00:00:00"/>
        <d v="2019-09-20T00:00:00"/>
        <d v="2019-09-25T00:00:00"/>
        <d v="2019-09-27T00:00:00"/>
        <d v="2019-10-04T00:00:00"/>
        <d v="2019-10-11T00:00:00"/>
        <d v="2019-10-12T00:00:00"/>
        <d v="2019-10-18T00:00:00"/>
        <d v="2019-10-23T00:00:00"/>
        <d v="2019-10-25T00:00:00"/>
        <d v="2019-10-28T00:00:00"/>
        <d v="2019-10-29T00:00:00"/>
        <d v="2019-11-01T00:00:00"/>
        <d v="2019-11-08T00:00:00"/>
        <d v="2019-11-15T00:00:00"/>
        <d v="2019-11-20T00:00:00"/>
        <d v="2019-11-21T00:00:00"/>
        <d v="2019-11-27T00:00:00"/>
        <d v="2019-11-28T00:00:00"/>
        <d v="2019-12-01T00:00:00"/>
        <d v="2019-12-03T00:00:00"/>
        <d v="2019-12-05T00:00:00"/>
        <d v="2019-12-06T00:00:00"/>
        <d v="2019-12-13T00:00:00"/>
        <d v="2019-12-19T00:00:00"/>
        <d v="2019-12-20T00:00:00"/>
        <d v="2019-12-24T00:00:00"/>
        <d v="2019-12-26T00:00:00"/>
        <d v="2019-12-27T00:00:00"/>
        <d v="2020-01-01T00:00:00"/>
        <d v="2020-01-17T00:00:00"/>
        <d v="2020-01-20T00:00:00"/>
        <d v="2020-01-23T00:00:00"/>
        <d v="2020-01-31T00:00:00"/>
        <d v="2020-02-07T00:00:00"/>
        <d v="2020-02-11T00:00:00"/>
        <d v="2020-02-12T00:00:00"/>
        <d v="2020-02-14T00:00:00"/>
        <d v="2020-02-21T00:00:00"/>
        <d v="2020-02-28T00:00:00"/>
        <d v="2020-03-06T00:00:00"/>
        <d v="2020-03-08T00:00:00"/>
        <d v="2020-03-13T00:00:00"/>
        <d v="2020-03-19T00:00:00"/>
        <d v="2020-03-20T00:00:00"/>
        <d v="2020-03-25T00:00:00"/>
        <d v="2020-03-27T00:00:00"/>
        <d v="2020-04-02T00:00:00"/>
        <d v="2020-04-03T00:00:00"/>
        <d v="2020-04-10T00:00:00"/>
        <d v="2020-04-17T00:00:00"/>
        <d v="2020-04-22T00:00:00"/>
        <d v="2020-04-23T00:00:00"/>
        <d v="2020-04-24T00:00:00"/>
        <d v="2020-04-29T00:00:00"/>
        <d v="2020-04-30T00:00:00"/>
        <d v="2020-05-01T00:00:00"/>
        <d v="2020-05-06T00:00:00"/>
        <d v="2020-05-11T00:00:00"/>
        <d v="2020-05-13T00:00:00"/>
        <d v="2020-05-20T00:00:00"/>
        <d v="2020-05-22T00:00:00"/>
        <d v="2020-05-27T00:00:00"/>
        <d v="2020-05-28T00:00:00"/>
        <d v="2020-06-03T00:00:00"/>
        <d v="2020-06-05T00:00:00"/>
        <d v="2020-06-12T00:00:00"/>
        <d v="2020-06-18T00:00:00"/>
        <d v="2020-06-19T00:00:00"/>
        <d v="2020-06-24T00:00:00"/>
        <d v="2020-06-26T00:00:00"/>
        <d v="2020-07-01T00:00:00"/>
        <d v="2020-07-03T00:00:00"/>
        <d v="2020-07-08T00:00:00"/>
        <d v="2020-07-10T00:00:00"/>
        <d v="2020-07-14T00:00:00"/>
        <d v="2020-07-15T00:00:00"/>
        <d v="2020-07-16T00:00:00"/>
        <d v="2020-07-17T00:00:00"/>
        <d v="2020-07-23T00:00:00"/>
        <d v="2020-07-24T00:00:00"/>
        <d v="2020-07-29T00:00:00"/>
        <d v="2020-07-31T00:00:00"/>
        <d v="2020-08-05T00:00:00"/>
        <d v="2020-08-07T00:00:00"/>
        <d v="2020-08-12T00:00:00"/>
        <d v="2020-08-14T00:00:00"/>
        <d v="2020-08-17T00:00:00"/>
        <d v="2020-08-20T00:00:00"/>
        <d v="2020-08-21T00:00:00"/>
        <d v="2020-08-26T00:00:00"/>
        <d v="2020-08-28T00:00:00"/>
        <d v="2020-09-02T00:00:00"/>
        <d v="2020-09-03T00:00:00"/>
        <d v="2020-09-04T00:00:00"/>
        <d v="2020-09-07T00:00:00"/>
        <d v="2020-09-09T00:00:00"/>
        <d v="2020-09-10T00:00:00"/>
        <d v="2020-09-11T00:00:00"/>
        <d v="2020-09-15T00:00:00"/>
        <d v="2020-09-16T00:00:00"/>
        <d v="2020-09-17T00:00:00"/>
        <d v="2020-09-18T00:00:00"/>
        <d v="2020-09-21T00:00:00"/>
        <d v="2020-09-30T00:00:00"/>
        <d v="2020-10-01T00:00:00"/>
        <d v="2020-10-02T00:00:00"/>
        <d v="2020-10-04T00:00:00"/>
        <d v="2020-10-07T00:00:00"/>
        <d v="2020-10-08T00:00:00"/>
        <d v="2020-10-09T00:00:00"/>
        <d v="2020-10-13T00:00:00"/>
        <d v="2020-10-14T00:00:00"/>
        <d v="2020-10-15T00:00:00"/>
        <d v="2020-10-16T00:00:00"/>
        <d v="2020-10-21T00:00:00"/>
        <d v="2020-10-22T00:00:00"/>
        <d v="2020-10-23T00:00:00"/>
        <d v="2020-10-27T00:00:00"/>
        <d v="2020-10-28T00:00:00"/>
        <d v="2020-10-30T00:00:00"/>
        <d v="2020-11-03T00:00:00"/>
        <d v="2020-11-05T00:00:00"/>
        <d v="2020-11-06T00:00:00"/>
        <d v="2020-11-11T00:00:00"/>
        <d v="2020-11-12T00:00:00"/>
        <d v="2020-11-13T00:00:00"/>
        <d v="2020-11-19T00:00:00"/>
        <d v="2020-11-20T00:00:00"/>
        <d v="2020-11-22T00:00:00"/>
        <d v="2020-11-23T00:00:00"/>
        <d v="2020-11-24T00:00:00"/>
        <d v="2020-11-25T00:00:00"/>
        <d v="2020-11-27T00:00:00"/>
        <d v="2020-11-30T00:00:00"/>
        <d v="2020-12-01T00:00:00"/>
        <d v="2020-12-03T00:00:00"/>
        <d v="2020-12-04T00:00:00"/>
        <d v="2020-12-07T00:00:00"/>
        <d v="2020-12-08T00:00:00"/>
        <d v="2020-12-09T00:00:00"/>
        <d v="2020-12-11T00:00:00"/>
        <d v="2020-12-14T00:00:00"/>
        <d v="2020-12-18T00:00:00"/>
        <d v="2020-12-21T00:00:00"/>
        <d v="2020-12-23T00:00:00"/>
        <d v="2020-12-24T00:00:00"/>
        <d v="2020-12-25T00:00:00"/>
        <d v="2020-12-27T00:00:00"/>
        <d v="2020-12-28T00:00:00"/>
        <d v="2021-01-01T00:00:00"/>
        <d v="2021-01-06T00:00:00"/>
        <d v="2021-01-07T00:00:00"/>
        <d v="2021-01-08T00:00:00"/>
        <d v="2021-01-11T00:00:00"/>
        <d v="2021-01-14T00:00:00"/>
        <d v="2021-01-15T00:00:00"/>
        <d v="2021-01-22T00:00:00"/>
        <d v="2021-01-28T00:00:00"/>
        <d v="2021-01-29T00:00:00"/>
        <d v="2021-02-05T00:00:00"/>
        <d v="2021-02-10T00:00:00"/>
        <d v="2021-02-11T00:00:00"/>
        <d v="2021-02-12T00:00:00"/>
        <d v="2021-02-23T00:00:00"/>
        <d v="2021-02-25T00:00:00"/>
        <d v="2021-02-26T00:00:00"/>
        <d v="2021-03-01T00:00:00"/>
        <d v="2021-03-03T00:00:00"/>
        <d v="2021-03-05T00:00:00"/>
        <d v="2021-03-12T00:00:00"/>
        <d v="2021-03-17T00:00:00"/>
        <d v="2021-03-18T00:00:00"/>
        <d v="2021-03-24T00:00:00"/>
        <d v="2021-03-25T00:00:00"/>
        <d v="2021-03-26T00:00:00"/>
        <d v="2021-04-01T00:00:00"/>
        <d v="2021-04-02T00:00:00"/>
        <d v="2021-04-07T00:00:00"/>
        <d v="2021-04-09T00:00:00"/>
        <d v="2021-04-14T00:00:00"/>
        <d v="2021-04-15T00:00:00"/>
        <d v="2021-04-16T00:00:00"/>
        <d v="2021-04-17T00:00:00"/>
        <d v="2021-04-22T00:00:00"/>
        <d v="2021-04-28T00:00:00"/>
        <d v="2021-04-29T00:00:00"/>
        <d v="2021-04-30T00:00:00"/>
        <d v="2021-05-07T00:00:00"/>
        <d v="2021-05-12T00:00:00"/>
        <d v="2021-05-14T00:00:00"/>
        <d v="2021-05-18T00:00:00"/>
        <d v="2021-05-21T00:00:00"/>
        <d v="2021-05-26T00:00:00"/>
        <d v="2021-05-27T00:00:00"/>
        <d v="2019-10-16T00:00:00"/>
        <d v="2017-10-27T00:00:00"/>
      </sharedItems>
    </cacheField>
    <cacheField name="Title" numFmtId="0">
      <sharedItems/>
    </cacheField>
    <cacheField name="Genre" numFmtId="0">
      <sharedItems count="114">
        <s v="Documentary"/>
        <s v="War Drama"/>
        <s v="Comedy / Musical"/>
        <s v="Western"/>
        <s v="Adventure"/>
        <s v="Satire"/>
        <s v="Action Comedy"/>
        <s v="Comedy-Drama"/>
        <s v="Comedy"/>
        <s v="Thriller"/>
        <s v="Drama"/>
        <s v="Science Fiction/Thriller"/>
        <s v="War"/>
        <s v="Concert Film"/>
        <s v="Mockumentary"/>
        <s v="Horror"/>
        <s v="Science Fiction/Action"/>
        <s v="Biopic"/>
        <s v="Heist"/>
        <s v="Aftershow / Interview"/>
        <s v="Variety Show"/>
        <s v="Science Fiction/Drama"/>
        <s v="Romance"/>
        <s v="One-Man Show"/>
        <s v="Dark Comedy"/>
        <s v="Anime/Science Fiction"/>
        <s v="War-Comedy"/>
        <s v="Crime Thriller"/>
        <s v="Action-Adventure"/>
        <s v="Horror Thriller"/>
        <s v="Comedy Horror"/>
        <s v="Black Comedy"/>
        <s v="Teen Comedy Horror"/>
        <s v="Horror/Crime Drama"/>
        <s v="Action Thriller"/>
        <s v="Romantic Comedy"/>
        <s v="Romantic Drama"/>
        <s v="Urban Fantasy"/>
        <s v="Biographical/Comedy"/>
        <s v="Science Fiction"/>
        <s v="Science Fiction/Mystery"/>
        <s v="Crime Drama"/>
        <s v="Family Film"/>
        <s v="Musical/Western/Fantasy"/>
        <s v="Action/Comedy"/>
        <s v="Sports-Drama"/>
        <s v="Teen Comedy-Drama"/>
        <s v="Drama/Horror"/>
        <s v="Adventure/Comedy"/>
        <s v="Action-Thriller"/>
        <s v="Romantic Comedy-Drama"/>
        <s v="Spy Thriller"/>
        <s v="Horror-Thriller"/>
        <s v="Mentalism Special"/>
        <s v="Musical"/>
        <s v="Historical-Epic"/>
        <s v="Psychological Horror"/>
        <s v="Christmas/Fantasy/Adventure/Comedy"/>
        <s v="Animation"/>
        <s v="Psychological Thriller"/>
        <s v="Action"/>
        <s v="Romance Drama"/>
        <s v="Drama-Comedy"/>
        <s v="Science Fiction Adventure"/>
        <s v="Comedy Mystery"/>
        <s v="Musical / Short"/>
        <s v="Animation / Comedy"/>
        <s v="Animation / Science Fiction"/>
        <s v="Animation / Musicial"/>
        <s v="Coming-Of-Age Comedy-Drama"/>
        <s v="Making-Of"/>
        <s v="Adventure-Romance"/>
        <s v="Historical Drama"/>
        <s v="Mystery"/>
        <s v="Animation/Christmas/Comedy/Adventure"/>
        <s v="Musical Comedy"/>
        <s v="Horror Anthology"/>
        <s v="Drama / Short"/>
        <s v="Political Thriller"/>
        <s v="Animation / Short"/>
        <s v="Sports Film"/>
        <s v="Anime / Short"/>
        <s v="Animation/Comedy/Adventure"/>
        <s v="Heist Film/Thriller"/>
        <s v="Anime/Fantasy"/>
        <s v="Family/Comedy-Drama"/>
        <s v="Romantic Teenage Drama"/>
        <s v="Superhero/Action"/>
        <s v="Dance Comedy"/>
        <s v="Animation/Superhero"/>
        <s v="Superhero"/>
        <s v="Supernatural Drama"/>
        <s v="Comedy/Horror"/>
        <s v="Family"/>
        <s v="Horror Comedy"/>
        <s v="Comedy/Fantasy/Family"/>
        <s v="Romantic Thriller"/>
        <s v="Animation/Musical/Adventure"/>
        <s v="Romantic Comedy/Holiday"/>
        <s v="Anthology/Dark Comedy"/>
        <s v="Family/Christmas Musical"/>
        <s v="Stop Motion"/>
        <s v="Christmas Musical"/>
        <s v="Christmas Comedy"/>
        <s v="Fantasy"/>
        <s v="Action/Science Fiction"/>
        <s v="Romantic Teen Drama"/>
        <s v="Christian Musical"/>
        <s v="Hidden-Camera Prank Comedy"/>
        <s v="Superhero-Comedy"/>
        <s v="Psychological Thriller Drama"/>
        <s v="Animated Musical Comedy"/>
        <s v="Science Fiction Thriller"/>
        <s v="Zombie/Heist"/>
      </sharedItems>
    </cacheField>
    <cacheField name="Runtime" numFmtId="0">
      <sharedItems containsSemiMixedTypes="0" containsString="0" containsNumber="1" containsInteger="1" minValue="4" maxValue="209"/>
    </cacheField>
    <cacheField name="IMDB Score" numFmtId="0">
      <sharedItems containsSemiMixedTypes="0" containsString="0" containsNumber="1" minValue="2.5" maxValue="9"/>
    </cacheField>
    <cacheField name="Language" numFmtId="0">
      <sharedItems count="38">
        <s v="English"/>
        <s v="English/Ukranian/Russian"/>
        <s v="English/Akan"/>
        <s v="English/Russian"/>
        <s v="English/Mandarin"/>
        <s v="Spanish"/>
        <s v="Portuguese"/>
        <s v="Japanese"/>
        <s v="English/Korean"/>
        <s v="Khmer/English/French"/>
        <s v="Spanish/Basque"/>
        <s v="Georgian"/>
        <s v="Hindi"/>
        <s v="English/Hindi"/>
        <s v="English/Japanese"/>
        <s v="French"/>
        <s v="Tamil"/>
        <s v="Italian"/>
        <s v="Spanish/Catalan"/>
        <s v="Indonesian"/>
        <s v="English/Spanish"/>
        <s v="Marathi"/>
        <s v="English/Swedish"/>
        <s v="Filipino"/>
        <s v="German"/>
        <s v="English/Taiwanese/Mandarin"/>
        <s v="Korean"/>
        <s v="Thai"/>
        <s v="Turkish"/>
        <s v="Spanish/English"/>
        <s v="Thia/English"/>
        <s v="Malay"/>
        <s v="Bengali"/>
        <s v="Norwegian"/>
        <s v="Polish"/>
        <s v="English/Arabic"/>
        <s v="Dutch"/>
        <s v="Swedish"/>
      </sharedItems>
    </cacheField>
  </cacheFields>
  <extLst>
    <ext xmlns:x14="http://schemas.microsoft.com/office/spreadsheetml/2009/9/main" uri="{725AE2AE-9491-48be-B2B4-4EB974FC3084}">
      <x14:pivotCacheDefinition pivotCacheId="142388288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rellia Christie" refreshedDate="44470.089502893519" createdVersion="7" refreshedVersion="7" minRefreshableVersion="3" recordCount="584" xr:uid="{BFB0CA64-87A5-4138-ABAF-D0384833F9AA}">
  <cacheSource type="worksheet">
    <worksheetSource name="Table1"/>
  </cacheSource>
  <cacheFields count="6">
    <cacheField name="Premiere" numFmtId="15">
      <sharedItems containsSemiMixedTypes="0" containsNonDate="0" containsDate="1" containsString="0" minDate="2014-12-13T00:00:00" maxDate="2021-05-28T00:00:00"/>
    </cacheField>
    <cacheField name="Title" numFmtId="0">
      <sharedItems/>
    </cacheField>
    <cacheField name="Genre" numFmtId="0">
      <sharedItems/>
    </cacheField>
    <cacheField name="Runtime" numFmtId="0">
      <sharedItems containsSemiMixedTypes="0" containsString="0" containsNumber="1" containsInteger="1" minValue="4" maxValue="209"/>
    </cacheField>
    <cacheField name="IMDB Score" numFmtId="0">
      <sharedItems containsSemiMixedTypes="0" containsString="0" containsNumber="1" minValue="2.5" maxValue="9"/>
    </cacheField>
    <cacheField name="Language" numFmtId="0">
      <sharedItems count="38">
        <s v="English"/>
        <s v="English/Ukranian/Russian"/>
        <s v="English/Akan"/>
        <s v="English/Russian"/>
        <s v="English/Mandarin"/>
        <s v="Spanish"/>
        <s v="Portuguese"/>
        <s v="Japanese"/>
        <s v="English/Korean"/>
        <s v="Khmer/English/French"/>
        <s v="Spanish/Basque"/>
        <s v="Georgian"/>
        <s v="Hindi"/>
        <s v="English/Hindi"/>
        <s v="English/Japanese"/>
        <s v="French"/>
        <s v="Tamil"/>
        <s v="Italian"/>
        <s v="Spanish/Catalan"/>
        <s v="Indonesian"/>
        <s v="English/Spanish"/>
        <s v="Marathi"/>
        <s v="English/Swedish"/>
        <s v="Filipino"/>
        <s v="German"/>
        <s v="English/Taiwanese/Mandarin"/>
        <s v="Korean"/>
        <s v="Thai"/>
        <s v="Turkish"/>
        <s v="Spanish/English"/>
        <s v="Thia/English"/>
        <s v="Malay"/>
        <s v="Bengali"/>
        <s v="Norwegian"/>
        <s v="Polish"/>
        <s v="English/Arabic"/>
        <s v="Dutch"/>
        <s v="Swedish"/>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rellia Christie" refreshedDate="44470.462030671297" createdVersion="7" refreshedVersion="7" minRefreshableVersion="3" recordCount="584" xr:uid="{4E6E74EA-98FF-4379-BF11-0E4DE53C6DB8}">
  <cacheSource type="worksheet">
    <worksheetSource name="Table1"/>
  </cacheSource>
  <cacheFields count="6">
    <cacheField name="Premiere" numFmtId="15">
      <sharedItems containsSemiMixedTypes="0" containsNonDate="0" containsDate="1" containsString="0" minDate="2014-12-13T00:00:00" maxDate="2021-05-28T00:00:00"/>
    </cacheField>
    <cacheField name="Title" numFmtId="0">
      <sharedItems count="584">
        <s v="My Own Man"/>
        <s v="The Other One: The Long Strange Trip Of Bob Weir"/>
        <s v="Hot Girls Wanted"/>
        <s v="What Happened, Miss Simone?"/>
        <s v="Tig"/>
        <s v="Keith Richards: Under The Influence"/>
        <s v="Winter On Fire: Ukraine'S Fight For Freedom"/>
        <s v="Beasts Of No Nation"/>
        <s v="A Very Murray Christmas"/>
        <s v="The Ridiculous 6"/>
        <s v="Pee-Wee'S Big Holiday"/>
        <s v="My Beautiful Broken Brain"/>
        <s v="Special Correspondents"/>
        <s v="Team Foxcatcher"/>
        <s v="The Do-Over"/>
        <s v="The Fundamentals Of Caring"/>
        <s v="Brahman Naman"/>
        <s v="Rebirth"/>
        <s v="Tallulah"/>
        <s v="I'Ll Sleep When I'M Dead"/>
        <s v="Xoxo"/>
        <s v="Extremis"/>
        <s v="Arq"/>
        <s v="Audrie &amp; Daisy"/>
        <s v="Amanda Knox"/>
        <s v="The Siege Of Jadotville"/>
        <s v="13Th"/>
        <s v="Justin Timberlake + The Tennessee Kids"/>
        <s v="Mascots"/>
        <s v="Sky Ladder: The Art Of Cai Guo-Qiang"/>
        <s v="I Am The Pretty Thing That Lives In The House"/>
        <s v="7 Años"/>
        <s v="Into The Inferno"/>
        <s v="The Ivory Game"/>
        <s v="True Memoirs Of An International Assassin"/>
        <s v="Mercy"/>
        <s v="Spectral"/>
        <s v="Barry"/>
        <s v="Coin Heist"/>
        <s v="Clinical"/>
        <s v="Take The 10"/>
        <s v="13Th: A Conversation With Oprah Winfrey &amp; Ava Duvernay"/>
        <s v="Iboy"/>
        <s v="Imperial Dreams"/>
        <s v="Michael Bolton'S Big, Sexy, Valentine'S Day Special"/>
        <s v="Girlfriend'S Day"/>
        <s v="I Don'T Feel At Home In This World Anymore"/>
        <s v="Burning Sands"/>
        <s v="Deidra &amp; Laney Rob A Train"/>
        <s v="The Most Hated Woman In America"/>
        <s v="The Discovery"/>
        <s v="Win It All"/>
        <s v="Sandy Wexler"/>
        <s v="Sand Castle"/>
        <s v="Tramps"/>
        <s v="Rodney King"/>
        <s v="Small Crimes"/>
        <s v="Casting Jonbenet"/>
        <s v="Handsome: A Netflix Mystery Movie"/>
        <s v="The Mars Generation"/>
        <s v="Get Me Roger Stone"/>
        <s v="Laerte-Se"/>
        <s v="Blame!"/>
        <s v="War Machine"/>
        <s v="Joshua: Teenager Vs. Superpower"/>
        <s v="Shimmer Lake"/>
        <s v="Counterpunch "/>
        <s v="Nobody Speak: Trials Of The Free Press"/>
        <s v="Okja"/>
        <s v="To The Bone"/>
        <s v="Chasing Coral "/>
        <s v="The Incredible Jessica James"/>
        <s v="Icarus"/>
        <s v="Naked"/>
        <s v="Death Note"/>
        <s v="Little Evil"/>
        <s v="Resurface"/>
        <s v="#Realityhigh"/>
        <s v="Heroin(E) "/>
        <s v="First They Killed My Father"/>
        <s v="Gaga: Five Foot Two"/>
        <s v="Gerald'S Game"/>
        <s v="Our Souls At Night"/>
        <s v="Long Shot"/>
        <s v="The Death And Life Of Marsha P. Johnson"/>
        <s v="Bomb Scared"/>
        <s v="The Babysitter"/>
        <s v="The Meyerowitz Stories (New And Selected)"/>
        <s v="Kingdom Of Us"/>
        <s v="1922"/>
        <s v="Wheelman"/>
        <s v="One Of Us"/>
        <s v="The Killer"/>
        <s v="A Christmas Prince"/>
        <s v="Jim &amp; Andy: The Great Beyond - Featuring A Very Special, Contractually Obligated Mention Of Tony Cliffton "/>
        <s v="Saving Capitalism"/>
        <s v="Barbra: The Music, The Mem'Ries, The Magic!"/>
        <s v="Cuba And The Cameraman "/>
        <s v="Voyuer "/>
        <s v="El Camino Christmas"/>
        <s v="Christmas Inheritance"/>
        <s v="Bright"/>
        <s v="The Polka King"/>
        <s v="The Open House"/>
        <s v="Step Sisters"/>
        <s v="A Futile And Stupid Gesture"/>
        <s v="The Cloverfield Paradox"/>
        <s v="When We First Met"/>
        <s v="The Trader"/>
        <s v="Seeing Allred"/>
        <s v="Love Per Square Foot"/>
        <s v="Irreplaceable You"/>
        <s v="Mute"/>
        <s v="Ladies First"/>
        <s v="The Outsider"/>
        <s v="Benji"/>
        <s v="Take Your Pills"/>
        <s v="Paradox"/>
        <s v="Game Over, Man!"/>
        <s v="Roxanne Roxanne"/>
        <s v="Happy Anniversary"/>
        <s v="First Match"/>
        <s v="6 Balloons"/>
        <s v="Amateur"/>
        <s v="Ram Dass, Going Home"/>
        <s v="Come Sunday"/>
        <s v="I Am Not An Easy Man"/>
        <s v="Dude"/>
        <s v="Mercury 13"/>
        <s v="The Week Of"/>
        <s v="Candy Jar"/>
        <s v="The Rachel Divide"/>
        <s v="Sometimes"/>
        <s v="Forgive Us Our Debts"/>
        <s v="End Game"/>
        <s v="The Kissing Booth"/>
        <s v="Cargo"/>
        <s v="Ibiza"/>
        <s v="Alex Strangelove"/>
        <s v="Lust Stories"/>
        <s v="Set It Up"/>
        <s v="To Each, Her Own"/>
        <s v="Tau"/>
        <s v="Recovery Boys"/>
        <s v="Calibre"/>
        <s v="The Legacy Of A Whitetail Deer Hunter"/>
        <s v="How It Ends"/>
        <s v="Father Of The Year"/>
        <s v="Extinction"/>
        <s v="The Bleeding Edge"/>
        <s v="Like Father"/>
        <s v="Long Live Brij Mohan"/>
        <s v="The Package"/>
        <s v="Zion "/>
        <s v="To All The Boys I'Ve Loved Before"/>
        <s v="The After Party"/>
        <s v="The Most Assassinated Woman In The World"/>
        <s v="Sierra Burgess Is A Loser"/>
        <s v="City Of Joy"/>
        <s v="On My Skin"/>
        <s v="Reversing Roe"/>
        <s v="The Land Of Steady Habits"/>
        <s v="The Angel"/>
        <s v="Nappily Ever After"/>
        <s v="Quincy"/>
        <s v="Hold The Dark"/>
        <s v="Notes From Dunblane: Lesson From A School Shooting"/>
        <s v="Two Catalonias"/>
        <s v="Private Life"/>
        <s v="44399"/>
        <s v="Apostle"/>
        <s v="Remastered: Who Shot The Sheriff?"/>
        <s v="Feminists: What Were They Thinking?"/>
        <s v="The Night Comes For Us"/>
        <s v="Derren Brown: Sacrifice"/>
        <s v="Been So Long"/>
        <s v="Shirkers"/>
        <s v="The Holiday Calendar"/>
        <s v="The Other Side Of The Wind"/>
        <s v="Remastered: Tricky Dick &amp; The Man In Black"/>
        <s v="They'Ll Love Me When I'M Dead"/>
        <s v="Outlaw King"/>
        <s v="Loudon Wainwright Iii: Surviving Twin"/>
        <s v="Cam"/>
        <s v="The Princess Switch"/>
        <s v="The Ballad Of Buster Scruggs"/>
        <s v="The Christmas Chronicles"/>
        <s v="A Christmas Prince: The Royal Wedding"/>
        <s v="Rajma Chawal"/>
        <s v="Angela'S Christmas"/>
        <s v="5 Star Christmas"/>
        <s v="Mowgli: Legend Of The Jungle"/>
        <s v="Remastered: Who Killed Jam Master Jay?"/>
        <s v="The American Meme"/>
        <s v="Out Of Many, One"/>
        <s v="Roma"/>
        <s v="Springsteen On Broadway"/>
        <s v="Porta Dos Fundos: The Last Hangover"/>
        <s v="Bird Box"/>
        <s v="Struggle: The Life And Lost Art Of Szukaiski"/>
        <s v="Taylor Swift: Reputation Stadium Tour"/>
        <s v="Lionheart"/>
        <s v="The Last Laugh"/>
        <s v="Remastered: Massacre At The Stadium"/>
        <s v="Io"/>
        <s v="Fyre: The Greatest Party That Never Happened"/>
        <s v="Soni"/>
        <s v="Polar"/>
        <s v="Velvet Buzzsaw"/>
        <s v="Kevin Hart'S Guide To Black History"/>
        <s v="High Flying Bird"/>
        <s v="Remastered: The Two Killings Of Sam Cooke"/>
        <s v="Period. End Of Sentence."/>
        <s v="Paris Is Us"/>
        <s v="Firebrand"/>
        <s v="Paddleton"/>
        <s v="Juanita"/>
        <s v="Walk. Ride. Rodeo."/>
        <s v="Triple Frontier"/>
        <s v="Antoine Griezmann: The Making Of A Legend"/>
        <s v="Remastered: The Miami Showband Massacre"/>
        <s v="The Dirt"/>
        <s v="44423"/>
        <s v="The Legend Of Cocaine Island"/>
        <s v="The Highwaymen"/>
        <s v="Unicorn Store"/>
        <s v="Who Would You Take To A Deserted Island?"/>
        <s v="The Perfect Date"/>
        <s v="Homecoming: A Film By Beyonce "/>
        <s v="Someone Great"/>
        <s v="Music Teacher"/>
        <s v="Brene Brown: The Call To Courage"/>
        <s v="Grass Is Greener"/>
        <s v="Remastered: Devil At The Crossroads"/>
        <s v="Knock Down The House"/>
        <s v="Despite Everything"/>
        <s v="All In My Family"/>
        <s v="Wine Country"/>
        <s v="Still Laugh-In: The Stars Celebrate"/>
        <s v="Good Sam"/>
        <s v="See You Yesterday"/>
        <s v="Remastered: The Lion'S Share"/>
        <s v="A Tale Of Two Kitchens"/>
        <s v="The Lonely Island Presents: The Unauthorized Bash Brothers Experience"/>
        <s v="After Maria"/>
        <s v="Rim Of The World"/>
        <s v="The Perfection"/>
        <s v="Chopsticks"/>
        <s v="Always Be My Maybe"/>
        <s v="Elisa &amp; Marcela"/>
        <s v="The Black Godfather"/>
        <s v="Rolling Thunder Revue: A Bob Dylan Story By Martin Scorsere"/>
        <s v="Murder Mystery"/>
        <s v="Life Overtakes Me"/>
        <s v="Beats"/>
        <s v="The Edge Of Democracy"/>
        <s v="Anima"/>
        <s v="Parchis: The Documentary"/>
        <s v="Point Blank"/>
        <s v="Frankenstein'S Monster'S Monster, Frankenstein"/>
        <s v="Secret Obsession"/>
        <s v="The Great Hack"/>
        <s v="The Red Sea Diving Resort"/>
        <s v="Otherhood"/>
        <s v="Enter The Anime"/>
        <s v="Lovefucked"/>
        <s v="Rocko'S Modern Life: Static Cling"/>
        <s v="Sextuplets"/>
        <s v="Invader Zim: Enter The Florpus"/>
        <s v="American Factory: A Conversation With The Obamas "/>
        <s v="American Factory"/>
        <s v="Travis Scott: Look Mom I Can Fly"/>
        <s v="Falling Inn Love"/>
        <s v="Back To School"/>
        <s v="Evelyn"/>
        <s v="Hello Privilege. It'S Me, Chelsea"/>
        <s v="Tall Girl"/>
        <s v="Los Tigres Del Norte At Folsom Prison"/>
        <s v="Between Two Ferns: The Movie"/>
        <s v="Birders"/>
        <s v="In The Shadow Of The Moon"/>
        <s v="Sturgill Simpson Presents: Sound &amp; Fury"/>
        <s v="In The Tall Grass"/>
        <s v="The Forest Of Love"/>
        <s v="Fractured"/>
        <s v="El Camino: A Breaking Bad Movie"/>
        <s v="Street Flow"/>
        <s v="Eli"/>
        <s v="The Laundromat"/>
        <s v="Upstarts"/>
        <s v="Seventeen"/>
        <s v="Tell Me Who I Am"/>
        <s v="Dancing With The Birds"/>
        <s v="Rattlesnake"/>
        <s v="It Takes A Lunatic"/>
        <s v="Dolemite Is My Name"/>
        <s v="A 3 Minute Hug"/>
        <s v="Little Miss Sumo"/>
        <s v="The Road To El Camino: A Breaking Bad Movie"/>
        <s v="Drive"/>
        <s v="American Son"/>
        <s v="Holiday In The Wild"/>
        <s v="The King"/>
        <s v="Fire In Paradise"/>
        <s v="Let It Snow"/>
        <s v="House Arrest"/>
        <s v="Earthquake Bird"/>
        <s v="Klaus"/>
        <s v="Bikram: Yogi, Guru, Predator"/>
        <s v="Lorena, Light-Footed Woman"/>
        <s v="The Knight Before Christmas"/>
        <s v="The Irishman: In Conversation"/>
        <s v="The Irishman"/>
        <s v="Holiday Rush"/>
        <s v="Dead Kids"/>
        <s v="Porta Dos Fundos: The First Temptation Of Christ"/>
        <s v="A Christmas Prince: The Royal Baby"/>
        <s v="Marriage Story"/>
        <s v="6 Underground"/>
        <s v="After The Raid"/>
        <s v="The Two Popes"/>
        <s v="Como Caído Del Cielo"/>
        <s v="John Mulaney &amp; The Sack Lunch Bunch"/>
        <s v="The App"/>
        <s v="El Pepe: A Supreme Life"/>
        <s v="Ghost Stories"/>
        <s v="A Fall From Grace"/>
        <s v="What Did Jack Do?"/>
        <s v="Airplane Mode"/>
        <s v="Miss Americana"/>
        <s v="Horse Girl"/>
        <s v="Road To Roma"/>
        <s v="To All The Boys: P.S. I Still Love You"/>
        <s v="Isi &amp; Ossi"/>
        <s v="The Last Thing He Wanted"/>
        <s v="Yeh Ballet"/>
        <s v="All The Bright Places"/>
        <s v="Guilty"/>
        <s v="Spenser Confidential"/>
        <s v="Sitara: Let Girls Dream"/>
        <s v="Lost Girls"/>
        <s v="Altered Carbon: Resleeved"/>
        <s v="Ultras"/>
        <s v="A Life Of Speed: The Juan Manuel Fangio Story"/>
        <s v="The Occupant"/>
        <s v="Crip Camp: A Disability Revolution"/>
        <s v="Maska"/>
        <s v="The Decline"/>
        <s v="Uncorked"/>
        <s v="Sol Levante"/>
        <s v="Coffee &amp; Kareem"/>
        <s v="The Main Event"/>
        <s v="Love Wedding Repeat"/>
        <s v="Tigertail"/>
        <s v="La Originals"/>
        <s v="Earth And Blood"/>
        <s v="Rising High"/>
        <s v="Sergio"/>
        <s v="The Willoughbys"/>
        <s v="Circus Of Books"/>
        <s v="Time To Hunt"/>
        <s v="Extraction"/>
        <s v="Murder To Mercy: The Cyntoia Brown Story"/>
        <s v="A Secret Love"/>
        <s v="Dangerous Lies"/>
        <s v="Rich In Love"/>
        <s v="Mrs. Serial Killer"/>
        <s v="All Day And A Night"/>
        <s v="The Half Of It"/>
        <s v="Becoming"/>
        <s v="Have A Good Trip: Adventures In Psychedelics"/>
        <s v="The Wrong Missy"/>
        <s v="Ben Platt: Live From Radio City Music Hall"/>
        <s v="The Lovebirds"/>
        <s v="I'M No Longer Here"/>
        <s v="Intuition"/>
        <s v="Spelling The Dream"/>
        <s v="The Last Days Of American Crime"/>
        <s v="Choked: Paisa Bolta Hai"/>
        <s v="Da 5 Bloods"/>
        <s v="One Take"/>
        <s v="A Whisker Away"/>
        <s v="One-Way To Tomorrow"/>
        <s v="Lost Bullet"/>
        <s v="Feel The Beat"/>
        <s v="Disclosure: Trans Lives On Screen"/>
        <s v="Nobody Knows I'M Here"/>
        <s v="Bulbbul"/>
        <s v="Athlete A"/>
        <s v="Eurovision Song Contest: The Story Of Fire Saga"/>
        <s v="Under The Riccione Sun"/>
        <s v="Desperados"/>
        <s v="Mucho Mucho Amor: The Legend Of Walter Mercado "/>
        <s v="The Old Guard"/>
        <s v="The Claudia Kishi Club"/>
        <s v="We Are One"/>
        <s v="The Players"/>
        <s v="Fatal Affair"/>
        <s v="Father Soldier Son"/>
        <s v="The Larva Island Movie"/>
        <s v="The Kissing Booth 2"/>
        <s v="Offering To The Storm"/>
        <s v="The Speed Cubers"/>
        <s v="Seriously Single"/>
        <s v="Raat Akeli Hai"/>
        <s v="Anelka: Misunderstood"/>
        <s v="Work It"/>
        <s v="Gunjan Saxena: The Kargil Girl"/>
        <s v="Fearless"/>
        <s v="Project Power"/>
        <s v="Octonauts &amp; The Caves Of Sac Actun"/>
        <s v="Crazy Awesome Teachers"/>
        <s v="John Was Trying To Contact Aliens"/>
        <s v="The Crimes That Bind"/>
        <s v="Dark Forces"/>
        <s v="The Sleepover"/>
        <s v="Class Of '83"/>
        <s v="Rising Phoenix"/>
        <s v="Unknown Origins"/>
        <s v="All Together Now"/>
        <s v="Freaks: You'Re One Of Us"/>
        <s v="Love, Guaranteed"/>
        <s v="I'M Thinking Of Ending Things"/>
        <s v="My Octopus Teacher"/>
        <s v="The Social Dilemma"/>
        <s v="The Babysitter: Killer Queen"/>
        <s v="Dad Wanted"/>
        <s v="Hope Frozen: A Quest To Live Twice"/>
        <s v="The Paramedic"/>
        <s v="The Devil All The Time"/>
        <s v="Gims: On The Record"/>
        <s v="Whipped"/>
        <s v="Dolly Kitty And Those Twinkling Stars"/>
        <s v="A Love Song For Latasha"/>
        <s v="The Boys In The Band"/>
        <s v="The Boys In The Band: Something Personal"/>
        <s v="American Murder: The Family Next Door"/>
        <s v="All Because Of You"/>
        <s v="The Binding"/>
        <s v="Òlòt?Ré"/>
        <s v="Vampires Vs. The Bronx"/>
        <s v="You'Ve Got This"/>
        <s v="Serious Men"/>
        <s v="Dick Johnson Is Dead"/>
        <s v="David Attenborough: A Life On Our Planet"/>
        <s v="Hubie Halloween"/>
        <s v="Bigflo &amp; Oil: Hip Hop Frenzy"/>
        <s v="Ginny Weds Sunny"/>
        <s v="The 40-Year-Old Version"/>
        <s v="Octonauts &amp; The Great Barrier Reef"/>
        <s v="Blackpink: Light Up The Sky"/>
        <s v="The Three Deaths Of Marisela Escobedo"/>
        <s v="Love Like The Falling Rain"/>
        <s v="A Babysitter'S Guide To Monster Hunting"/>
        <s v="Rooting For Roona"/>
        <s v="The Trial Of The Chicago 7"/>
        <s v="Rebecca"/>
        <s v="Cadaver"/>
        <s v="Over The Moon"/>
        <s v="Sarah Cooper: Everything'S Fine"/>
        <s v="Guillermo Vilas: Settling The Score"/>
        <s v="Nobody Sleeps In The Woods Tonight"/>
        <s v="Holidate"/>
        <s v="Secrets Of The Saqqara Tomb"/>
        <s v="Kaali Khuhi"/>
        <s v="The Day Of The Lord"/>
        <s v="Rogue City"/>
        <s v="His House"/>
        <s v="I'M No Longer Here: A Discussion With Guillermo Del Toro And Alfonso Cuaron"/>
        <s v="Operation Christmas Drop"/>
        <s v="Citation"/>
        <s v="What We Wanted"/>
        <s v="Ludo"/>
        <s v="Jingle Jangle: A Christmas Journey"/>
        <s v="The Life Ahead"/>
        <s v="The Princess Switch: Switched Again"/>
        <s v="Alien Xmas"/>
        <s v="If Anything Happens I Love You"/>
        <s v="Dolly Parton'S Christmas On The Square"/>
        <s v="Shawn Mendes: In Wonder"/>
        <s v="Notes For My Son"/>
        <s v="Hillbilly Elegy"/>
        <s v="The Christmas Chronicles: Part Two"/>
        <s v="Shawn Mendes: Live In Concert"/>
        <s v="The Call"/>
        <s v="The Beast"/>
        <s v="Dance Dreams: Hot Chocolate Nutcracker"/>
        <s v="Finding Agnes"/>
        <s v="Angela'S Christmas Wish"/>
        <s v="Just Another Christmas"/>
        <s v="Leyla Everlasting"/>
        <s v="Christmas Crossfire"/>
        <s v="Mank"/>
        <s v="The Claus Family"/>
        <s v="Emicida: Amarelo - It'S All For Yesterday"/>
        <s v="Rose Island"/>
        <s v="The Prom"/>
        <s v="Canvas "/>
        <s v="Giving Voice"/>
        <s v="A California Christmas"/>
        <s v="Ma Rainey'S Black Bottom"/>
        <s v="Ma Rainey'S Black Bottom: A Legacy Brought To Screen"/>
        <s v="Ariana Grande: Excuse Me, I Love You"/>
        <s v="The Midnight Sky"/>
        <s v="Ak Vs Ak"/>
        <s v="We Can Be Heroes"/>
        <s v="Death To 2020"/>
        <s v="Cops And Robbers"/>
        <s v="What Happened To Mr. Cha?"/>
        <s v="The Minimalists: Less Is Now"/>
        <s v="Tony Parker: The Final Shot"/>
        <s v="Pieces Of A Woman"/>
        <s v="Stuck Apart"/>
        <s v="Crack: Cocaine, Corruption &amp; Conspiracy"/>
        <s v="The Heartbreak Club"/>
        <s v="Outside The Wire"/>
        <s v="Double Dad"/>
        <s v="Tribhanga – Tedhi Medhi Crazy"/>
        <s v="What Would Sophia Loren Do?"/>
        <s v="The White Tiger"/>
        <s v="June &amp; Kopi"/>
        <s v="Finding 'Ohana"/>
        <s v="Below Zero"/>
        <s v="The Dig"/>
        <s v="Strip Down, Rise Up"/>
        <s v="The Last Paradiso"/>
        <s v="Space Sweepers"/>
        <s v="Malcolm &amp; Marie"/>
        <s v="The Misadventures Of Hedi And Cokeman"/>
        <s v="Squared Love"/>
        <s v="Red Dot"/>
        <s v="Layla Majnun"/>
        <s v="To All The Boys: Always And Forever"/>
        <s v="Pele"/>
        <s v="Geez &amp; Ann"/>
        <s v="The Girl On The Train"/>
        <s v="Crazy About Her"/>
        <s v="Biggie: I Got A Story To Tell"/>
        <s v="Moxie"/>
        <s v="Sentinelle"/>
        <s v="Yes Day"/>
        <s v="Paper Lives"/>
        <s v="Operation Varsity Blues: The College Admissions Scandal"/>
        <s v="Get The Goat"/>
        <s v="Seaspiracy"/>
        <s v="Caught By A Wave"/>
        <s v="A Week Away"/>
        <s v="Bad Trip"/>
        <s v="Pagglait"/>
        <s v="Tersanjung The Movie"/>
        <s v="Just Say Yes"/>
        <s v="Madame Claude"/>
        <s v="Concrete Cowboy"/>
        <s v="Dolly Parton: A Musicares Tribute"/>
        <s v="Thunder Force"/>
        <s v="Have You Ever Seen Fireflies?"/>
        <s v="Night In Paradise"/>
        <s v="Why Did You Kill Me?"/>
        <s v="Prime Time"/>
        <s v="Ride Or Die"/>
        <s v="Ajeeb Daastaans"/>
        <s v="Arlo The Alligator Boy"/>
        <s v="Chadwick Boseman: Portrait Of An Artist"/>
        <s v="Searching For Sheela"/>
        <s v="Get The Grift"/>
        <s v="Things Heard &amp; Seen"/>
        <s v="The Disciple"/>
        <s v="Monster"/>
        <s v="Milestone"/>
        <s v="Oxygen"/>
        <s v="The Woman In The Window"/>
        <s v="I Am All Girls"/>
        <s v="Ferry"/>
        <s v="Sardar Ka Grandson"/>
        <s v="Army Of The Dead"/>
        <s v="Ghost Lab"/>
        <s v="Baggio: The Divine Ponytail"/>
        <s v="Nail Bomber: Manhunt"/>
        <s v="Blue Miracle"/>
        <s v="Tony Robbins: I Am Not Your Guru"/>
        <s v="Ghosts Of Sugar Land"/>
        <s v="Joan Didion: The Center Will Not Hold"/>
        <s v="Strong Island"/>
        <s v="The White Helmets"/>
      </sharedItems>
    </cacheField>
    <cacheField name="Genre" numFmtId="0">
      <sharedItems count="114">
        <s v="Documentary"/>
        <s v="War Drama"/>
        <s v="Comedy / Musical"/>
        <s v="Western"/>
        <s v="Adventure"/>
        <s v="Satire"/>
        <s v="Action Comedy"/>
        <s v="Comedy-Drama"/>
        <s v="Comedy"/>
        <s v="Thriller"/>
        <s v="Drama"/>
        <s v="Science Fiction/Thriller"/>
        <s v="War"/>
        <s v="Concert Film"/>
        <s v="Mockumentary"/>
        <s v="Horror"/>
        <s v="Science Fiction/Action"/>
        <s v="Biopic"/>
        <s v="Heist"/>
        <s v="Aftershow / Interview"/>
        <s v="Variety Show"/>
        <s v="Science Fiction/Drama"/>
        <s v="Romance"/>
        <s v="One-Man Show"/>
        <s v="Dark Comedy"/>
        <s v="Anime/Science Fiction"/>
        <s v="War-Comedy"/>
        <s v="Crime Thriller"/>
        <s v="Action-Adventure"/>
        <s v="Horror Thriller"/>
        <s v="Comedy Horror"/>
        <s v="Black Comedy"/>
        <s v="Teen Comedy Horror"/>
        <s v="Horror/Crime Drama"/>
        <s v="Action Thriller"/>
        <s v="Romantic Comedy"/>
        <s v="Romantic Drama"/>
        <s v="Urban Fantasy"/>
        <s v="Biographical/Comedy"/>
        <s v="Science Fiction"/>
        <s v="Science Fiction/Mystery"/>
        <s v="Crime Drama"/>
        <s v="Family Film"/>
        <s v="Musical/Western/Fantasy"/>
        <s v="Action/Comedy"/>
        <s v="Sports-Drama"/>
        <s v="Teen Comedy-Drama"/>
        <s v="Drama/Horror"/>
        <s v="Adventure/Comedy"/>
        <s v="Action-Thriller"/>
        <s v="Romantic Comedy-Drama"/>
        <s v="Spy Thriller"/>
        <s v="Horror-Thriller"/>
        <s v="Mentalism Special"/>
        <s v="Musical"/>
        <s v="Historical-Epic"/>
        <s v="Psychological Horror"/>
        <s v="Christmas/Fantasy/Adventure/Comedy"/>
        <s v="Animation"/>
        <s v="Psychological Thriller"/>
        <s v="Action"/>
        <s v="Romance Drama"/>
        <s v="Drama-Comedy"/>
        <s v="Science Fiction Adventure"/>
        <s v="Comedy Mystery"/>
        <s v="Musical / Short"/>
        <s v="Animation / Comedy"/>
        <s v="Animation / Science Fiction"/>
        <s v="Animation / Musicial"/>
        <s v="Coming-Of-Age Comedy-Drama"/>
        <s v="Making-Of"/>
        <s v="Adventure-Romance"/>
        <s v="Historical Drama"/>
        <s v="Mystery"/>
        <s v="Animation/Christmas/Comedy/Adventure"/>
        <s v="Musical Comedy"/>
        <s v="Horror Anthology"/>
        <s v="Drama / Short"/>
        <s v="Political Thriller"/>
        <s v="Animation / Short"/>
        <s v="Sports Film"/>
        <s v="Anime / Short"/>
        <s v="Animation/Comedy/Adventure"/>
        <s v="Heist Film/Thriller"/>
        <s v="Anime/Fantasy"/>
        <s v="Family/Comedy-Drama"/>
        <s v="Romantic Teenage Drama"/>
        <s v="Superhero/Action"/>
        <s v="Dance Comedy"/>
        <s v="Animation/Superhero"/>
        <s v="Superhero"/>
        <s v="Supernatural Drama"/>
        <s v="Comedy/Horror"/>
        <s v="Family"/>
        <s v="Horror Comedy"/>
        <s v="Comedy/Fantasy/Family"/>
        <s v="Romantic Thriller"/>
        <s v="Animation/Musical/Adventure"/>
        <s v="Romantic Comedy/Holiday"/>
        <s v="Anthology/Dark Comedy"/>
        <s v="Family/Christmas Musical"/>
        <s v="Stop Motion"/>
        <s v="Christmas Musical"/>
        <s v="Christmas Comedy"/>
        <s v="Fantasy"/>
        <s v="Action/Science Fiction"/>
        <s v="Romantic Teen Drama"/>
        <s v="Christian Musical"/>
        <s v="Hidden-Camera Prank Comedy"/>
        <s v="Superhero-Comedy"/>
        <s v="Psychological Thriller Drama"/>
        <s v="Animated Musical Comedy"/>
        <s v="Science Fiction Thriller"/>
        <s v="Zombie/Heist"/>
      </sharedItems>
    </cacheField>
    <cacheField name="Runtime" numFmtId="0">
      <sharedItems containsSemiMixedTypes="0" containsString="0" containsNumber="1" containsInteger="1" minValue="4" maxValue="209"/>
    </cacheField>
    <cacheField name="IMDB Score" numFmtId="0">
      <sharedItems containsSemiMixedTypes="0" containsString="0" containsNumber="1" minValue="2.5" maxValue="9"/>
    </cacheField>
    <cacheField name="Language" numFmtId="0">
      <sharedItems count="38">
        <s v="English"/>
        <s v="English/Ukranian/Russian"/>
        <s v="English/Akan"/>
        <s v="English/Russian"/>
        <s v="English/Mandarin"/>
        <s v="Spanish"/>
        <s v="Portuguese"/>
        <s v="Japanese"/>
        <s v="English/Korean"/>
        <s v="Khmer/English/French"/>
        <s v="Spanish/Basque"/>
        <s v="Georgian"/>
        <s v="Hindi"/>
        <s v="English/Hindi"/>
        <s v="English/Japanese"/>
        <s v="French"/>
        <s v="Tamil"/>
        <s v="Italian"/>
        <s v="Spanish/Catalan"/>
        <s v="Indonesian"/>
        <s v="English/Spanish"/>
        <s v="Marathi"/>
        <s v="English/Swedish"/>
        <s v="Filipino"/>
        <s v="German"/>
        <s v="English/Taiwanese/Mandarin"/>
        <s v="Korean"/>
        <s v="Thai"/>
        <s v="Turkish"/>
        <s v="Spanish/English"/>
        <s v="Thia/English"/>
        <s v="Malay"/>
        <s v="Bengali"/>
        <s v="Norwegian"/>
        <s v="Polish"/>
        <s v="English/Arabic"/>
        <s v="Dutch"/>
        <s v="Swedish"/>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rellia Christie" refreshedDate="44470.522283680555" createdVersion="7" refreshedVersion="7" minRefreshableVersion="3" recordCount="584" xr:uid="{60592A91-71E4-41F4-8EF5-8C8EBE0C6C5E}">
  <cacheSource type="worksheet">
    <worksheetSource name="Table17"/>
  </cacheSource>
  <cacheFields count="9">
    <cacheField name="Premiere" numFmtId="15">
      <sharedItems containsSemiMixedTypes="0" containsNonDate="0" containsDate="1" containsString="0" minDate="2014-12-13T00:00:00" maxDate="2021-05-28T00:00:00"/>
    </cacheField>
    <cacheField name="Year" numFmtId="1">
      <sharedItems containsSemiMixedTypes="0" containsString="0" containsNumber="1" containsInteger="1" minValue="2014" maxValue="2021" count="8">
        <n v="2014"/>
        <n v="2015"/>
        <n v="2016"/>
        <n v="2017"/>
        <n v="2018"/>
        <n v="2019"/>
        <n v="2020"/>
        <n v="2021"/>
      </sharedItems>
    </cacheField>
    <cacheField name="Month" numFmtId="1">
      <sharedItems/>
    </cacheField>
    <cacheField name="Day" numFmtId="1">
      <sharedItems/>
    </cacheField>
    <cacheField name="Title" numFmtId="0">
      <sharedItems/>
    </cacheField>
    <cacheField name="Genre" numFmtId="0">
      <sharedItems/>
    </cacheField>
    <cacheField name="Runtime" numFmtId="0">
      <sharedItems containsSemiMixedTypes="0" containsString="0" containsNumber="1" containsInteger="1" minValue="4" maxValue="209"/>
    </cacheField>
    <cacheField name="IMDB Score" numFmtId="0">
      <sharedItems containsSemiMixedTypes="0" containsString="0" containsNumber="1" minValue="2.5" maxValue="9"/>
    </cacheField>
    <cacheField name="Language" numFmtId="0">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rellia Christie" refreshedDate="44470.52738900463" backgroundQuery="1" createdVersion="7" refreshedVersion="7" minRefreshableVersion="3" recordCount="0" supportSubquery="1" supportAdvancedDrill="1" xr:uid="{B1AD31FE-3518-4123-A2E0-E3C296117908}">
  <cacheSource type="external" connectionId="1"/>
  <cacheFields count="2">
    <cacheField name="[Table17].[Day].[Day]" caption="Day" numFmtId="0" hierarchy="9" level="1">
      <sharedItems count="7">
        <s v="Friday"/>
        <s v="Monday"/>
        <s v="Saturday"/>
        <s v="Sunday"/>
        <s v="Thursday"/>
        <s v="Tuesday"/>
        <s v="Wednesday"/>
      </sharedItems>
    </cacheField>
    <cacheField name="[Measures].[Count of Title]" caption="Count of Title" numFmtId="0" hierarchy="18" level="32767"/>
  </cacheFields>
  <cacheHierarchies count="21">
    <cacheHierarchy uniqueName="[Table1].[Premiere]" caption="Premiere" attribute="1" time="1" defaultMemberUniqueName="[Table1].[Premiere].[All]" allUniqueName="[Table1].[Premiere].[All]" dimensionUniqueName="[Table1]" displayFolder="" count="0" memberValueDatatype="7" unbalanced="0"/>
    <cacheHierarchy uniqueName="[Table1].[Title]" caption="Title" attribute="1" defaultMemberUniqueName="[Table1].[Title].[All]" allUniqueName="[Table1].[Title].[All]" dimensionUniqueName="[Table1]" displayFolder="" count="0" memberValueDatatype="130" unbalanced="0"/>
    <cacheHierarchy uniqueName="[Table1].[Genre]" caption="Genre" attribute="1" defaultMemberUniqueName="[Table1].[Genre].[All]" allUniqueName="[Table1].[Genre].[All]" dimensionUniqueName="[Table1]" displayFolder="" count="0" memberValueDatatype="130" unbalanced="0"/>
    <cacheHierarchy uniqueName="[Table1].[Runtime]" caption="Runtime" attribute="1" defaultMemberUniqueName="[Table1].[Runtime].[All]" allUniqueName="[Table1].[Runtime].[All]" dimensionUniqueName="[Table1]" displayFolder="" count="0" memberValueDatatype="20" unbalanced="0"/>
    <cacheHierarchy uniqueName="[Table1].[IMDB Score]" caption="IMDB Score" attribute="1" defaultMemberUniqueName="[Table1].[IMDB Score].[All]" allUniqueName="[Table1].[IMDB Score].[All]" dimensionUniqueName="[Table1]" displayFolder="" count="0" memberValueDatatype="5" unbalanced="0"/>
    <cacheHierarchy uniqueName="[Table1].[Language]" caption="Language" attribute="1" defaultMemberUniqueName="[Table1].[Language].[All]" allUniqueName="[Table1].[Language].[All]" dimensionUniqueName="[Table1]" displayFolder="" count="0" memberValueDatatype="130" unbalanced="0"/>
    <cacheHierarchy uniqueName="[Table17].[Premiere]" caption="Premiere" attribute="1" time="1" defaultMemberUniqueName="[Table17].[Premiere].[All]" allUniqueName="[Table17].[Premiere].[All]" dimensionUniqueName="[Table17]" displayFolder="" count="0" memberValueDatatype="7" unbalanced="0"/>
    <cacheHierarchy uniqueName="[Table17].[Year]" caption="Year" attribute="1" defaultMemberUniqueName="[Table17].[Year].[All]" allUniqueName="[Table17].[Year].[All]" dimensionUniqueName="[Table17]" displayFolder="" count="0" memberValueDatatype="20" unbalanced="0"/>
    <cacheHierarchy uniqueName="[Table17].[Month]" caption="Month" attribute="1" defaultMemberUniqueName="[Table17].[Month].[All]" allUniqueName="[Table17].[Month].[All]" dimensionUniqueName="[Table17]" displayFolder="" count="0" memberValueDatatype="130" unbalanced="0"/>
    <cacheHierarchy uniqueName="[Table17].[Day]" caption="Day" attribute="1" defaultMemberUniqueName="[Table17].[Day].[All]" allUniqueName="[Table17].[Day].[All]" dimensionUniqueName="[Table17]" displayFolder="" count="2" memberValueDatatype="130" unbalanced="0">
      <fieldsUsage count="2">
        <fieldUsage x="-1"/>
        <fieldUsage x="0"/>
      </fieldsUsage>
    </cacheHierarchy>
    <cacheHierarchy uniqueName="[Table17].[Title]" caption="Title" attribute="1" defaultMemberUniqueName="[Table17].[Title].[All]" allUniqueName="[Table17].[Title].[All]" dimensionUniqueName="[Table17]" displayFolder="" count="0" memberValueDatatype="130" unbalanced="0"/>
    <cacheHierarchy uniqueName="[Table17].[Genre]" caption="Genre" attribute="1" defaultMemberUniqueName="[Table17].[Genre].[All]" allUniqueName="[Table17].[Genre].[All]" dimensionUniqueName="[Table17]" displayFolder="" count="0" memberValueDatatype="130" unbalanced="0"/>
    <cacheHierarchy uniqueName="[Table17].[Runtime]" caption="Runtime" attribute="1" defaultMemberUniqueName="[Table17].[Runtime].[All]" allUniqueName="[Table17].[Runtime].[All]" dimensionUniqueName="[Table17]" displayFolder="" count="0" memberValueDatatype="20" unbalanced="0"/>
    <cacheHierarchy uniqueName="[Table17].[IMDB Score]" caption="IMDB Score" attribute="1" defaultMemberUniqueName="[Table17].[IMDB Score].[All]" allUniqueName="[Table17].[IMDB Score].[All]" dimensionUniqueName="[Table17]" displayFolder="" count="0" memberValueDatatype="5" unbalanced="0"/>
    <cacheHierarchy uniqueName="[Table17].[Language]" caption="Language" attribute="1" defaultMemberUniqueName="[Table17].[Language].[All]" allUniqueName="[Table17].[Language].[All]" dimensionUniqueName="[Table17]" displayFolder="" count="0" memberValueDatatype="130" unbalanced="0"/>
    <cacheHierarchy uniqueName="[Measures].[__XL_Count Table17]" caption="__XL_Count Table17" measure="1" displayFolder="" measureGroup="Table17"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Title]" caption="Count of Title" measure="1" displayFolder="" measureGroup="Table17"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IMDB Score]" caption="Sum of IMDB Score" measure="1" displayFolder="" measureGroup="Table1" count="0" hidden="1">
      <extLst>
        <ext xmlns:x15="http://schemas.microsoft.com/office/spreadsheetml/2010/11/main" uri="{B97F6D7D-B522-45F9-BDA1-12C45D357490}">
          <x15:cacheHierarchy aggregatedColumn="4"/>
        </ext>
      </extLst>
    </cacheHierarchy>
    <cacheHierarchy uniqueName="[Measures].[Average of IMDB Score]" caption="Average of IMDB Score" measure="1" displayFolder="" measureGroup="Table1" count="0" hidden="1">
      <extLst>
        <ext xmlns:x15="http://schemas.microsoft.com/office/spreadsheetml/2010/11/main" uri="{B97F6D7D-B522-45F9-BDA1-12C45D357490}">
          <x15:cacheHierarchy aggregatedColumn="4"/>
        </ext>
      </extLst>
    </cacheHierarchy>
  </cacheHierarchies>
  <kpis count="0"/>
  <dimensions count="3">
    <dimension measure="1" name="Measures" uniqueName="[Measures]" caption="Measures"/>
    <dimension name="Table1" uniqueName="[Table1]" caption="Table1"/>
    <dimension name="Table17" uniqueName="[Table17]" caption="Table17"/>
  </dimensions>
  <measureGroups count="2">
    <measureGroup name="Table1" caption="Table1"/>
    <measureGroup name="Table17" caption="Table17"/>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rellia Christie" refreshedDate="44470.524463078706" backgroundQuery="1" createdVersion="7" refreshedVersion="7" minRefreshableVersion="3" recordCount="0" supportSubquery="1" supportAdvancedDrill="1" xr:uid="{3DE1A368-3646-4D09-A778-2454CF32CA47}">
  <cacheSource type="external" connectionId="1"/>
  <cacheFields count="2">
    <cacheField name="[Table17].[Month].[Month]" caption="Month" numFmtId="0" hierarchy="8" level="1">
      <sharedItems count="12">
        <s v="April"/>
        <s v="August"/>
        <s v="December"/>
        <s v="February"/>
        <s v="January"/>
        <s v="July"/>
        <s v="June"/>
        <s v="March"/>
        <s v="May"/>
        <s v="November"/>
        <s v="October"/>
        <s v="September"/>
      </sharedItems>
    </cacheField>
    <cacheField name="[Measures].[Count of Title]" caption="Count of Title" numFmtId="0" hierarchy="18" level="32767"/>
  </cacheFields>
  <cacheHierarchies count="21">
    <cacheHierarchy uniqueName="[Table1].[Premiere]" caption="Premiere" attribute="1" time="1" defaultMemberUniqueName="[Table1].[Premiere].[All]" allUniqueName="[Table1].[Premiere].[All]" dimensionUniqueName="[Table1]" displayFolder="" count="0" memberValueDatatype="7" unbalanced="0"/>
    <cacheHierarchy uniqueName="[Table1].[Title]" caption="Title" attribute="1" defaultMemberUniqueName="[Table1].[Title].[All]" allUniqueName="[Table1].[Title].[All]" dimensionUniqueName="[Table1]" displayFolder="" count="0" memberValueDatatype="130" unbalanced="0"/>
    <cacheHierarchy uniqueName="[Table1].[Genre]" caption="Genre" attribute="1" defaultMemberUniqueName="[Table1].[Genre].[All]" allUniqueName="[Table1].[Genre].[All]" dimensionUniqueName="[Table1]" displayFolder="" count="0" memberValueDatatype="130" unbalanced="0"/>
    <cacheHierarchy uniqueName="[Table1].[Runtime]" caption="Runtime" attribute="1" defaultMemberUniqueName="[Table1].[Runtime].[All]" allUniqueName="[Table1].[Runtime].[All]" dimensionUniqueName="[Table1]" displayFolder="" count="0" memberValueDatatype="20" unbalanced="0"/>
    <cacheHierarchy uniqueName="[Table1].[IMDB Score]" caption="IMDB Score" attribute="1" defaultMemberUniqueName="[Table1].[IMDB Score].[All]" allUniqueName="[Table1].[IMDB Score].[All]" dimensionUniqueName="[Table1]" displayFolder="" count="0" memberValueDatatype="5" unbalanced="0"/>
    <cacheHierarchy uniqueName="[Table1].[Language]" caption="Language" attribute="1" defaultMemberUniqueName="[Table1].[Language].[All]" allUniqueName="[Table1].[Language].[All]" dimensionUniqueName="[Table1]" displayFolder="" count="0" memberValueDatatype="130" unbalanced="0"/>
    <cacheHierarchy uniqueName="[Table17].[Premiere]" caption="Premiere" attribute="1" time="1" defaultMemberUniqueName="[Table17].[Premiere].[All]" allUniqueName="[Table17].[Premiere].[All]" dimensionUniqueName="[Table17]" displayFolder="" count="0" memberValueDatatype="7" unbalanced="0"/>
    <cacheHierarchy uniqueName="[Table17].[Year]" caption="Year" attribute="1" defaultMemberUniqueName="[Table17].[Year].[All]" allUniqueName="[Table17].[Year].[All]" dimensionUniqueName="[Table17]" displayFolder="" count="0" memberValueDatatype="20" unbalanced="0"/>
    <cacheHierarchy uniqueName="[Table17].[Month]" caption="Month" attribute="1" defaultMemberUniqueName="[Table17].[Month].[All]" allUniqueName="[Table17].[Month].[All]" dimensionUniqueName="[Table17]" displayFolder="" count="2" memberValueDatatype="130" unbalanced="0">
      <fieldsUsage count="2">
        <fieldUsage x="-1"/>
        <fieldUsage x="0"/>
      </fieldsUsage>
    </cacheHierarchy>
    <cacheHierarchy uniqueName="[Table17].[Day]" caption="Day" attribute="1" defaultMemberUniqueName="[Table17].[Day].[All]" allUniqueName="[Table17].[Day].[All]" dimensionUniqueName="[Table17]" displayFolder="" count="0" memberValueDatatype="130" unbalanced="0"/>
    <cacheHierarchy uniqueName="[Table17].[Title]" caption="Title" attribute="1" defaultMemberUniqueName="[Table17].[Title].[All]" allUniqueName="[Table17].[Title].[All]" dimensionUniqueName="[Table17]" displayFolder="" count="0" memberValueDatatype="130" unbalanced="0"/>
    <cacheHierarchy uniqueName="[Table17].[Genre]" caption="Genre" attribute="1" defaultMemberUniqueName="[Table17].[Genre].[All]" allUniqueName="[Table17].[Genre].[All]" dimensionUniqueName="[Table17]" displayFolder="" count="0" memberValueDatatype="130" unbalanced="0"/>
    <cacheHierarchy uniqueName="[Table17].[Runtime]" caption="Runtime" attribute="1" defaultMemberUniqueName="[Table17].[Runtime].[All]" allUniqueName="[Table17].[Runtime].[All]" dimensionUniqueName="[Table17]" displayFolder="" count="0" memberValueDatatype="20" unbalanced="0"/>
    <cacheHierarchy uniqueName="[Table17].[IMDB Score]" caption="IMDB Score" attribute="1" defaultMemberUniqueName="[Table17].[IMDB Score].[All]" allUniqueName="[Table17].[IMDB Score].[All]" dimensionUniqueName="[Table17]" displayFolder="" count="0" memberValueDatatype="5" unbalanced="0"/>
    <cacheHierarchy uniqueName="[Table17].[Language]" caption="Language" attribute="1" defaultMemberUniqueName="[Table17].[Language].[All]" allUniqueName="[Table17].[Language].[All]" dimensionUniqueName="[Table17]" displayFolder="" count="0" memberValueDatatype="130" unbalanced="0"/>
    <cacheHierarchy uniqueName="[Measures].[__XL_Count Table17]" caption="__XL_Count Table17" measure="1" displayFolder="" measureGroup="Table17"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Title]" caption="Count of Title" measure="1" displayFolder="" measureGroup="Table17"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IMDB Score]" caption="Sum of IMDB Score" measure="1" displayFolder="" measureGroup="Table1" count="0" hidden="1">
      <extLst>
        <ext xmlns:x15="http://schemas.microsoft.com/office/spreadsheetml/2010/11/main" uri="{B97F6D7D-B522-45F9-BDA1-12C45D357490}">
          <x15:cacheHierarchy aggregatedColumn="4"/>
        </ext>
      </extLst>
    </cacheHierarchy>
    <cacheHierarchy uniqueName="[Measures].[Average of IMDB Score]" caption="Average of IMDB Score" measure="1" displayFolder="" measureGroup="Table1" count="0" hidden="1">
      <extLst>
        <ext xmlns:x15="http://schemas.microsoft.com/office/spreadsheetml/2010/11/main" uri="{B97F6D7D-B522-45F9-BDA1-12C45D357490}">
          <x15:cacheHierarchy aggregatedColumn="4"/>
        </ext>
      </extLst>
    </cacheHierarchy>
  </cacheHierarchies>
  <kpis count="0"/>
  <dimensions count="3">
    <dimension measure="1" name="Measures" uniqueName="[Measures]" caption="Measures"/>
    <dimension name="Table1" uniqueName="[Table1]" caption="Table1"/>
    <dimension name="Table17" uniqueName="[Table17]" caption="Table17"/>
  </dimensions>
  <measureGroups count="2">
    <measureGroup name="Table1" caption="Table1"/>
    <measureGroup name="Table17" caption="Table17"/>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rellia Christie" refreshedDate="44470.561602893518" createdVersion="7" refreshedVersion="7" minRefreshableVersion="3" recordCount="13" xr:uid="{FE210A33-2A64-4322-9864-C48628AC3E6B}">
  <cacheSource type="worksheet">
    <worksheetSource ref="A56:F69" sheet="Genre"/>
  </cacheSource>
  <cacheFields count="6">
    <cacheField name="Premiere" numFmtId="15">
      <sharedItems containsSemiMixedTypes="0" containsNonDate="0" containsDate="1" containsString="0" minDate="2015-10-09T00:00:00" maxDate="2021-03-25T00:00:00"/>
    </cacheField>
    <cacheField name="Title" numFmtId="0">
      <sharedItems/>
    </cacheField>
    <cacheField name="Genre" numFmtId="0">
      <sharedItems count="4">
        <s v="Documentary"/>
        <s v="One-Man Show"/>
        <s v="Concert Film"/>
        <s v="Animation/Christmas/Comedy/Adventure"/>
      </sharedItems>
    </cacheField>
    <cacheField name="Runtime" numFmtId="0">
      <sharedItems containsSemiMixedTypes="0" containsString="0" containsNumber="1" containsInteger="1" minValue="51" maxValue="153"/>
    </cacheField>
    <cacheField name="IMDB Score" numFmtId="0">
      <sharedItems containsSemiMixedTypes="0" containsString="0" containsNumber="1" minValue="8.1999999999999993" maxValue="9"/>
    </cacheField>
    <cacheField name="Languag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4">
  <r>
    <x v="0"/>
    <s v="My Own Man"/>
    <x v="0"/>
    <n v="81"/>
    <n v="6.4"/>
    <x v="0"/>
  </r>
  <r>
    <x v="1"/>
    <s v="The Other One: The Long Strange Trip Of Bob Weir"/>
    <x v="0"/>
    <n v="83"/>
    <n v="7.3"/>
    <x v="0"/>
  </r>
  <r>
    <x v="2"/>
    <s v="Hot Girls Wanted"/>
    <x v="0"/>
    <n v="84"/>
    <n v="6.1"/>
    <x v="0"/>
  </r>
  <r>
    <x v="3"/>
    <s v="What Happened, Miss Simone?"/>
    <x v="0"/>
    <n v="84"/>
    <n v="7.6"/>
    <x v="0"/>
  </r>
  <r>
    <x v="4"/>
    <s v="Tig"/>
    <x v="0"/>
    <n v="80"/>
    <n v="7.4"/>
    <x v="0"/>
  </r>
  <r>
    <x v="5"/>
    <s v="Keith Richards: Under The Influence"/>
    <x v="0"/>
    <n v="81"/>
    <n v="7.1"/>
    <x v="0"/>
  </r>
  <r>
    <x v="6"/>
    <s v="Winter On Fire: Ukraine'S Fight For Freedom"/>
    <x v="0"/>
    <n v="91"/>
    <n v="8.4"/>
    <x v="1"/>
  </r>
  <r>
    <x v="7"/>
    <s v="Beasts Of No Nation"/>
    <x v="1"/>
    <n v="136"/>
    <n v="7.7"/>
    <x v="2"/>
  </r>
  <r>
    <x v="8"/>
    <s v="A Very Murray Christmas"/>
    <x v="2"/>
    <n v="56"/>
    <n v="5.5"/>
    <x v="0"/>
  </r>
  <r>
    <x v="9"/>
    <s v="The Ridiculous 6"/>
    <x v="3"/>
    <n v="119"/>
    <n v="4.8"/>
    <x v="0"/>
  </r>
  <r>
    <x v="10"/>
    <s v="Pee-Wee'S Big Holiday"/>
    <x v="4"/>
    <n v="89"/>
    <n v="6.1"/>
    <x v="0"/>
  </r>
  <r>
    <x v="10"/>
    <s v="My Beautiful Broken Brain"/>
    <x v="0"/>
    <n v="91"/>
    <n v="7.1"/>
    <x v="0"/>
  </r>
  <r>
    <x v="11"/>
    <s v="Special Correspondents"/>
    <x v="5"/>
    <n v="100"/>
    <n v="5.8"/>
    <x v="0"/>
  </r>
  <r>
    <x v="11"/>
    <s v="Team Foxcatcher"/>
    <x v="0"/>
    <n v="90"/>
    <n v="7.3"/>
    <x v="3"/>
  </r>
  <r>
    <x v="12"/>
    <s v="The Do-Over"/>
    <x v="6"/>
    <n v="108"/>
    <n v="5.7"/>
    <x v="0"/>
  </r>
  <r>
    <x v="13"/>
    <s v="The Fundamentals Of Caring"/>
    <x v="7"/>
    <n v="97"/>
    <n v="7.3"/>
    <x v="0"/>
  </r>
  <r>
    <x v="14"/>
    <s v="Brahman Naman"/>
    <x v="8"/>
    <n v="95"/>
    <n v="5.6"/>
    <x v="0"/>
  </r>
  <r>
    <x v="15"/>
    <s v="Rebirth"/>
    <x v="9"/>
    <n v="100"/>
    <n v="5"/>
    <x v="0"/>
  </r>
  <r>
    <x v="16"/>
    <s v="Tallulah"/>
    <x v="7"/>
    <n v="111"/>
    <n v="6.7"/>
    <x v="0"/>
  </r>
  <r>
    <x v="17"/>
    <s v="I'Ll Sleep When I'M Dead"/>
    <x v="0"/>
    <n v="79"/>
    <n v="6.6"/>
    <x v="0"/>
  </r>
  <r>
    <x v="18"/>
    <s v="Xoxo"/>
    <x v="10"/>
    <n v="92"/>
    <n v="5.3"/>
    <x v="0"/>
  </r>
  <r>
    <x v="19"/>
    <s v="Extremis"/>
    <x v="0"/>
    <n v="24"/>
    <n v="7.3"/>
    <x v="0"/>
  </r>
  <r>
    <x v="20"/>
    <s v="Arq"/>
    <x v="11"/>
    <n v="88"/>
    <n v="6.4"/>
    <x v="0"/>
  </r>
  <r>
    <x v="21"/>
    <s v="Audrie &amp; Daisy"/>
    <x v="0"/>
    <n v="98"/>
    <n v="7.2"/>
    <x v="0"/>
  </r>
  <r>
    <x v="22"/>
    <s v="Amanda Knox"/>
    <x v="0"/>
    <n v="92"/>
    <n v="6.9"/>
    <x v="0"/>
  </r>
  <r>
    <x v="23"/>
    <s v="The Siege Of Jadotville"/>
    <x v="12"/>
    <n v="108"/>
    <n v="7.2"/>
    <x v="0"/>
  </r>
  <r>
    <x v="23"/>
    <s v="13Th"/>
    <x v="0"/>
    <n v="100"/>
    <n v="8.1999999999999993"/>
    <x v="0"/>
  </r>
  <r>
    <x v="24"/>
    <s v="Justin Timberlake + The Tennessee Kids"/>
    <x v="13"/>
    <n v="90"/>
    <n v="7.7"/>
    <x v="0"/>
  </r>
  <r>
    <x v="25"/>
    <s v="Mascots"/>
    <x v="14"/>
    <n v="95"/>
    <n v="5.8"/>
    <x v="0"/>
  </r>
  <r>
    <x v="26"/>
    <s v="Sky Ladder: The Art Of Cai Guo-Qiang"/>
    <x v="0"/>
    <n v="79"/>
    <n v="7.3"/>
    <x v="4"/>
  </r>
  <r>
    <x v="27"/>
    <s v="I Am The Pretty Thing That Lives In The House"/>
    <x v="15"/>
    <n v="89"/>
    <n v="4.5999999999999996"/>
    <x v="0"/>
  </r>
  <r>
    <x v="27"/>
    <s v="7 Años"/>
    <x v="10"/>
    <n v="76"/>
    <n v="6.8"/>
    <x v="5"/>
  </r>
  <r>
    <x v="27"/>
    <s v="Into The Inferno"/>
    <x v="0"/>
    <n v="107"/>
    <n v="7.2"/>
    <x v="0"/>
  </r>
  <r>
    <x v="28"/>
    <s v="The Ivory Game"/>
    <x v="0"/>
    <n v="112"/>
    <n v="7.9"/>
    <x v="0"/>
  </r>
  <r>
    <x v="29"/>
    <s v="True Memoirs Of An International Assassin"/>
    <x v="6"/>
    <n v="98"/>
    <n v="5.9"/>
    <x v="0"/>
  </r>
  <r>
    <x v="30"/>
    <s v="Mercy"/>
    <x v="9"/>
    <n v="90"/>
    <n v="4.2"/>
    <x v="0"/>
  </r>
  <r>
    <x v="31"/>
    <s v="Spectral"/>
    <x v="16"/>
    <n v="108"/>
    <n v="6.3"/>
    <x v="0"/>
  </r>
  <r>
    <x v="32"/>
    <s v="Barry"/>
    <x v="17"/>
    <n v="104"/>
    <n v="5.8"/>
    <x v="0"/>
  </r>
  <r>
    <x v="33"/>
    <s v="Coin Heist"/>
    <x v="18"/>
    <n v="97"/>
    <n v="4.8"/>
    <x v="0"/>
  </r>
  <r>
    <x v="34"/>
    <s v="Clinical"/>
    <x v="9"/>
    <n v="104"/>
    <n v="5.0999999999999996"/>
    <x v="0"/>
  </r>
  <r>
    <x v="35"/>
    <s v="Take The 10"/>
    <x v="8"/>
    <n v="80"/>
    <n v="4.8"/>
    <x v="0"/>
  </r>
  <r>
    <x v="36"/>
    <s v="13Th: A Conversation With Oprah Winfrey &amp; Ava Duvernay"/>
    <x v="19"/>
    <n v="36"/>
    <n v="7.1"/>
    <x v="0"/>
  </r>
  <r>
    <x v="37"/>
    <s v="Iboy"/>
    <x v="11"/>
    <n v="90"/>
    <n v="6"/>
    <x v="0"/>
  </r>
  <r>
    <x v="38"/>
    <s v="Imperial Dreams"/>
    <x v="10"/>
    <n v="87"/>
    <n v="6.7"/>
    <x v="0"/>
  </r>
  <r>
    <x v="39"/>
    <s v="Michael Bolton'S Big, Sexy, Valentine'S Day Special"/>
    <x v="20"/>
    <n v="54"/>
    <n v="6.7"/>
    <x v="0"/>
  </r>
  <r>
    <x v="40"/>
    <s v="Girlfriend'S Day"/>
    <x v="8"/>
    <n v="70"/>
    <n v="5.2"/>
    <x v="0"/>
  </r>
  <r>
    <x v="41"/>
    <s v="I Don'T Feel At Home In This World Anymore"/>
    <x v="10"/>
    <n v="96"/>
    <n v="6.9"/>
    <x v="0"/>
  </r>
  <r>
    <x v="42"/>
    <s v="Burning Sands"/>
    <x v="10"/>
    <n v="102"/>
    <n v="6.1"/>
    <x v="0"/>
  </r>
  <r>
    <x v="43"/>
    <s v="Deidra &amp; Laney Rob A Train"/>
    <x v="10"/>
    <n v="94"/>
    <n v="6.1"/>
    <x v="0"/>
  </r>
  <r>
    <x v="44"/>
    <s v="The Most Hated Woman In America"/>
    <x v="17"/>
    <n v="92"/>
    <n v="6.1"/>
    <x v="0"/>
  </r>
  <r>
    <x v="45"/>
    <s v="The Discovery"/>
    <x v="21"/>
    <n v="102"/>
    <n v="6.3"/>
    <x v="0"/>
  </r>
  <r>
    <x v="46"/>
    <s v="Win It All"/>
    <x v="8"/>
    <n v="88"/>
    <n v="6.2"/>
    <x v="0"/>
  </r>
  <r>
    <x v="47"/>
    <s v="Sandy Wexler"/>
    <x v="8"/>
    <n v="131"/>
    <n v="5.2"/>
    <x v="0"/>
  </r>
  <r>
    <x v="48"/>
    <s v="Sand Castle"/>
    <x v="12"/>
    <n v="113"/>
    <n v="6.3"/>
    <x v="0"/>
  </r>
  <r>
    <x v="48"/>
    <s v="Tramps"/>
    <x v="22"/>
    <n v="83"/>
    <n v="6.5"/>
    <x v="0"/>
  </r>
  <r>
    <x v="49"/>
    <s v="Rodney King"/>
    <x v="23"/>
    <n v="52"/>
    <n v="5.8"/>
    <x v="0"/>
  </r>
  <r>
    <x v="49"/>
    <s v="Small Crimes"/>
    <x v="24"/>
    <n v="95"/>
    <n v="5.8"/>
    <x v="0"/>
  </r>
  <r>
    <x v="49"/>
    <s v="Casting Jonbenet"/>
    <x v="0"/>
    <n v="80"/>
    <n v="6.1"/>
    <x v="0"/>
  </r>
  <r>
    <x v="50"/>
    <s v="Handsome: A Netflix Mystery Movie"/>
    <x v="8"/>
    <n v="81"/>
    <n v="5.2"/>
    <x v="0"/>
  </r>
  <r>
    <x v="50"/>
    <s v="The Mars Generation"/>
    <x v="0"/>
    <n v="97"/>
    <n v="6.4"/>
    <x v="0"/>
  </r>
  <r>
    <x v="51"/>
    <s v="Get Me Roger Stone"/>
    <x v="0"/>
    <n v="101"/>
    <n v="7.3"/>
    <x v="0"/>
  </r>
  <r>
    <x v="52"/>
    <s v="Laerte-Se"/>
    <x v="0"/>
    <n v="100"/>
    <n v="6.9"/>
    <x v="6"/>
  </r>
  <r>
    <x v="53"/>
    <s v="Blame!"/>
    <x v="25"/>
    <n v="106"/>
    <n v="6.7"/>
    <x v="7"/>
  </r>
  <r>
    <x v="54"/>
    <s v="War Machine"/>
    <x v="26"/>
    <n v="122"/>
    <n v="6"/>
    <x v="0"/>
  </r>
  <r>
    <x v="54"/>
    <s v="Joshua: Teenager Vs. Superpower"/>
    <x v="0"/>
    <n v="78"/>
    <n v="7.1"/>
    <x v="0"/>
  </r>
  <r>
    <x v="55"/>
    <s v="Shimmer Lake"/>
    <x v="27"/>
    <n v="86"/>
    <n v="6.3"/>
    <x v="0"/>
  </r>
  <r>
    <x v="56"/>
    <s v="Counterpunch "/>
    <x v="0"/>
    <n v="91"/>
    <n v="6.7"/>
    <x v="0"/>
  </r>
  <r>
    <x v="57"/>
    <s v="Nobody Speak: Trials Of The Free Press"/>
    <x v="0"/>
    <n v="95"/>
    <n v="6.5"/>
    <x v="0"/>
  </r>
  <r>
    <x v="58"/>
    <s v="Okja"/>
    <x v="28"/>
    <n v="121"/>
    <n v="7.3"/>
    <x v="8"/>
  </r>
  <r>
    <x v="59"/>
    <s v="To The Bone"/>
    <x v="10"/>
    <n v="107"/>
    <n v="6.8"/>
    <x v="0"/>
  </r>
  <r>
    <x v="59"/>
    <s v="Chasing Coral "/>
    <x v="0"/>
    <n v="89"/>
    <n v="8.1"/>
    <x v="0"/>
  </r>
  <r>
    <x v="60"/>
    <s v="The Incredible Jessica James"/>
    <x v="8"/>
    <n v="83"/>
    <n v="6.5"/>
    <x v="0"/>
  </r>
  <r>
    <x v="61"/>
    <s v="Icarus"/>
    <x v="0"/>
    <n v="120"/>
    <n v="7.9"/>
    <x v="0"/>
  </r>
  <r>
    <x v="62"/>
    <s v="Naked"/>
    <x v="8"/>
    <n v="96"/>
    <n v="5.4"/>
    <x v="0"/>
  </r>
  <r>
    <x v="63"/>
    <s v="Death Note"/>
    <x v="29"/>
    <n v="100"/>
    <n v="4.4000000000000004"/>
    <x v="0"/>
  </r>
  <r>
    <x v="64"/>
    <s v="Little Evil"/>
    <x v="30"/>
    <n v="94"/>
    <n v="5.7"/>
    <x v="0"/>
  </r>
  <r>
    <x v="64"/>
    <s v="Resurface"/>
    <x v="0"/>
    <n v="27"/>
    <n v="7"/>
    <x v="0"/>
  </r>
  <r>
    <x v="65"/>
    <s v="#Realityhigh"/>
    <x v="8"/>
    <n v="99"/>
    <n v="5.2"/>
    <x v="0"/>
  </r>
  <r>
    <x v="66"/>
    <s v="Heroin(E) "/>
    <x v="0"/>
    <n v="39"/>
    <n v="6.8"/>
    <x v="0"/>
  </r>
  <r>
    <x v="67"/>
    <s v="First They Killed My Father"/>
    <x v="10"/>
    <n v="136"/>
    <n v="7.2"/>
    <x v="9"/>
  </r>
  <r>
    <x v="68"/>
    <s v="Gaga: Five Foot Two"/>
    <x v="0"/>
    <n v="100"/>
    <n v="7"/>
    <x v="0"/>
  </r>
  <r>
    <x v="69"/>
    <s v="Gerald'S Game"/>
    <x v="29"/>
    <n v="103"/>
    <n v="6.5"/>
    <x v="0"/>
  </r>
  <r>
    <x v="69"/>
    <s v="Our Souls At Night"/>
    <x v="22"/>
    <n v="103"/>
    <n v="6.9"/>
    <x v="0"/>
  </r>
  <r>
    <x v="69"/>
    <s v="Long Shot"/>
    <x v="0"/>
    <n v="40"/>
    <n v="7.4"/>
    <x v="0"/>
  </r>
  <r>
    <x v="70"/>
    <s v="The Death And Life Of Marsha P. Johnson"/>
    <x v="0"/>
    <n v="105"/>
    <n v="7.3"/>
    <x v="0"/>
  </r>
  <r>
    <x v="71"/>
    <s v="Bomb Scared"/>
    <x v="31"/>
    <n v="89"/>
    <n v="5.6"/>
    <x v="10"/>
  </r>
  <r>
    <x v="72"/>
    <s v="The Babysitter"/>
    <x v="32"/>
    <n v="85"/>
    <n v="6.3"/>
    <x v="0"/>
  </r>
  <r>
    <x v="72"/>
    <s v="The Meyerowitz Stories (New And Selected)"/>
    <x v="7"/>
    <n v="112"/>
    <n v="6.9"/>
    <x v="0"/>
  </r>
  <r>
    <x v="72"/>
    <s v="Kingdom Of Us"/>
    <x v="0"/>
    <n v="109"/>
    <n v="7"/>
    <x v="0"/>
  </r>
  <r>
    <x v="73"/>
    <s v="1922"/>
    <x v="33"/>
    <n v="102"/>
    <n v="6.3"/>
    <x v="0"/>
  </r>
  <r>
    <x v="73"/>
    <s v="Wheelman"/>
    <x v="34"/>
    <n v="82"/>
    <n v="6.4"/>
    <x v="0"/>
  </r>
  <r>
    <x v="73"/>
    <s v="One Of Us"/>
    <x v="0"/>
    <n v="95"/>
    <n v="7.1"/>
    <x v="0"/>
  </r>
  <r>
    <x v="74"/>
    <s v="The Killer"/>
    <x v="3"/>
    <n v="99"/>
    <n v="6.1"/>
    <x v="6"/>
  </r>
  <r>
    <x v="75"/>
    <s v="A Christmas Prince"/>
    <x v="35"/>
    <n v="92"/>
    <n v="5.8"/>
    <x v="0"/>
  </r>
  <r>
    <x v="75"/>
    <s v="Jim &amp; Andy: The Great Beyond - Featuring A Very Special, Contractually Obligated Mention Of Tony Cliffton "/>
    <x v="0"/>
    <n v="94"/>
    <n v="7.7"/>
    <x v="0"/>
  </r>
  <r>
    <x v="76"/>
    <s v="Saving Capitalism"/>
    <x v="0"/>
    <n v="73"/>
    <n v="6.8"/>
    <x v="0"/>
  </r>
  <r>
    <x v="77"/>
    <s v="Barbra: The Music, The Mem'Ries, The Magic!"/>
    <x v="13"/>
    <n v="108"/>
    <n v="7.5"/>
    <x v="0"/>
  </r>
  <r>
    <x v="78"/>
    <s v="Cuba And The Cameraman "/>
    <x v="0"/>
    <n v="114"/>
    <n v="8.3000000000000007"/>
    <x v="0"/>
  </r>
  <r>
    <x v="79"/>
    <s v="Voyuer "/>
    <x v="0"/>
    <n v="95"/>
    <n v="6.2"/>
    <x v="0"/>
  </r>
  <r>
    <x v="80"/>
    <s v="El Camino Christmas"/>
    <x v="24"/>
    <n v="89"/>
    <n v="5.7"/>
    <x v="0"/>
  </r>
  <r>
    <x v="81"/>
    <s v="Christmas Inheritance"/>
    <x v="36"/>
    <n v="104"/>
    <n v="5.7"/>
    <x v="0"/>
  </r>
  <r>
    <x v="82"/>
    <s v="Bright"/>
    <x v="37"/>
    <n v="117"/>
    <n v="6.3"/>
    <x v="0"/>
  </r>
  <r>
    <x v="83"/>
    <s v="The Polka King"/>
    <x v="7"/>
    <n v="95"/>
    <n v="5.9"/>
    <x v="0"/>
  </r>
  <r>
    <x v="84"/>
    <s v="The Open House"/>
    <x v="29"/>
    <n v="94"/>
    <n v="3.2"/>
    <x v="0"/>
  </r>
  <r>
    <x v="84"/>
    <s v="Step Sisters"/>
    <x v="8"/>
    <n v="108"/>
    <n v="5.5"/>
    <x v="0"/>
  </r>
  <r>
    <x v="85"/>
    <s v="A Futile And Stupid Gesture"/>
    <x v="38"/>
    <n v="101"/>
    <n v="6.8"/>
    <x v="0"/>
  </r>
  <r>
    <x v="86"/>
    <s v="The Cloverfield Paradox"/>
    <x v="39"/>
    <n v="102"/>
    <n v="5.5"/>
    <x v="0"/>
  </r>
  <r>
    <x v="87"/>
    <s v="When We First Met"/>
    <x v="35"/>
    <n v="97"/>
    <n v="6.4"/>
    <x v="0"/>
  </r>
  <r>
    <x v="87"/>
    <s v="The Trader"/>
    <x v="0"/>
    <n v="23"/>
    <n v="6.8"/>
    <x v="11"/>
  </r>
  <r>
    <x v="87"/>
    <s v="Seeing Allred"/>
    <x v="0"/>
    <n v="95"/>
    <n v="6.9"/>
    <x v="0"/>
  </r>
  <r>
    <x v="88"/>
    <s v="Love Per Square Foot"/>
    <x v="35"/>
    <n v="133"/>
    <n v="7.2"/>
    <x v="12"/>
  </r>
  <r>
    <x v="89"/>
    <s v="Irreplaceable You"/>
    <x v="10"/>
    <n v="96"/>
    <n v="6.4"/>
    <x v="0"/>
  </r>
  <r>
    <x v="90"/>
    <s v="Mute"/>
    <x v="40"/>
    <n v="126"/>
    <n v="5.5"/>
    <x v="0"/>
  </r>
  <r>
    <x v="91"/>
    <s v="Ladies First"/>
    <x v="0"/>
    <n v="39"/>
    <n v="7.2"/>
    <x v="13"/>
  </r>
  <r>
    <x v="92"/>
    <s v="The Outsider"/>
    <x v="41"/>
    <n v="120"/>
    <n v="6.3"/>
    <x v="14"/>
  </r>
  <r>
    <x v="93"/>
    <s v="Benji"/>
    <x v="42"/>
    <n v="87"/>
    <n v="6.3"/>
    <x v="0"/>
  </r>
  <r>
    <x v="93"/>
    <s v="Take Your Pills"/>
    <x v="0"/>
    <n v="87"/>
    <n v="6.4"/>
    <x v="0"/>
  </r>
  <r>
    <x v="94"/>
    <s v="Paradox"/>
    <x v="43"/>
    <n v="73"/>
    <n v="3.9"/>
    <x v="0"/>
  </r>
  <r>
    <x v="94"/>
    <s v="Game Over, Man!"/>
    <x v="44"/>
    <n v="101"/>
    <n v="5.4"/>
    <x v="0"/>
  </r>
  <r>
    <x v="94"/>
    <s v="Roxanne Roxanne"/>
    <x v="17"/>
    <n v="98"/>
    <n v="6.2"/>
    <x v="0"/>
  </r>
  <r>
    <x v="95"/>
    <s v="Happy Anniversary"/>
    <x v="35"/>
    <n v="78"/>
    <n v="5.8"/>
    <x v="0"/>
  </r>
  <r>
    <x v="95"/>
    <s v="First Match"/>
    <x v="45"/>
    <n v="102"/>
    <n v="6.4"/>
    <x v="0"/>
  </r>
  <r>
    <x v="96"/>
    <s v="6 Balloons"/>
    <x v="10"/>
    <n v="75"/>
    <n v="5.9"/>
    <x v="0"/>
  </r>
  <r>
    <x v="96"/>
    <s v="Amateur"/>
    <x v="45"/>
    <n v="96"/>
    <n v="5.9"/>
    <x v="0"/>
  </r>
  <r>
    <x v="96"/>
    <s v="Ram Dass, Going Home"/>
    <x v="0"/>
    <n v="31"/>
    <n v="7.1"/>
    <x v="0"/>
  </r>
  <r>
    <x v="97"/>
    <s v="Come Sunday"/>
    <x v="17"/>
    <n v="106"/>
    <n v="6"/>
    <x v="0"/>
  </r>
  <r>
    <x v="97"/>
    <s v="I Am Not An Easy Man"/>
    <x v="35"/>
    <n v="98"/>
    <n v="6.3"/>
    <x v="15"/>
  </r>
  <r>
    <x v="98"/>
    <s v="Dude"/>
    <x v="46"/>
    <n v="97"/>
    <n v="5.0999999999999996"/>
    <x v="0"/>
  </r>
  <r>
    <x v="98"/>
    <s v="Mercury 13"/>
    <x v="0"/>
    <n v="79"/>
    <n v="6.8"/>
    <x v="0"/>
  </r>
  <r>
    <x v="99"/>
    <s v="The Week Of"/>
    <x v="8"/>
    <n v="116"/>
    <n v="5.2"/>
    <x v="0"/>
  </r>
  <r>
    <x v="99"/>
    <s v="Candy Jar"/>
    <x v="8"/>
    <n v="92"/>
    <n v="5.8"/>
    <x v="0"/>
  </r>
  <r>
    <x v="99"/>
    <s v="The Rachel Divide"/>
    <x v="0"/>
    <n v="104"/>
    <n v="6.2"/>
    <x v="0"/>
  </r>
  <r>
    <x v="100"/>
    <s v="Sometimes"/>
    <x v="10"/>
    <n v="101"/>
    <n v="7.2"/>
    <x v="16"/>
  </r>
  <r>
    <x v="101"/>
    <s v="Forgive Us Our Debts"/>
    <x v="10"/>
    <n v="104"/>
    <n v="6"/>
    <x v="17"/>
  </r>
  <r>
    <x v="101"/>
    <s v="End Game"/>
    <x v="0"/>
    <n v="40"/>
    <n v="7.1"/>
    <x v="0"/>
  </r>
  <r>
    <x v="102"/>
    <s v="The Kissing Booth"/>
    <x v="35"/>
    <n v="105"/>
    <n v="6"/>
    <x v="0"/>
  </r>
  <r>
    <x v="103"/>
    <s v="Cargo"/>
    <x v="47"/>
    <n v="104"/>
    <n v="6.3"/>
    <x v="0"/>
  </r>
  <r>
    <x v="104"/>
    <s v="Ibiza"/>
    <x v="8"/>
    <n v="94"/>
    <n v="5.2"/>
    <x v="0"/>
  </r>
  <r>
    <x v="105"/>
    <s v="Alex Strangelove"/>
    <x v="35"/>
    <n v="99"/>
    <n v="6.3"/>
    <x v="0"/>
  </r>
  <r>
    <x v="106"/>
    <s v="Lust Stories"/>
    <x v="10"/>
    <n v="120"/>
    <n v="6.5"/>
    <x v="12"/>
  </r>
  <r>
    <x v="106"/>
    <s v="Set It Up"/>
    <x v="35"/>
    <n v="105"/>
    <n v="6.5"/>
    <x v="0"/>
  </r>
  <r>
    <x v="107"/>
    <s v="To Each, Her Own"/>
    <x v="35"/>
    <n v="95"/>
    <n v="5.3"/>
    <x v="15"/>
  </r>
  <r>
    <x v="108"/>
    <s v="Tau"/>
    <x v="11"/>
    <n v="97"/>
    <n v="5.8"/>
    <x v="0"/>
  </r>
  <r>
    <x v="108"/>
    <s v="Recovery Boys"/>
    <x v="0"/>
    <n v="89"/>
    <n v="6.6"/>
    <x v="0"/>
  </r>
  <r>
    <x v="108"/>
    <s v="Calibre"/>
    <x v="9"/>
    <n v="101"/>
    <n v="6.8"/>
    <x v="0"/>
  </r>
  <r>
    <x v="109"/>
    <s v="The Legacy Of A Whitetail Deer Hunter"/>
    <x v="48"/>
    <n v="83"/>
    <n v="5.5"/>
    <x v="0"/>
  </r>
  <r>
    <x v="110"/>
    <s v="How It Ends"/>
    <x v="49"/>
    <n v="113"/>
    <n v="5"/>
    <x v="0"/>
  </r>
  <r>
    <x v="111"/>
    <s v="Father Of The Year"/>
    <x v="8"/>
    <n v="94"/>
    <n v="5.2"/>
    <x v="0"/>
  </r>
  <r>
    <x v="112"/>
    <s v="Extinction"/>
    <x v="11"/>
    <n v="95"/>
    <n v="5.8"/>
    <x v="0"/>
  </r>
  <r>
    <x v="112"/>
    <s v="The Bleeding Edge"/>
    <x v="0"/>
    <n v="100"/>
    <n v="7.6"/>
    <x v="0"/>
  </r>
  <r>
    <x v="113"/>
    <s v="Like Father"/>
    <x v="8"/>
    <n v="103"/>
    <n v="6.1"/>
    <x v="0"/>
  </r>
  <r>
    <x v="113"/>
    <s v="Long Live Brij Mohan"/>
    <x v="8"/>
    <n v="105"/>
    <n v="6.8"/>
    <x v="12"/>
  </r>
  <r>
    <x v="114"/>
    <s v="The Package"/>
    <x v="31"/>
    <n v="94"/>
    <n v="5.5"/>
    <x v="0"/>
  </r>
  <r>
    <x v="114"/>
    <s v="Zion "/>
    <x v="0"/>
    <n v="11"/>
    <n v="7.2"/>
    <x v="0"/>
  </r>
  <r>
    <x v="115"/>
    <s v="To All The Boys I'Ve Loved Before"/>
    <x v="35"/>
    <n v="99"/>
    <n v="7.1"/>
    <x v="0"/>
  </r>
  <r>
    <x v="116"/>
    <s v="The After Party"/>
    <x v="8"/>
    <n v="89"/>
    <n v="5.8"/>
    <x v="0"/>
  </r>
  <r>
    <x v="117"/>
    <s v="The Most Assassinated Woman In The World"/>
    <x v="9"/>
    <n v="102"/>
    <n v="5.3"/>
    <x v="15"/>
  </r>
  <r>
    <x v="117"/>
    <s v="Sierra Burgess Is A Loser"/>
    <x v="50"/>
    <n v="105"/>
    <n v="5.8"/>
    <x v="0"/>
  </r>
  <r>
    <x v="117"/>
    <s v="City Of Joy"/>
    <x v="0"/>
    <n v="74"/>
    <n v="7.5"/>
    <x v="0"/>
  </r>
  <r>
    <x v="118"/>
    <s v="On My Skin"/>
    <x v="41"/>
    <n v="100"/>
    <n v="7.3"/>
    <x v="17"/>
  </r>
  <r>
    <x v="119"/>
    <s v="Reversing Roe"/>
    <x v="0"/>
    <n v="99"/>
    <n v="7.5"/>
    <x v="0"/>
  </r>
  <r>
    <x v="120"/>
    <s v="The Land Of Steady Habits"/>
    <x v="10"/>
    <n v="98"/>
    <n v="6.2"/>
    <x v="0"/>
  </r>
  <r>
    <x v="120"/>
    <s v="The Angel"/>
    <x v="51"/>
    <n v="114"/>
    <n v="6.6"/>
    <x v="0"/>
  </r>
  <r>
    <x v="121"/>
    <s v="Nappily Ever After"/>
    <x v="7"/>
    <n v="98"/>
    <n v="6.4"/>
    <x v="0"/>
  </r>
  <r>
    <x v="121"/>
    <s v="Quincy"/>
    <x v="0"/>
    <n v="124"/>
    <n v="7.6"/>
    <x v="0"/>
  </r>
  <r>
    <x v="122"/>
    <s v="Hold The Dark"/>
    <x v="9"/>
    <n v="125"/>
    <n v="5.6"/>
    <x v="0"/>
  </r>
  <r>
    <x v="122"/>
    <s v="Notes From Dunblane: Lesson From A School Shooting"/>
    <x v="0"/>
    <n v="23"/>
    <n v="5.9"/>
    <x v="0"/>
  </r>
  <r>
    <x v="122"/>
    <s v="Two Catalonias"/>
    <x v="0"/>
    <n v="116"/>
    <n v="6.4"/>
    <x v="18"/>
  </r>
  <r>
    <x v="123"/>
    <s v="Private Life"/>
    <x v="10"/>
    <n v="124"/>
    <n v="7.2"/>
    <x v="0"/>
  </r>
  <r>
    <x v="124"/>
    <s v="44399"/>
    <x v="10"/>
    <n v="144"/>
    <n v="6.8"/>
    <x v="0"/>
  </r>
  <r>
    <x v="125"/>
    <s v="Apostle"/>
    <x v="52"/>
    <n v="129"/>
    <n v="6.3"/>
    <x v="0"/>
  </r>
  <r>
    <x v="125"/>
    <s v="Remastered: Who Shot The Sheriff?"/>
    <x v="0"/>
    <n v="57"/>
    <n v="6.9"/>
    <x v="0"/>
  </r>
  <r>
    <x v="125"/>
    <s v="Feminists: What Were They Thinking?"/>
    <x v="0"/>
    <n v="86"/>
    <n v="7"/>
    <x v="0"/>
  </r>
  <r>
    <x v="126"/>
    <s v="The Night Comes For Us"/>
    <x v="49"/>
    <n v="121"/>
    <n v="7"/>
    <x v="19"/>
  </r>
  <r>
    <x v="126"/>
    <s v="Derren Brown: Sacrifice"/>
    <x v="53"/>
    <n v="49"/>
    <n v="7.1"/>
    <x v="0"/>
  </r>
  <r>
    <x v="127"/>
    <s v="Been So Long"/>
    <x v="54"/>
    <n v="100"/>
    <n v="5.5"/>
    <x v="0"/>
  </r>
  <r>
    <x v="127"/>
    <s v="Shirkers"/>
    <x v="0"/>
    <n v="97"/>
    <n v="7.4"/>
    <x v="0"/>
  </r>
  <r>
    <x v="128"/>
    <s v="The Holiday Calendar"/>
    <x v="35"/>
    <n v="95"/>
    <n v="5.7"/>
    <x v="0"/>
  </r>
  <r>
    <x v="128"/>
    <s v="The Other Side Of The Wind"/>
    <x v="10"/>
    <n v="122"/>
    <n v="6.8"/>
    <x v="0"/>
  </r>
  <r>
    <x v="128"/>
    <s v="Remastered: Tricky Dick &amp; The Man In Black"/>
    <x v="0"/>
    <n v="58"/>
    <n v="7.1"/>
    <x v="0"/>
  </r>
  <r>
    <x v="128"/>
    <s v="They'Ll Love Me When I'M Dead"/>
    <x v="0"/>
    <n v="98"/>
    <n v="7.4"/>
    <x v="0"/>
  </r>
  <r>
    <x v="129"/>
    <s v="Outlaw King"/>
    <x v="55"/>
    <n v="121"/>
    <n v="6.9"/>
    <x v="0"/>
  </r>
  <r>
    <x v="130"/>
    <s v="Loudon Wainwright Iii: Surviving Twin"/>
    <x v="23"/>
    <n v="91"/>
    <n v="7.1"/>
    <x v="0"/>
  </r>
  <r>
    <x v="131"/>
    <s v="Cam"/>
    <x v="56"/>
    <n v="94"/>
    <n v="5.9"/>
    <x v="0"/>
  </r>
  <r>
    <x v="131"/>
    <s v="The Princess Switch"/>
    <x v="35"/>
    <n v="101"/>
    <n v="6"/>
    <x v="0"/>
  </r>
  <r>
    <x v="131"/>
    <s v="The Ballad Of Buster Scruggs"/>
    <x v="3"/>
    <n v="132"/>
    <n v="7.3"/>
    <x v="0"/>
  </r>
  <r>
    <x v="132"/>
    <s v="The Christmas Chronicles"/>
    <x v="57"/>
    <n v="104"/>
    <n v="7"/>
    <x v="0"/>
  </r>
  <r>
    <x v="133"/>
    <s v="A Christmas Prince: The Royal Wedding"/>
    <x v="35"/>
    <n v="92"/>
    <n v="5.3"/>
    <x v="0"/>
  </r>
  <r>
    <x v="133"/>
    <s v="Rajma Chawal"/>
    <x v="7"/>
    <n v="118"/>
    <n v="5.8"/>
    <x v="12"/>
  </r>
  <r>
    <x v="133"/>
    <s v="Angela'S Christmas"/>
    <x v="58"/>
    <n v="30"/>
    <n v="7.1"/>
    <x v="0"/>
  </r>
  <r>
    <x v="134"/>
    <s v="5 Star Christmas"/>
    <x v="8"/>
    <n v="95"/>
    <n v="4.5999999999999996"/>
    <x v="17"/>
  </r>
  <r>
    <x v="134"/>
    <s v="Mowgli: Legend Of The Jungle"/>
    <x v="4"/>
    <n v="104"/>
    <n v="6.5"/>
    <x v="0"/>
  </r>
  <r>
    <x v="134"/>
    <s v="Remastered: Who Killed Jam Master Jay?"/>
    <x v="0"/>
    <n v="58"/>
    <n v="6.6"/>
    <x v="0"/>
  </r>
  <r>
    <x v="134"/>
    <s v="The American Meme"/>
    <x v="0"/>
    <n v="98"/>
    <n v="6.6"/>
    <x v="0"/>
  </r>
  <r>
    <x v="135"/>
    <s v="Out Of Many, One"/>
    <x v="0"/>
    <n v="34"/>
    <n v="5.7"/>
    <x v="0"/>
  </r>
  <r>
    <x v="136"/>
    <s v="Roma"/>
    <x v="10"/>
    <n v="135"/>
    <n v="7.7"/>
    <x v="5"/>
  </r>
  <r>
    <x v="137"/>
    <s v="Springsteen On Broadway"/>
    <x v="23"/>
    <n v="153"/>
    <n v="8.5"/>
    <x v="0"/>
  </r>
  <r>
    <x v="138"/>
    <s v="Porta Dos Fundos: The Last Hangover"/>
    <x v="8"/>
    <n v="44"/>
    <n v="6.3"/>
    <x v="6"/>
  </r>
  <r>
    <x v="138"/>
    <s v="Bird Box"/>
    <x v="59"/>
    <n v="124"/>
    <n v="6.6"/>
    <x v="0"/>
  </r>
  <r>
    <x v="138"/>
    <s v="Struggle: The Life And Lost Art Of Szukaiski"/>
    <x v="0"/>
    <n v="105"/>
    <n v="8"/>
    <x v="0"/>
  </r>
  <r>
    <x v="139"/>
    <s v="Taylor Swift: Reputation Stadium Tour"/>
    <x v="13"/>
    <n v="125"/>
    <n v="8.4"/>
    <x v="0"/>
  </r>
  <r>
    <x v="140"/>
    <s v="Lionheart"/>
    <x v="8"/>
    <n v="94"/>
    <n v="5.7"/>
    <x v="0"/>
  </r>
  <r>
    <x v="141"/>
    <s v="The Last Laugh"/>
    <x v="7"/>
    <n v="98"/>
    <n v="5.6"/>
    <x v="0"/>
  </r>
  <r>
    <x v="141"/>
    <s v="Remastered: Massacre At The Stadium"/>
    <x v="0"/>
    <n v="64"/>
    <n v="7.3"/>
    <x v="20"/>
  </r>
  <r>
    <x v="142"/>
    <s v="Io"/>
    <x v="21"/>
    <n v="95"/>
    <n v="4.7"/>
    <x v="0"/>
  </r>
  <r>
    <x v="142"/>
    <s v="Fyre: The Greatest Party That Never Happened"/>
    <x v="0"/>
    <n v="97"/>
    <n v="7.2"/>
    <x v="0"/>
  </r>
  <r>
    <x v="142"/>
    <s v="Soni"/>
    <x v="41"/>
    <n v="97"/>
    <n v="7.2"/>
    <x v="12"/>
  </r>
  <r>
    <x v="143"/>
    <s v="Polar"/>
    <x v="60"/>
    <n v="118"/>
    <n v="6.3"/>
    <x v="0"/>
  </r>
  <r>
    <x v="144"/>
    <s v="Velvet Buzzsaw"/>
    <x v="9"/>
    <n v="112"/>
    <n v="5.7"/>
    <x v="0"/>
  </r>
  <r>
    <x v="145"/>
    <s v="Kevin Hart'S Guide To Black History"/>
    <x v="20"/>
    <n v="63"/>
    <n v="5.5"/>
    <x v="0"/>
  </r>
  <r>
    <x v="145"/>
    <s v="High Flying Bird"/>
    <x v="45"/>
    <n v="90"/>
    <n v="6.2"/>
    <x v="0"/>
  </r>
  <r>
    <x v="145"/>
    <s v="Remastered: The Two Killings Of Sam Cooke"/>
    <x v="0"/>
    <n v="64"/>
    <n v="7.3"/>
    <x v="0"/>
  </r>
  <r>
    <x v="146"/>
    <s v="Period. End Of Sentence."/>
    <x v="0"/>
    <n v="26"/>
    <n v="7.4"/>
    <x v="13"/>
  </r>
  <r>
    <x v="147"/>
    <s v="Paris Is Us"/>
    <x v="61"/>
    <n v="83"/>
    <n v="4.5999999999999996"/>
    <x v="15"/>
  </r>
  <r>
    <x v="147"/>
    <s v="Firebrand"/>
    <x v="10"/>
    <n v="112"/>
    <n v="5.2"/>
    <x v="21"/>
  </r>
  <r>
    <x v="147"/>
    <s v="Paddleton"/>
    <x v="62"/>
    <n v="89"/>
    <n v="7.2"/>
    <x v="0"/>
  </r>
  <r>
    <x v="148"/>
    <s v="Juanita"/>
    <x v="10"/>
    <n v="90"/>
    <n v="6"/>
    <x v="0"/>
  </r>
  <r>
    <x v="148"/>
    <s v="Walk. Ride. Rodeo."/>
    <x v="10"/>
    <n v="99"/>
    <n v="6.4"/>
    <x v="0"/>
  </r>
  <r>
    <x v="149"/>
    <s v="Triple Frontier"/>
    <x v="49"/>
    <n v="125"/>
    <n v="6.4"/>
    <x v="0"/>
  </r>
  <r>
    <x v="150"/>
    <s v="Antoine Griezmann: The Making Of A Legend"/>
    <x v="0"/>
    <n v="60"/>
    <n v="6.5"/>
    <x v="15"/>
  </r>
  <r>
    <x v="151"/>
    <s v="Remastered: The Miami Showband Massacre"/>
    <x v="0"/>
    <n v="70"/>
    <n v="7"/>
    <x v="0"/>
  </r>
  <r>
    <x v="151"/>
    <s v="The Dirt"/>
    <x v="17"/>
    <n v="108"/>
    <n v="7"/>
    <x v="0"/>
  </r>
  <r>
    <x v="152"/>
    <s v="44423"/>
    <x v="7"/>
    <n v="124"/>
    <n v="5.8"/>
    <x v="21"/>
  </r>
  <r>
    <x v="152"/>
    <s v="The Legend Of Cocaine Island"/>
    <x v="0"/>
    <n v="87"/>
    <n v="6.3"/>
    <x v="0"/>
  </r>
  <r>
    <x v="152"/>
    <s v="The Highwaymen"/>
    <x v="41"/>
    <n v="131"/>
    <n v="6.9"/>
    <x v="0"/>
  </r>
  <r>
    <x v="153"/>
    <s v="Unicorn Store"/>
    <x v="8"/>
    <n v="92"/>
    <n v="5.5"/>
    <x v="0"/>
  </r>
  <r>
    <x v="154"/>
    <s v="Who Would You Take To A Deserted Island?"/>
    <x v="10"/>
    <n v="93"/>
    <n v="5.3"/>
    <x v="5"/>
  </r>
  <r>
    <x v="154"/>
    <s v="The Perfect Date"/>
    <x v="35"/>
    <n v="89"/>
    <n v="5.8"/>
    <x v="0"/>
  </r>
  <r>
    <x v="155"/>
    <s v="Homecoming: A Film By Beyonce "/>
    <x v="0"/>
    <n v="137"/>
    <n v="7.5"/>
    <x v="0"/>
  </r>
  <r>
    <x v="156"/>
    <s v="Someone Great"/>
    <x v="35"/>
    <n v="92"/>
    <n v="6.2"/>
    <x v="0"/>
  </r>
  <r>
    <x v="156"/>
    <s v="Music Teacher"/>
    <x v="10"/>
    <n v="101"/>
    <n v="6.3"/>
    <x v="12"/>
  </r>
  <r>
    <x v="156"/>
    <s v="Brene Brown: The Call To Courage"/>
    <x v="0"/>
    <n v="76"/>
    <n v="7.7"/>
    <x v="0"/>
  </r>
  <r>
    <x v="157"/>
    <s v="Grass Is Greener"/>
    <x v="0"/>
    <n v="97"/>
    <n v="7.1"/>
    <x v="0"/>
  </r>
  <r>
    <x v="158"/>
    <s v="Remastered: Devil At The Crossroads"/>
    <x v="0"/>
    <n v="48"/>
    <n v="7"/>
    <x v="0"/>
  </r>
  <r>
    <x v="159"/>
    <s v="Knock Down The House"/>
    <x v="0"/>
    <n v="87"/>
    <n v="7.1"/>
    <x v="0"/>
  </r>
  <r>
    <x v="160"/>
    <s v="Despite Everything"/>
    <x v="8"/>
    <n v="78"/>
    <n v="5.4"/>
    <x v="5"/>
  </r>
  <r>
    <x v="160"/>
    <s v="All In My Family"/>
    <x v="0"/>
    <n v="39"/>
    <n v="6.8"/>
    <x v="4"/>
  </r>
  <r>
    <x v="161"/>
    <s v="Wine Country"/>
    <x v="8"/>
    <n v="103"/>
    <n v="5.5"/>
    <x v="0"/>
  </r>
  <r>
    <x v="162"/>
    <s v="Still Laugh-In: The Stars Celebrate"/>
    <x v="20"/>
    <n v="60"/>
    <n v="5.2"/>
    <x v="0"/>
  </r>
  <r>
    <x v="163"/>
    <s v="Good Sam"/>
    <x v="10"/>
    <n v="89"/>
    <n v="5.7"/>
    <x v="0"/>
  </r>
  <r>
    <x v="164"/>
    <s v="See You Yesterday"/>
    <x v="39"/>
    <n v="87"/>
    <n v="5.2"/>
    <x v="0"/>
  </r>
  <r>
    <x v="164"/>
    <s v="Remastered: The Lion'S Share"/>
    <x v="0"/>
    <n v="84"/>
    <n v="7"/>
    <x v="0"/>
  </r>
  <r>
    <x v="165"/>
    <s v="A Tale Of Two Kitchens"/>
    <x v="0"/>
    <n v="30"/>
    <n v="6.3"/>
    <x v="20"/>
  </r>
  <r>
    <x v="166"/>
    <s v="The Lonely Island Presents: The Unauthorized Bash Brothers Experience"/>
    <x v="2"/>
    <n v="30"/>
    <n v="6.9"/>
    <x v="0"/>
  </r>
  <r>
    <x v="167"/>
    <s v="After Maria"/>
    <x v="0"/>
    <n v="37"/>
    <n v="4.5999999999999996"/>
    <x v="20"/>
  </r>
  <r>
    <x v="167"/>
    <s v="Rim Of The World"/>
    <x v="63"/>
    <n v="98"/>
    <n v="5.2"/>
    <x v="0"/>
  </r>
  <r>
    <x v="167"/>
    <s v="The Perfection"/>
    <x v="52"/>
    <n v="90"/>
    <n v="6.1"/>
    <x v="0"/>
  </r>
  <r>
    <x v="168"/>
    <s v="Chopsticks"/>
    <x v="8"/>
    <n v="100"/>
    <n v="6.5"/>
    <x v="12"/>
  </r>
  <r>
    <x v="168"/>
    <s v="Always Be My Maybe"/>
    <x v="35"/>
    <n v="102"/>
    <n v="6.8"/>
    <x v="0"/>
  </r>
  <r>
    <x v="169"/>
    <s v="Elisa &amp; Marcela"/>
    <x v="22"/>
    <n v="118"/>
    <n v="6.6"/>
    <x v="5"/>
  </r>
  <r>
    <x v="169"/>
    <s v="The Black Godfather"/>
    <x v="0"/>
    <n v="118"/>
    <n v="7.4"/>
    <x v="0"/>
  </r>
  <r>
    <x v="170"/>
    <s v="Rolling Thunder Revue: A Bob Dylan Story By Martin Scorsere"/>
    <x v="0"/>
    <n v="144"/>
    <n v="7.6"/>
    <x v="0"/>
  </r>
  <r>
    <x v="171"/>
    <s v="Murder Mystery"/>
    <x v="64"/>
    <n v="97"/>
    <n v="6"/>
    <x v="0"/>
  </r>
  <r>
    <x v="171"/>
    <s v="Life Overtakes Me"/>
    <x v="0"/>
    <n v="40"/>
    <n v="6.5"/>
    <x v="22"/>
  </r>
  <r>
    <x v="172"/>
    <s v="Beats"/>
    <x v="10"/>
    <n v="110"/>
    <n v="7.1"/>
    <x v="0"/>
  </r>
  <r>
    <x v="172"/>
    <s v="The Edge Of Democracy"/>
    <x v="0"/>
    <n v="121"/>
    <n v="7.2"/>
    <x v="6"/>
  </r>
  <r>
    <x v="173"/>
    <s v="Anima"/>
    <x v="65"/>
    <n v="15"/>
    <n v="7.7"/>
    <x v="0"/>
  </r>
  <r>
    <x v="174"/>
    <s v="Parchis: The Documentary"/>
    <x v="0"/>
    <n v="106"/>
    <n v="6.7"/>
    <x v="5"/>
  </r>
  <r>
    <x v="175"/>
    <s v="Point Blank"/>
    <x v="60"/>
    <n v="86"/>
    <n v="5.7"/>
    <x v="0"/>
  </r>
  <r>
    <x v="176"/>
    <s v="Frankenstein'S Monster'S Monster, Frankenstein"/>
    <x v="14"/>
    <n v="32"/>
    <n v="5.9"/>
    <x v="0"/>
  </r>
  <r>
    <x v="177"/>
    <s v="Secret Obsession"/>
    <x v="9"/>
    <n v="97"/>
    <n v="4.4000000000000004"/>
    <x v="0"/>
  </r>
  <r>
    <x v="178"/>
    <s v="The Great Hack"/>
    <x v="0"/>
    <n v="114"/>
    <n v="7.1"/>
    <x v="0"/>
  </r>
  <r>
    <x v="179"/>
    <s v="The Red Sea Diving Resort"/>
    <x v="51"/>
    <n v="130"/>
    <n v="6.6"/>
    <x v="0"/>
  </r>
  <r>
    <x v="180"/>
    <s v="Otherhood"/>
    <x v="8"/>
    <n v="100"/>
    <n v="6.1"/>
    <x v="0"/>
  </r>
  <r>
    <x v="181"/>
    <s v="Enter The Anime"/>
    <x v="0"/>
    <n v="58"/>
    <n v="2.5"/>
    <x v="14"/>
  </r>
  <r>
    <x v="182"/>
    <s v="Lovefucked"/>
    <x v="10"/>
    <n v="106"/>
    <n v="6"/>
    <x v="12"/>
  </r>
  <r>
    <x v="182"/>
    <s v="Rocko'S Modern Life: Static Cling"/>
    <x v="66"/>
    <n v="45"/>
    <n v="7"/>
    <x v="0"/>
  </r>
  <r>
    <x v="183"/>
    <s v="Sextuplets"/>
    <x v="8"/>
    <n v="99"/>
    <n v="4.4000000000000004"/>
    <x v="0"/>
  </r>
  <r>
    <x v="183"/>
    <s v="Invader Zim: Enter The Florpus"/>
    <x v="67"/>
    <n v="71"/>
    <n v="7.5"/>
    <x v="0"/>
  </r>
  <r>
    <x v="184"/>
    <s v="American Factory: A Conversation With The Obamas "/>
    <x v="19"/>
    <n v="10"/>
    <n v="5.2"/>
    <x v="0"/>
  </r>
  <r>
    <x v="184"/>
    <s v="American Factory"/>
    <x v="0"/>
    <n v="110"/>
    <n v="7.4"/>
    <x v="0"/>
  </r>
  <r>
    <x v="185"/>
    <s v="Travis Scott: Look Mom I Can Fly"/>
    <x v="0"/>
    <n v="85"/>
    <n v="6.3"/>
    <x v="0"/>
  </r>
  <r>
    <x v="186"/>
    <s v="Falling Inn Love"/>
    <x v="35"/>
    <n v="97"/>
    <n v="5.6"/>
    <x v="0"/>
  </r>
  <r>
    <x v="187"/>
    <s v="Back To School"/>
    <x v="8"/>
    <n v="83"/>
    <n v="5.3"/>
    <x v="15"/>
  </r>
  <r>
    <x v="188"/>
    <s v="Evelyn"/>
    <x v="0"/>
    <n v="96"/>
    <n v="7.1"/>
    <x v="0"/>
  </r>
  <r>
    <x v="189"/>
    <s v="Hello Privilege. It'S Me, Chelsea"/>
    <x v="0"/>
    <n v="64"/>
    <n v="4.4000000000000004"/>
    <x v="0"/>
  </r>
  <r>
    <x v="189"/>
    <s v="Tall Girl"/>
    <x v="7"/>
    <n v="102"/>
    <n v="5.2"/>
    <x v="0"/>
  </r>
  <r>
    <x v="190"/>
    <s v="Los Tigres Del Norte At Folsom Prison"/>
    <x v="0"/>
    <n v="64"/>
    <n v="7"/>
    <x v="5"/>
  </r>
  <r>
    <x v="191"/>
    <s v="Between Two Ferns: The Movie"/>
    <x v="8"/>
    <n v="82"/>
    <n v="6.1"/>
    <x v="0"/>
  </r>
  <r>
    <x v="192"/>
    <s v="Birders"/>
    <x v="0"/>
    <n v="37"/>
    <n v="6.4"/>
    <x v="20"/>
  </r>
  <r>
    <x v="193"/>
    <s v="In The Shadow Of The Moon"/>
    <x v="9"/>
    <n v="115"/>
    <n v="6.2"/>
    <x v="0"/>
  </r>
  <r>
    <x v="193"/>
    <s v="Sturgill Simpson Presents: Sound &amp; Fury"/>
    <x v="68"/>
    <n v="41"/>
    <n v="6.4"/>
    <x v="0"/>
  </r>
  <r>
    <x v="194"/>
    <s v="In The Tall Grass"/>
    <x v="15"/>
    <n v="101"/>
    <n v="5.4"/>
    <x v="0"/>
  </r>
  <r>
    <x v="195"/>
    <s v="The Forest Of Love"/>
    <x v="10"/>
    <n v="151"/>
    <n v="6.3"/>
    <x v="7"/>
  </r>
  <r>
    <x v="195"/>
    <s v="Fractured"/>
    <x v="9"/>
    <n v="100"/>
    <n v="6.4"/>
    <x v="0"/>
  </r>
  <r>
    <x v="195"/>
    <s v="El Camino: A Breaking Bad Movie"/>
    <x v="41"/>
    <n v="121"/>
    <n v="7.3"/>
    <x v="0"/>
  </r>
  <r>
    <x v="196"/>
    <s v="Street Flow"/>
    <x v="10"/>
    <n v="96"/>
    <n v="6.4"/>
    <x v="15"/>
  </r>
  <r>
    <x v="197"/>
    <s v="Eli"/>
    <x v="15"/>
    <n v="98"/>
    <n v="5.7"/>
    <x v="0"/>
  </r>
  <r>
    <x v="197"/>
    <s v="The Laundromat"/>
    <x v="7"/>
    <n v="98"/>
    <n v="6.3"/>
    <x v="0"/>
  </r>
  <r>
    <x v="197"/>
    <s v="Upstarts"/>
    <x v="10"/>
    <n v="112"/>
    <n v="6.7"/>
    <x v="12"/>
  </r>
  <r>
    <x v="197"/>
    <s v="Seventeen"/>
    <x v="69"/>
    <n v="99"/>
    <n v="7.2"/>
    <x v="5"/>
  </r>
  <r>
    <x v="197"/>
    <s v="Tell Me Who I Am"/>
    <x v="0"/>
    <n v="85"/>
    <n v="7.6"/>
    <x v="0"/>
  </r>
  <r>
    <x v="198"/>
    <s v="Dancing With The Birds"/>
    <x v="0"/>
    <n v="51"/>
    <n v="8.3000000000000007"/>
    <x v="0"/>
  </r>
  <r>
    <x v="199"/>
    <s v="Rattlesnake"/>
    <x v="15"/>
    <n v="85"/>
    <n v="4.5999999999999996"/>
    <x v="0"/>
  </r>
  <r>
    <x v="199"/>
    <s v="It Takes A Lunatic"/>
    <x v="0"/>
    <n v="126"/>
    <n v="6.6"/>
    <x v="0"/>
  </r>
  <r>
    <x v="199"/>
    <s v="Dolemite Is My Name"/>
    <x v="17"/>
    <n v="118"/>
    <n v="7.3"/>
    <x v="0"/>
  </r>
  <r>
    <x v="200"/>
    <s v="A 3 Minute Hug"/>
    <x v="0"/>
    <n v="28"/>
    <n v="6.5"/>
    <x v="20"/>
  </r>
  <r>
    <x v="200"/>
    <s v="Little Miss Sumo"/>
    <x v="0"/>
    <n v="19"/>
    <n v="6.7"/>
    <x v="7"/>
  </r>
  <r>
    <x v="201"/>
    <s v="The Road To El Camino: A Breaking Bad Movie"/>
    <x v="70"/>
    <n v="13"/>
    <n v="7.2"/>
    <x v="0"/>
  </r>
  <r>
    <x v="202"/>
    <s v="Drive"/>
    <x v="60"/>
    <n v="147"/>
    <n v="3.5"/>
    <x v="12"/>
  </r>
  <r>
    <x v="202"/>
    <s v="American Son"/>
    <x v="10"/>
    <n v="90"/>
    <n v="5.8"/>
    <x v="0"/>
  </r>
  <r>
    <x v="202"/>
    <s v="Holiday In The Wild"/>
    <x v="71"/>
    <n v="85"/>
    <n v="6.1"/>
    <x v="0"/>
  </r>
  <r>
    <x v="202"/>
    <s v="The King"/>
    <x v="72"/>
    <n v="140"/>
    <n v="7.2"/>
    <x v="0"/>
  </r>
  <r>
    <x v="202"/>
    <s v="Fire In Paradise"/>
    <x v="0"/>
    <n v="39"/>
    <n v="7.4"/>
    <x v="0"/>
  </r>
  <r>
    <x v="203"/>
    <s v="Let It Snow"/>
    <x v="35"/>
    <n v="92"/>
    <n v="5.8"/>
    <x v="0"/>
  </r>
  <r>
    <x v="204"/>
    <s v="House Arrest"/>
    <x v="8"/>
    <n v="104"/>
    <n v="5.5"/>
    <x v="12"/>
  </r>
  <r>
    <x v="204"/>
    <s v="Earthquake Bird"/>
    <x v="73"/>
    <n v="107"/>
    <n v="5.9"/>
    <x v="0"/>
  </r>
  <r>
    <x v="204"/>
    <s v="Klaus"/>
    <x v="74"/>
    <n v="97"/>
    <n v="8.1999999999999993"/>
    <x v="0"/>
  </r>
  <r>
    <x v="205"/>
    <s v="Bikram: Yogi, Guru, Predator"/>
    <x v="0"/>
    <n v="86"/>
    <n v="6.7"/>
    <x v="0"/>
  </r>
  <r>
    <x v="205"/>
    <s v="Lorena, Light-Footed Woman"/>
    <x v="0"/>
    <n v="28"/>
    <n v="7"/>
    <x v="5"/>
  </r>
  <r>
    <x v="206"/>
    <s v="The Knight Before Christmas"/>
    <x v="35"/>
    <n v="92"/>
    <n v="5.5"/>
    <x v="0"/>
  </r>
  <r>
    <x v="207"/>
    <s v="The Irishman: In Conversation"/>
    <x v="19"/>
    <n v="23"/>
    <n v="7.4"/>
    <x v="0"/>
  </r>
  <r>
    <x v="207"/>
    <s v="The Irishman"/>
    <x v="41"/>
    <n v="209"/>
    <n v="7.8"/>
    <x v="0"/>
  </r>
  <r>
    <x v="208"/>
    <s v="Holiday Rush"/>
    <x v="42"/>
    <n v="94"/>
    <n v="4.9000000000000004"/>
    <x v="0"/>
  </r>
  <r>
    <x v="209"/>
    <s v="Dead Kids"/>
    <x v="9"/>
    <n v="94"/>
    <n v="5.5"/>
    <x v="23"/>
  </r>
  <r>
    <x v="210"/>
    <s v="Porta Dos Fundos: The First Temptation Of Christ"/>
    <x v="8"/>
    <n v="46"/>
    <n v="4.5999999999999996"/>
    <x v="6"/>
  </r>
  <r>
    <x v="211"/>
    <s v="A Christmas Prince: The Royal Baby"/>
    <x v="35"/>
    <n v="85"/>
    <n v="5.4"/>
    <x v="0"/>
  </r>
  <r>
    <x v="212"/>
    <s v="Marriage Story"/>
    <x v="10"/>
    <n v="136"/>
    <n v="7.9"/>
    <x v="0"/>
  </r>
  <r>
    <x v="213"/>
    <s v="6 Underground"/>
    <x v="60"/>
    <n v="128"/>
    <n v="6.1"/>
    <x v="0"/>
  </r>
  <r>
    <x v="214"/>
    <s v="After The Raid"/>
    <x v="0"/>
    <n v="25"/>
    <n v="4.3"/>
    <x v="5"/>
  </r>
  <r>
    <x v="215"/>
    <s v="The Two Popes"/>
    <x v="10"/>
    <n v="125"/>
    <n v="7.6"/>
    <x v="0"/>
  </r>
  <r>
    <x v="216"/>
    <s v="Como Caído Del Cielo"/>
    <x v="75"/>
    <n v="112"/>
    <n v="6.4"/>
    <x v="5"/>
  </r>
  <r>
    <x v="216"/>
    <s v="John Mulaney &amp; The Sack Lunch Bunch"/>
    <x v="20"/>
    <n v="70"/>
    <n v="7.5"/>
    <x v="0"/>
  </r>
  <r>
    <x v="217"/>
    <s v="The App"/>
    <x v="21"/>
    <n v="79"/>
    <n v="2.6"/>
    <x v="17"/>
  </r>
  <r>
    <x v="218"/>
    <s v="El Pepe: A Supreme Life"/>
    <x v="0"/>
    <n v="73"/>
    <n v="7.1"/>
    <x v="5"/>
  </r>
  <r>
    <x v="219"/>
    <s v="Ghost Stories"/>
    <x v="76"/>
    <n v="144"/>
    <n v="4.3"/>
    <x v="12"/>
  </r>
  <r>
    <x v="220"/>
    <s v="A Fall From Grace"/>
    <x v="9"/>
    <n v="120"/>
    <n v="5.9"/>
    <x v="0"/>
  </r>
  <r>
    <x v="221"/>
    <s v="What Did Jack Do?"/>
    <x v="77"/>
    <n v="17"/>
    <n v="6.5"/>
    <x v="0"/>
  </r>
  <r>
    <x v="222"/>
    <s v="Airplane Mode"/>
    <x v="8"/>
    <n v="96"/>
    <n v="5"/>
    <x v="6"/>
  </r>
  <r>
    <x v="223"/>
    <s v="Miss Americana"/>
    <x v="0"/>
    <n v="85"/>
    <n v="7.4"/>
    <x v="0"/>
  </r>
  <r>
    <x v="224"/>
    <s v="Horse Girl"/>
    <x v="10"/>
    <n v="104"/>
    <n v="5.9"/>
    <x v="0"/>
  </r>
  <r>
    <x v="225"/>
    <s v="Road To Roma"/>
    <x v="70"/>
    <n v="72"/>
    <n v="7.7"/>
    <x v="5"/>
  </r>
  <r>
    <x v="226"/>
    <s v="To All The Boys: P.S. I Still Love You"/>
    <x v="35"/>
    <n v="102"/>
    <n v="6"/>
    <x v="0"/>
  </r>
  <r>
    <x v="227"/>
    <s v="Isi &amp; Ossi"/>
    <x v="35"/>
    <n v="113"/>
    <n v="6.4"/>
    <x v="24"/>
  </r>
  <r>
    <x v="228"/>
    <s v="The Last Thing He Wanted"/>
    <x v="78"/>
    <n v="115"/>
    <n v="4.3"/>
    <x v="0"/>
  </r>
  <r>
    <x v="228"/>
    <s v="Yeh Ballet"/>
    <x v="10"/>
    <n v="117"/>
    <n v="7.6"/>
    <x v="12"/>
  </r>
  <r>
    <x v="229"/>
    <s v="All The Bright Places"/>
    <x v="22"/>
    <n v="108"/>
    <n v="6.5"/>
    <x v="0"/>
  </r>
  <r>
    <x v="230"/>
    <s v="Guilty"/>
    <x v="9"/>
    <n v="119"/>
    <n v="5.4"/>
    <x v="12"/>
  </r>
  <r>
    <x v="230"/>
    <s v="Spenser Confidential"/>
    <x v="6"/>
    <n v="111"/>
    <n v="6.2"/>
    <x v="0"/>
  </r>
  <r>
    <x v="231"/>
    <s v="Sitara: Let Girls Dream"/>
    <x v="79"/>
    <n v="15"/>
    <n v="7.3"/>
    <x v="0"/>
  </r>
  <r>
    <x v="232"/>
    <s v="Lost Girls"/>
    <x v="41"/>
    <n v="95"/>
    <n v="6.1"/>
    <x v="0"/>
  </r>
  <r>
    <x v="233"/>
    <s v="Altered Carbon: Resleeved"/>
    <x v="25"/>
    <n v="74"/>
    <n v="6.5"/>
    <x v="7"/>
  </r>
  <r>
    <x v="234"/>
    <s v="Ultras"/>
    <x v="80"/>
    <n v="108"/>
    <n v="5.9"/>
    <x v="17"/>
  </r>
  <r>
    <x v="234"/>
    <s v="A Life Of Speed: The Juan Manuel Fangio Story"/>
    <x v="0"/>
    <n v="92"/>
    <n v="6.8"/>
    <x v="5"/>
  </r>
  <r>
    <x v="235"/>
    <s v="The Occupant"/>
    <x v="9"/>
    <n v="103"/>
    <n v="6.4"/>
    <x v="5"/>
  </r>
  <r>
    <x v="235"/>
    <s v="Crip Camp: A Disability Revolution"/>
    <x v="0"/>
    <n v="108"/>
    <n v="7.7"/>
    <x v="0"/>
  </r>
  <r>
    <x v="236"/>
    <s v="Maska"/>
    <x v="35"/>
    <n v="111"/>
    <n v="5.9"/>
    <x v="12"/>
  </r>
  <r>
    <x v="236"/>
    <s v="The Decline"/>
    <x v="9"/>
    <n v="83"/>
    <n v="5.9"/>
    <x v="15"/>
  </r>
  <r>
    <x v="236"/>
    <s v="Uncorked"/>
    <x v="10"/>
    <n v="103"/>
    <n v="6.3"/>
    <x v="0"/>
  </r>
  <r>
    <x v="237"/>
    <s v="Sol Levante"/>
    <x v="81"/>
    <n v="4"/>
    <n v="4.7"/>
    <x v="0"/>
  </r>
  <r>
    <x v="238"/>
    <s v="Coffee &amp; Kareem"/>
    <x v="6"/>
    <n v="88"/>
    <n v="5.0999999999999996"/>
    <x v="0"/>
  </r>
  <r>
    <x v="239"/>
    <s v="The Main Event"/>
    <x v="8"/>
    <n v="101"/>
    <n v="4.8"/>
    <x v="0"/>
  </r>
  <r>
    <x v="239"/>
    <s v="Love Wedding Repeat"/>
    <x v="35"/>
    <n v="100"/>
    <n v="5.5"/>
    <x v="0"/>
  </r>
  <r>
    <x v="239"/>
    <s v="Tigertail"/>
    <x v="10"/>
    <n v="91"/>
    <n v="6.5"/>
    <x v="25"/>
  </r>
  <r>
    <x v="239"/>
    <s v="La Originals"/>
    <x v="0"/>
    <n v="92"/>
    <n v="7.2"/>
    <x v="0"/>
  </r>
  <r>
    <x v="240"/>
    <s v="Earth And Blood"/>
    <x v="60"/>
    <n v="80"/>
    <n v="4.9000000000000004"/>
    <x v="15"/>
  </r>
  <r>
    <x v="240"/>
    <s v="Rising High"/>
    <x v="5"/>
    <n v="94"/>
    <n v="5.8"/>
    <x v="24"/>
  </r>
  <r>
    <x v="240"/>
    <s v="Sergio"/>
    <x v="17"/>
    <n v="118"/>
    <n v="6.1"/>
    <x v="0"/>
  </r>
  <r>
    <x v="241"/>
    <s v="The Willoughbys"/>
    <x v="82"/>
    <n v="90"/>
    <n v="6.4"/>
    <x v="0"/>
  </r>
  <r>
    <x v="241"/>
    <s v="Circus Of Books"/>
    <x v="0"/>
    <n v="92"/>
    <n v="7.1"/>
    <x v="0"/>
  </r>
  <r>
    <x v="242"/>
    <s v="Time To Hunt"/>
    <x v="9"/>
    <n v="134"/>
    <n v="6.3"/>
    <x v="26"/>
  </r>
  <r>
    <x v="243"/>
    <s v="Extraction"/>
    <x v="60"/>
    <n v="117"/>
    <n v="6.7"/>
    <x v="0"/>
  </r>
  <r>
    <x v="244"/>
    <s v="Murder To Mercy: The Cyntoia Brown Story"/>
    <x v="0"/>
    <n v="97"/>
    <n v="6.4"/>
    <x v="0"/>
  </r>
  <r>
    <x v="244"/>
    <s v="A Secret Love"/>
    <x v="0"/>
    <n v="82"/>
    <n v="7.9"/>
    <x v="0"/>
  </r>
  <r>
    <x v="245"/>
    <s v="Dangerous Lies"/>
    <x v="9"/>
    <n v="97"/>
    <n v="5.3"/>
    <x v="0"/>
  </r>
  <r>
    <x v="245"/>
    <s v="Rich In Love"/>
    <x v="35"/>
    <n v="105"/>
    <n v="5.8"/>
    <x v="6"/>
  </r>
  <r>
    <x v="246"/>
    <s v="Mrs. Serial Killer"/>
    <x v="9"/>
    <n v="106"/>
    <n v="4.8"/>
    <x v="12"/>
  </r>
  <r>
    <x v="246"/>
    <s v="All Day And A Night"/>
    <x v="10"/>
    <n v="121"/>
    <n v="5.8"/>
    <x v="0"/>
  </r>
  <r>
    <x v="246"/>
    <s v="The Half Of It"/>
    <x v="22"/>
    <n v="105"/>
    <n v="6.9"/>
    <x v="0"/>
  </r>
  <r>
    <x v="247"/>
    <s v="Becoming"/>
    <x v="0"/>
    <n v="89"/>
    <n v="6.8"/>
    <x v="0"/>
  </r>
  <r>
    <x v="248"/>
    <s v="Have A Good Trip: Adventures In Psychedelics"/>
    <x v="0"/>
    <n v="85"/>
    <n v="6.8"/>
    <x v="0"/>
  </r>
  <r>
    <x v="249"/>
    <s v="The Wrong Missy"/>
    <x v="8"/>
    <n v="90"/>
    <n v="5.7"/>
    <x v="0"/>
  </r>
  <r>
    <x v="250"/>
    <s v="Ben Platt: Live From Radio City Music Hall"/>
    <x v="13"/>
    <n v="85"/>
    <n v="8.4"/>
    <x v="0"/>
  </r>
  <r>
    <x v="251"/>
    <s v="The Lovebirds"/>
    <x v="35"/>
    <n v="87"/>
    <n v="6.1"/>
    <x v="0"/>
  </r>
  <r>
    <x v="252"/>
    <s v="I'M No Longer Here"/>
    <x v="10"/>
    <n v="105"/>
    <n v="7.3"/>
    <x v="5"/>
  </r>
  <r>
    <x v="253"/>
    <s v="Intuition"/>
    <x v="9"/>
    <n v="116"/>
    <n v="5.3"/>
    <x v="5"/>
  </r>
  <r>
    <x v="254"/>
    <s v="Spelling The Dream"/>
    <x v="0"/>
    <n v="83"/>
    <n v="6.9"/>
    <x v="0"/>
  </r>
  <r>
    <x v="255"/>
    <s v="The Last Days Of American Crime"/>
    <x v="83"/>
    <n v="149"/>
    <n v="3.7"/>
    <x v="0"/>
  </r>
  <r>
    <x v="255"/>
    <s v="Choked: Paisa Bolta Hai"/>
    <x v="10"/>
    <n v="114"/>
    <n v="5.8"/>
    <x v="12"/>
  </r>
  <r>
    <x v="256"/>
    <s v="Da 5 Bloods"/>
    <x v="1"/>
    <n v="155"/>
    <n v="6.5"/>
    <x v="0"/>
  </r>
  <r>
    <x v="257"/>
    <s v="One Take"/>
    <x v="0"/>
    <n v="85"/>
    <n v="5.7"/>
    <x v="27"/>
  </r>
  <r>
    <x v="257"/>
    <s v="A Whisker Away"/>
    <x v="84"/>
    <n v="104"/>
    <n v="6.7"/>
    <x v="7"/>
  </r>
  <r>
    <x v="258"/>
    <s v="One-Way To Tomorrow"/>
    <x v="22"/>
    <n v="90"/>
    <n v="5.6"/>
    <x v="28"/>
  </r>
  <r>
    <x v="258"/>
    <s v="Lost Bullet"/>
    <x v="9"/>
    <n v="92"/>
    <n v="6.2"/>
    <x v="15"/>
  </r>
  <r>
    <x v="258"/>
    <s v="Feel The Beat"/>
    <x v="85"/>
    <n v="107"/>
    <n v="6.3"/>
    <x v="0"/>
  </r>
  <r>
    <x v="258"/>
    <s v="Disclosure: Trans Lives On Screen"/>
    <x v="0"/>
    <n v="107"/>
    <n v="8.1999999999999993"/>
    <x v="0"/>
  </r>
  <r>
    <x v="259"/>
    <s v="Nobody Knows I'M Here"/>
    <x v="10"/>
    <n v="91"/>
    <n v="6.5"/>
    <x v="5"/>
  </r>
  <r>
    <x v="259"/>
    <s v="Bulbbul"/>
    <x v="15"/>
    <n v="94"/>
    <n v="6.6"/>
    <x v="12"/>
  </r>
  <r>
    <x v="259"/>
    <s v="Athlete A"/>
    <x v="0"/>
    <n v="104"/>
    <n v="7.6"/>
    <x v="0"/>
  </r>
  <r>
    <x v="260"/>
    <s v="Eurovision Song Contest: The Story Of Fire Saga"/>
    <x v="75"/>
    <n v="123"/>
    <n v="6.5"/>
    <x v="0"/>
  </r>
  <r>
    <x v="261"/>
    <s v="Under The Riccione Sun"/>
    <x v="86"/>
    <n v="101"/>
    <n v="5.4"/>
    <x v="17"/>
  </r>
  <r>
    <x v="262"/>
    <s v="Desperados"/>
    <x v="35"/>
    <n v="106"/>
    <n v="5.2"/>
    <x v="0"/>
  </r>
  <r>
    <x v="263"/>
    <s v="Mucho Mucho Amor: The Legend Of Walter Mercado "/>
    <x v="0"/>
    <n v="96"/>
    <n v="7.3"/>
    <x v="29"/>
  </r>
  <r>
    <x v="264"/>
    <s v="The Old Guard"/>
    <x v="87"/>
    <n v="124"/>
    <n v="6.7"/>
    <x v="0"/>
  </r>
  <r>
    <x v="264"/>
    <s v="The Claudia Kishi Club"/>
    <x v="0"/>
    <n v="17"/>
    <n v="6.9"/>
    <x v="0"/>
  </r>
  <r>
    <x v="265"/>
    <s v="We Are One"/>
    <x v="0"/>
    <n v="86"/>
    <n v="4.5999999999999996"/>
    <x v="15"/>
  </r>
  <r>
    <x v="266"/>
    <s v="The Players"/>
    <x v="8"/>
    <n v="88"/>
    <n v="4.5999999999999996"/>
    <x v="17"/>
  </r>
  <r>
    <x v="267"/>
    <s v="Fatal Affair"/>
    <x v="9"/>
    <n v="89"/>
    <n v="4.5"/>
    <x v="0"/>
  </r>
  <r>
    <x v="268"/>
    <s v="Father Soldier Son"/>
    <x v="0"/>
    <n v="100"/>
    <n v="7.3"/>
    <x v="0"/>
  </r>
  <r>
    <x v="269"/>
    <s v="The Larva Island Movie"/>
    <x v="58"/>
    <n v="90"/>
    <n v="5.0999999999999996"/>
    <x v="0"/>
  </r>
  <r>
    <x v="270"/>
    <s v="The Kissing Booth 2"/>
    <x v="35"/>
    <n v="131"/>
    <n v="5.8"/>
    <x v="0"/>
  </r>
  <r>
    <x v="270"/>
    <s v="Offering To The Storm"/>
    <x v="9"/>
    <n v="139"/>
    <n v="6.2"/>
    <x v="5"/>
  </r>
  <r>
    <x v="271"/>
    <s v="The Speed Cubers"/>
    <x v="0"/>
    <n v="40"/>
    <n v="7.4"/>
    <x v="0"/>
  </r>
  <r>
    <x v="272"/>
    <s v="Seriously Single"/>
    <x v="8"/>
    <n v="107"/>
    <n v="4.5"/>
    <x v="0"/>
  </r>
  <r>
    <x v="272"/>
    <s v="Raat Akeli Hai"/>
    <x v="9"/>
    <n v="149"/>
    <n v="7.3"/>
    <x v="12"/>
  </r>
  <r>
    <x v="273"/>
    <s v="Anelka: Misunderstood"/>
    <x v="0"/>
    <n v="94"/>
    <n v="6.4"/>
    <x v="15"/>
  </r>
  <r>
    <x v="274"/>
    <s v="Work It"/>
    <x v="88"/>
    <n v="93"/>
    <n v="6.1"/>
    <x v="0"/>
  </r>
  <r>
    <x v="275"/>
    <s v="Gunjan Saxena: The Kargil Girl"/>
    <x v="10"/>
    <n v="112"/>
    <n v="5.3"/>
    <x v="12"/>
  </r>
  <r>
    <x v="276"/>
    <s v="Fearless"/>
    <x v="89"/>
    <n v="89"/>
    <n v="4.9000000000000004"/>
    <x v="0"/>
  </r>
  <r>
    <x v="276"/>
    <s v="Project Power"/>
    <x v="90"/>
    <n v="113"/>
    <n v="6"/>
    <x v="0"/>
  </r>
  <r>
    <x v="276"/>
    <s v="Octonauts &amp; The Caves Of Sac Actun"/>
    <x v="58"/>
    <n v="72"/>
    <n v="6.2"/>
    <x v="0"/>
  </r>
  <r>
    <x v="277"/>
    <s v="Crazy Awesome Teachers"/>
    <x v="7"/>
    <n v="101"/>
    <n v="6.2"/>
    <x v="19"/>
  </r>
  <r>
    <x v="278"/>
    <s v="John Was Trying To Contact Aliens"/>
    <x v="0"/>
    <n v="16"/>
    <n v="6.4"/>
    <x v="0"/>
  </r>
  <r>
    <x v="278"/>
    <s v="The Crimes That Bind"/>
    <x v="41"/>
    <n v="99"/>
    <n v="6.6"/>
    <x v="5"/>
  </r>
  <r>
    <x v="279"/>
    <s v="Dark Forces"/>
    <x v="9"/>
    <n v="81"/>
    <n v="2.6"/>
    <x v="5"/>
  </r>
  <r>
    <x v="279"/>
    <s v="The Sleepover"/>
    <x v="8"/>
    <n v="103"/>
    <n v="5.6"/>
    <x v="0"/>
  </r>
  <r>
    <x v="279"/>
    <s v="Class Of '83"/>
    <x v="10"/>
    <n v="98"/>
    <n v="5.8"/>
    <x v="12"/>
  </r>
  <r>
    <x v="280"/>
    <s v="Rising Phoenix"/>
    <x v="0"/>
    <n v="106"/>
    <n v="8.1"/>
    <x v="0"/>
  </r>
  <r>
    <x v="281"/>
    <s v="Unknown Origins"/>
    <x v="9"/>
    <n v="96"/>
    <n v="6.1"/>
    <x v="5"/>
  </r>
  <r>
    <x v="281"/>
    <s v="All Together Now"/>
    <x v="10"/>
    <n v="93"/>
    <n v="6.5"/>
    <x v="0"/>
  </r>
  <r>
    <x v="282"/>
    <s v="Freaks: You'Re One Of Us"/>
    <x v="91"/>
    <n v="92"/>
    <n v="5.4"/>
    <x v="24"/>
  </r>
  <r>
    <x v="283"/>
    <s v="Love, Guaranteed"/>
    <x v="35"/>
    <n v="91"/>
    <n v="5.6"/>
    <x v="0"/>
  </r>
  <r>
    <x v="284"/>
    <s v="I'M Thinking Of Ending Things"/>
    <x v="59"/>
    <n v="134"/>
    <n v="6.6"/>
    <x v="0"/>
  </r>
  <r>
    <x v="285"/>
    <s v="My Octopus Teacher"/>
    <x v="0"/>
    <n v="85"/>
    <n v="8.1"/>
    <x v="0"/>
  </r>
  <r>
    <x v="286"/>
    <s v="The Social Dilemma"/>
    <x v="0"/>
    <n v="94"/>
    <n v="7.6"/>
    <x v="0"/>
  </r>
  <r>
    <x v="287"/>
    <s v="The Babysitter: Killer Queen"/>
    <x v="92"/>
    <n v="102"/>
    <n v="5.8"/>
    <x v="0"/>
  </r>
  <r>
    <x v="288"/>
    <s v="Dad Wanted"/>
    <x v="93"/>
    <n v="102"/>
    <n v="5.7"/>
    <x v="5"/>
  </r>
  <r>
    <x v="289"/>
    <s v="Hope Frozen: A Quest To Live Twice"/>
    <x v="0"/>
    <n v="80"/>
    <n v="6.7"/>
    <x v="30"/>
  </r>
  <r>
    <x v="290"/>
    <s v="The Paramedic"/>
    <x v="9"/>
    <n v="94"/>
    <n v="5.6"/>
    <x v="5"/>
  </r>
  <r>
    <x v="290"/>
    <s v="The Devil All The Time"/>
    <x v="59"/>
    <n v="138"/>
    <n v="7.1"/>
    <x v="0"/>
  </r>
  <r>
    <x v="291"/>
    <s v="Gims: On The Record"/>
    <x v="0"/>
    <n v="96"/>
    <n v="6.8"/>
    <x v="15"/>
  </r>
  <r>
    <x v="292"/>
    <s v="Whipped"/>
    <x v="35"/>
    <n v="97"/>
    <n v="4.0999999999999996"/>
    <x v="19"/>
  </r>
  <r>
    <x v="292"/>
    <s v="Dolly Kitty And Those Twinkling Stars"/>
    <x v="10"/>
    <n v="120"/>
    <n v="5.4"/>
    <x v="12"/>
  </r>
  <r>
    <x v="293"/>
    <s v="A Love Song For Latasha"/>
    <x v="0"/>
    <n v="19"/>
    <n v="6.8"/>
    <x v="0"/>
  </r>
  <r>
    <x v="294"/>
    <s v="The Boys In The Band"/>
    <x v="10"/>
    <n v="121"/>
    <n v="6.8"/>
    <x v="0"/>
  </r>
  <r>
    <x v="294"/>
    <s v="The Boys In The Band: Something Personal"/>
    <x v="19"/>
    <n v="28"/>
    <n v="6.8"/>
    <x v="0"/>
  </r>
  <r>
    <x v="294"/>
    <s v="American Murder: The Family Next Door"/>
    <x v="0"/>
    <n v="82"/>
    <n v="7.2"/>
    <x v="0"/>
  </r>
  <r>
    <x v="295"/>
    <s v="All Because Of You"/>
    <x v="6"/>
    <n v="101"/>
    <n v="4.2"/>
    <x v="31"/>
  </r>
  <r>
    <x v="296"/>
    <s v="The Binding"/>
    <x v="10"/>
    <n v="93"/>
    <n v="4.7"/>
    <x v="17"/>
  </r>
  <r>
    <x v="296"/>
    <s v="Òlòt?Ré"/>
    <x v="41"/>
    <n v="106"/>
    <n v="5.5"/>
    <x v="0"/>
  </r>
  <r>
    <x v="296"/>
    <s v="Vampires Vs. The Bronx"/>
    <x v="94"/>
    <n v="86"/>
    <n v="5.6"/>
    <x v="0"/>
  </r>
  <r>
    <x v="296"/>
    <s v="You'Ve Got This"/>
    <x v="35"/>
    <n v="111"/>
    <n v="5.8"/>
    <x v="5"/>
  </r>
  <r>
    <x v="296"/>
    <s v="Serious Men"/>
    <x v="10"/>
    <n v="114"/>
    <n v="6.8"/>
    <x v="12"/>
  </r>
  <r>
    <x v="296"/>
    <s v="Dick Johnson Is Dead"/>
    <x v="0"/>
    <n v="90"/>
    <n v="7.5"/>
    <x v="0"/>
  </r>
  <r>
    <x v="297"/>
    <s v="David Attenborough: A Life On Our Planet"/>
    <x v="0"/>
    <n v="83"/>
    <n v="9"/>
    <x v="0"/>
  </r>
  <r>
    <x v="298"/>
    <s v="Hubie Halloween"/>
    <x v="8"/>
    <n v="103"/>
    <n v="5.2"/>
    <x v="0"/>
  </r>
  <r>
    <x v="299"/>
    <s v="Bigflo &amp; Oil: Hip Hop Frenzy"/>
    <x v="0"/>
    <n v="100"/>
    <n v="6.9"/>
    <x v="15"/>
  </r>
  <r>
    <x v="300"/>
    <s v="Ginny Weds Sunny"/>
    <x v="35"/>
    <n v="125"/>
    <n v="5.7"/>
    <x v="12"/>
  </r>
  <r>
    <x v="300"/>
    <s v="The 40-Year-Old Version"/>
    <x v="8"/>
    <n v="124"/>
    <n v="7.2"/>
    <x v="0"/>
  </r>
  <r>
    <x v="301"/>
    <s v="Octonauts &amp; The Great Barrier Reef"/>
    <x v="58"/>
    <n v="47"/>
    <n v="7.3"/>
    <x v="0"/>
  </r>
  <r>
    <x v="302"/>
    <s v="Blackpink: Light Up The Sky"/>
    <x v="0"/>
    <n v="79"/>
    <n v="7.5"/>
    <x v="26"/>
  </r>
  <r>
    <x v="302"/>
    <s v="The Three Deaths Of Marisela Escobedo"/>
    <x v="0"/>
    <n v="109"/>
    <n v="8.1999999999999993"/>
    <x v="5"/>
  </r>
  <r>
    <x v="303"/>
    <s v="Love Like The Falling Rain"/>
    <x v="10"/>
    <n v="86"/>
    <n v="5"/>
    <x v="19"/>
  </r>
  <r>
    <x v="303"/>
    <s v="A Babysitter'S Guide To Monster Hunting"/>
    <x v="95"/>
    <n v="98"/>
    <n v="5.4"/>
    <x v="0"/>
  </r>
  <r>
    <x v="303"/>
    <s v="Rooting For Roona"/>
    <x v="0"/>
    <n v="41"/>
    <n v="7.1"/>
    <x v="32"/>
  </r>
  <r>
    <x v="304"/>
    <s v="The Trial Of The Chicago 7"/>
    <x v="10"/>
    <n v="130"/>
    <n v="7.8"/>
    <x v="0"/>
  </r>
  <r>
    <x v="305"/>
    <s v="Rebecca"/>
    <x v="96"/>
    <n v="123"/>
    <n v="6"/>
    <x v="0"/>
  </r>
  <r>
    <x v="306"/>
    <s v="Cadaver"/>
    <x v="15"/>
    <n v="86"/>
    <n v="5.0999999999999996"/>
    <x v="33"/>
  </r>
  <r>
    <x v="307"/>
    <s v="Over The Moon"/>
    <x v="97"/>
    <n v="95"/>
    <n v="6.4"/>
    <x v="0"/>
  </r>
  <r>
    <x v="308"/>
    <s v="Sarah Cooper: Everything'S Fine"/>
    <x v="20"/>
    <n v="49"/>
    <n v="5.6"/>
    <x v="0"/>
  </r>
  <r>
    <x v="308"/>
    <s v="Guillermo Vilas: Settling The Score"/>
    <x v="0"/>
    <n v="94"/>
    <n v="7.1"/>
    <x v="5"/>
  </r>
  <r>
    <x v="309"/>
    <s v="Nobody Sleeps In The Woods Tonight"/>
    <x v="15"/>
    <n v="103"/>
    <n v="4.8"/>
    <x v="34"/>
  </r>
  <r>
    <x v="309"/>
    <s v="Holidate"/>
    <x v="98"/>
    <n v="104"/>
    <n v="6.1"/>
    <x v="0"/>
  </r>
  <r>
    <x v="309"/>
    <s v="Secrets Of The Saqqara Tomb"/>
    <x v="0"/>
    <n v="114"/>
    <n v="7.3"/>
    <x v="35"/>
  </r>
  <r>
    <x v="310"/>
    <s v="Kaali Khuhi"/>
    <x v="73"/>
    <n v="90"/>
    <n v="3.4"/>
    <x v="12"/>
  </r>
  <r>
    <x v="310"/>
    <s v="The Day Of The Lord"/>
    <x v="10"/>
    <n v="93"/>
    <n v="4.9000000000000004"/>
    <x v="5"/>
  </r>
  <r>
    <x v="310"/>
    <s v="Rogue City"/>
    <x v="41"/>
    <n v="116"/>
    <n v="6.1"/>
    <x v="15"/>
  </r>
  <r>
    <x v="310"/>
    <s v="His House"/>
    <x v="9"/>
    <n v="93"/>
    <n v="6.5"/>
    <x v="0"/>
  </r>
  <r>
    <x v="311"/>
    <s v="I'M No Longer Here: A Discussion With Guillermo Del Toro And Alfonso Cuaron"/>
    <x v="19"/>
    <n v="14"/>
    <n v="7"/>
    <x v="0"/>
  </r>
  <r>
    <x v="312"/>
    <s v="Operation Christmas Drop"/>
    <x v="35"/>
    <n v="96"/>
    <n v="5.8"/>
    <x v="0"/>
  </r>
  <r>
    <x v="313"/>
    <s v="Citation"/>
    <x v="10"/>
    <n v="151"/>
    <n v="6.2"/>
    <x v="0"/>
  </r>
  <r>
    <x v="314"/>
    <s v="What We Wanted"/>
    <x v="10"/>
    <n v="93"/>
    <n v="5.8"/>
    <x v="24"/>
  </r>
  <r>
    <x v="315"/>
    <s v="Ludo"/>
    <x v="99"/>
    <n v="149"/>
    <n v="7.6"/>
    <x v="12"/>
  </r>
  <r>
    <x v="316"/>
    <s v="Jingle Jangle: A Christmas Journey"/>
    <x v="100"/>
    <n v="119"/>
    <n v="6.5"/>
    <x v="0"/>
  </r>
  <r>
    <x v="316"/>
    <s v="The Life Ahead"/>
    <x v="10"/>
    <n v="95"/>
    <n v="6.8"/>
    <x v="17"/>
  </r>
  <r>
    <x v="317"/>
    <s v="The Princess Switch: Switched Again"/>
    <x v="35"/>
    <n v="97"/>
    <n v="5.4"/>
    <x v="0"/>
  </r>
  <r>
    <x v="318"/>
    <s v="Alien Xmas"/>
    <x v="101"/>
    <n v="42"/>
    <n v="6.2"/>
    <x v="0"/>
  </r>
  <r>
    <x v="318"/>
    <s v="If Anything Happens I Love You"/>
    <x v="79"/>
    <n v="12"/>
    <n v="7.8"/>
    <x v="0"/>
  </r>
  <r>
    <x v="319"/>
    <s v="Dolly Parton'S Christmas On The Square"/>
    <x v="102"/>
    <n v="98"/>
    <n v="5.2"/>
    <x v="0"/>
  </r>
  <r>
    <x v="320"/>
    <s v="Shawn Mendes: In Wonder"/>
    <x v="0"/>
    <n v="83"/>
    <n v="6.6"/>
    <x v="0"/>
  </r>
  <r>
    <x v="321"/>
    <s v="Notes For My Son"/>
    <x v="10"/>
    <n v="83"/>
    <n v="6.3"/>
    <x v="5"/>
  </r>
  <r>
    <x v="321"/>
    <s v="Hillbilly Elegy"/>
    <x v="10"/>
    <n v="117"/>
    <n v="6.7"/>
    <x v="0"/>
  </r>
  <r>
    <x v="322"/>
    <s v="The Christmas Chronicles: Part Two"/>
    <x v="103"/>
    <n v="115"/>
    <n v="6"/>
    <x v="0"/>
  </r>
  <r>
    <x v="322"/>
    <s v="Shawn Mendes: Live In Concert"/>
    <x v="13"/>
    <n v="87"/>
    <n v="7.4"/>
    <x v="0"/>
  </r>
  <r>
    <x v="323"/>
    <s v="The Call"/>
    <x v="10"/>
    <n v="112"/>
    <n v="4.0999999999999996"/>
    <x v="26"/>
  </r>
  <r>
    <x v="323"/>
    <s v="The Beast"/>
    <x v="10"/>
    <n v="99"/>
    <n v="5.2"/>
    <x v="17"/>
  </r>
  <r>
    <x v="323"/>
    <s v="Dance Dreams: Hot Chocolate Nutcracker"/>
    <x v="0"/>
    <n v="80"/>
    <n v="7.1"/>
    <x v="0"/>
  </r>
  <r>
    <x v="324"/>
    <s v="Finding Agnes"/>
    <x v="10"/>
    <n v="105"/>
    <n v="4.7"/>
    <x v="23"/>
  </r>
  <r>
    <x v="325"/>
    <s v="Angela'S Christmas Wish"/>
    <x v="58"/>
    <n v="47"/>
    <n v="7.1"/>
    <x v="0"/>
  </r>
  <r>
    <x v="326"/>
    <s v="Just Another Christmas"/>
    <x v="8"/>
    <n v="101"/>
    <n v="6.7"/>
    <x v="6"/>
  </r>
  <r>
    <x v="327"/>
    <s v="Leyla Everlasting"/>
    <x v="8"/>
    <n v="112"/>
    <n v="3.7"/>
    <x v="28"/>
  </r>
  <r>
    <x v="327"/>
    <s v="Christmas Crossfire"/>
    <x v="9"/>
    <n v="106"/>
    <n v="4.8"/>
    <x v="24"/>
  </r>
  <r>
    <x v="327"/>
    <s v="Mank"/>
    <x v="17"/>
    <n v="132"/>
    <n v="6.9"/>
    <x v="0"/>
  </r>
  <r>
    <x v="328"/>
    <s v="The Claus Family"/>
    <x v="104"/>
    <n v="96"/>
    <n v="5.8"/>
    <x v="36"/>
  </r>
  <r>
    <x v="329"/>
    <s v="Emicida: Amarelo - It'S All For Yesterday"/>
    <x v="0"/>
    <n v="89"/>
    <n v="8.6"/>
    <x v="6"/>
  </r>
  <r>
    <x v="330"/>
    <s v="Rose Island"/>
    <x v="8"/>
    <n v="117"/>
    <n v="7"/>
    <x v="17"/>
  </r>
  <r>
    <x v="331"/>
    <s v="The Prom"/>
    <x v="54"/>
    <n v="132"/>
    <n v="5.9"/>
    <x v="0"/>
  </r>
  <r>
    <x v="331"/>
    <s v="Canvas "/>
    <x v="79"/>
    <n v="9"/>
    <n v="6.5"/>
    <x v="0"/>
  </r>
  <r>
    <x v="331"/>
    <s v="Giving Voice"/>
    <x v="0"/>
    <n v="90"/>
    <n v="6.7"/>
    <x v="0"/>
  </r>
  <r>
    <x v="332"/>
    <s v="A California Christmas"/>
    <x v="35"/>
    <n v="107"/>
    <n v="5.8"/>
    <x v="0"/>
  </r>
  <r>
    <x v="333"/>
    <s v="Ma Rainey'S Black Bottom"/>
    <x v="10"/>
    <n v="94"/>
    <n v="7"/>
    <x v="0"/>
  </r>
  <r>
    <x v="333"/>
    <s v="Ma Rainey'S Black Bottom: A Legacy Brought To Screen"/>
    <x v="19"/>
    <n v="31"/>
    <n v="7"/>
    <x v="0"/>
  </r>
  <r>
    <x v="334"/>
    <s v="Ariana Grande: Excuse Me, I Love You"/>
    <x v="13"/>
    <n v="97"/>
    <n v="6.4"/>
    <x v="0"/>
  </r>
  <r>
    <x v="335"/>
    <s v="The Midnight Sky"/>
    <x v="39"/>
    <n v="118"/>
    <n v="5.6"/>
    <x v="0"/>
  </r>
  <r>
    <x v="336"/>
    <s v="Ak Vs Ak"/>
    <x v="9"/>
    <n v="108"/>
    <n v="6.9"/>
    <x v="12"/>
  </r>
  <r>
    <x v="337"/>
    <s v="We Can Be Heroes"/>
    <x v="90"/>
    <n v="100"/>
    <n v="4.7"/>
    <x v="0"/>
  </r>
  <r>
    <x v="338"/>
    <s v="Death To 2020"/>
    <x v="8"/>
    <n v="70"/>
    <n v="6.8"/>
    <x v="0"/>
  </r>
  <r>
    <x v="339"/>
    <s v="Cops And Robbers"/>
    <x v="79"/>
    <n v="7"/>
    <n v="6.9"/>
    <x v="0"/>
  </r>
  <r>
    <x v="340"/>
    <s v="What Happened To Mr. Cha?"/>
    <x v="8"/>
    <n v="102"/>
    <n v="4.3"/>
    <x v="26"/>
  </r>
  <r>
    <x v="340"/>
    <s v="The Minimalists: Less Is Now"/>
    <x v="0"/>
    <n v="53"/>
    <n v="5.9"/>
    <x v="0"/>
  </r>
  <r>
    <x v="341"/>
    <s v="Tony Parker: The Final Shot"/>
    <x v="0"/>
    <n v="98"/>
    <n v="6.8"/>
    <x v="15"/>
  </r>
  <r>
    <x v="342"/>
    <s v="Pieces Of A Woman"/>
    <x v="10"/>
    <n v="126"/>
    <n v="7.1"/>
    <x v="0"/>
  </r>
  <r>
    <x v="343"/>
    <s v="Stuck Apart"/>
    <x v="10"/>
    <n v="96"/>
    <n v="6.1"/>
    <x v="28"/>
  </r>
  <r>
    <x v="344"/>
    <s v="Crack: Cocaine, Corruption &amp; Conspiracy"/>
    <x v="0"/>
    <n v="89"/>
    <n v="6.7"/>
    <x v="0"/>
  </r>
  <r>
    <x v="345"/>
    <s v="The Heartbreak Club"/>
    <x v="7"/>
    <n v="101"/>
    <n v="6.4"/>
    <x v="19"/>
  </r>
  <r>
    <x v="346"/>
    <s v="Outside The Wire"/>
    <x v="105"/>
    <n v="114"/>
    <n v="5.4"/>
    <x v="0"/>
  </r>
  <r>
    <x v="346"/>
    <s v="Double Dad"/>
    <x v="7"/>
    <n v="103"/>
    <n v="5.6"/>
    <x v="6"/>
  </r>
  <r>
    <x v="346"/>
    <s v="Tribhanga – Tedhi Medhi Crazy"/>
    <x v="10"/>
    <n v="95"/>
    <n v="6.1"/>
    <x v="12"/>
  </r>
  <r>
    <x v="346"/>
    <s v="What Would Sophia Loren Do?"/>
    <x v="0"/>
    <n v="32"/>
    <n v="6.6"/>
    <x v="0"/>
  </r>
  <r>
    <x v="347"/>
    <s v="The White Tiger"/>
    <x v="10"/>
    <n v="125"/>
    <n v="7.1"/>
    <x v="0"/>
  </r>
  <r>
    <x v="348"/>
    <s v="June &amp; Kopi"/>
    <x v="10"/>
    <n v="90"/>
    <n v="6.3"/>
    <x v="19"/>
  </r>
  <r>
    <x v="349"/>
    <s v="Finding 'Ohana"/>
    <x v="93"/>
    <n v="123"/>
    <n v="6.1"/>
    <x v="0"/>
  </r>
  <r>
    <x v="349"/>
    <s v="Below Zero"/>
    <x v="10"/>
    <n v="106"/>
    <n v="6.2"/>
    <x v="5"/>
  </r>
  <r>
    <x v="349"/>
    <s v="The Dig"/>
    <x v="10"/>
    <n v="112"/>
    <n v="7.1"/>
    <x v="0"/>
  </r>
  <r>
    <x v="350"/>
    <s v="Strip Down, Rise Up"/>
    <x v="0"/>
    <n v="112"/>
    <n v="5.2"/>
    <x v="0"/>
  </r>
  <r>
    <x v="350"/>
    <s v="The Last Paradiso"/>
    <x v="36"/>
    <n v="107"/>
    <n v="5.6"/>
    <x v="17"/>
  </r>
  <r>
    <x v="350"/>
    <s v="Space Sweepers"/>
    <x v="39"/>
    <n v="136"/>
    <n v="6.6"/>
    <x v="26"/>
  </r>
  <r>
    <x v="350"/>
    <s v="Malcolm &amp; Marie"/>
    <x v="36"/>
    <n v="106"/>
    <n v="6.7"/>
    <x v="0"/>
  </r>
  <r>
    <x v="351"/>
    <s v="The Misadventures Of Hedi And Cokeman"/>
    <x v="8"/>
    <n v="99"/>
    <n v="4.5"/>
    <x v="15"/>
  </r>
  <r>
    <x v="352"/>
    <s v="Squared Love"/>
    <x v="35"/>
    <n v="102"/>
    <n v="5"/>
    <x v="34"/>
  </r>
  <r>
    <x v="352"/>
    <s v="Red Dot"/>
    <x v="9"/>
    <n v="86"/>
    <n v="5.5"/>
    <x v="37"/>
  </r>
  <r>
    <x v="352"/>
    <s v="Layla Majnun"/>
    <x v="36"/>
    <n v="119"/>
    <n v="6.4"/>
    <x v="19"/>
  </r>
  <r>
    <x v="353"/>
    <s v="To All The Boys: Always And Forever"/>
    <x v="35"/>
    <n v="109"/>
    <n v="6.3"/>
    <x v="0"/>
  </r>
  <r>
    <x v="354"/>
    <s v="Pele"/>
    <x v="0"/>
    <n v="108"/>
    <n v="7"/>
    <x v="0"/>
  </r>
  <r>
    <x v="355"/>
    <s v="Geez &amp; Ann"/>
    <x v="36"/>
    <n v="105"/>
    <n v="5.0999999999999996"/>
    <x v="19"/>
  </r>
  <r>
    <x v="356"/>
    <s v="The Girl On The Train"/>
    <x v="9"/>
    <n v="120"/>
    <n v="4.4000000000000004"/>
    <x v="12"/>
  </r>
  <r>
    <x v="356"/>
    <s v="Crazy About Her"/>
    <x v="35"/>
    <n v="102"/>
    <n v="6.6"/>
    <x v="5"/>
  </r>
  <r>
    <x v="357"/>
    <s v="Biggie: I Got A Story To Tell"/>
    <x v="0"/>
    <n v="97"/>
    <n v="6.9"/>
    <x v="0"/>
  </r>
  <r>
    <x v="358"/>
    <s v="Moxie"/>
    <x v="10"/>
    <n v="111"/>
    <n v="6.7"/>
    <x v="0"/>
  </r>
  <r>
    <x v="359"/>
    <s v="Sentinelle"/>
    <x v="60"/>
    <n v="80"/>
    <n v="4.7"/>
    <x v="15"/>
  </r>
  <r>
    <x v="360"/>
    <s v="Yes Day"/>
    <x v="8"/>
    <n v="86"/>
    <n v="5.7"/>
    <x v="0"/>
  </r>
  <r>
    <x v="360"/>
    <s v="Paper Lives"/>
    <x v="10"/>
    <n v="97"/>
    <n v="6.7"/>
    <x v="28"/>
  </r>
  <r>
    <x v="361"/>
    <s v="Operation Varsity Blues: The College Admissions Scandal"/>
    <x v="0"/>
    <n v="99"/>
    <n v="7"/>
    <x v="0"/>
  </r>
  <r>
    <x v="362"/>
    <s v="Get The Goat"/>
    <x v="8"/>
    <n v="97"/>
    <n v="6.3"/>
    <x v="6"/>
  </r>
  <r>
    <x v="363"/>
    <s v="Seaspiracy"/>
    <x v="0"/>
    <n v="89"/>
    <n v="8.1999999999999993"/>
    <x v="0"/>
  </r>
  <r>
    <x v="364"/>
    <s v="Caught By A Wave"/>
    <x v="106"/>
    <n v="99"/>
    <n v="5.7"/>
    <x v="17"/>
  </r>
  <r>
    <x v="365"/>
    <s v="A Week Away"/>
    <x v="107"/>
    <n v="97"/>
    <n v="5.7"/>
    <x v="0"/>
  </r>
  <r>
    <x v="365"/>
    <s v="Bad Trip"/>
    <x v="108"/>
    <n v="86"/>
    <n v="6.6"/>
    <x v="0"/>
  </r>
  <r>
    <x v="365"/>
    <s v="Pagglait"/>
    <x v="7"/>
    <n v="114"/>
    <n v="6.9"/>
    <x v="12"/>
  </r>
  <r>
    <x v="366"/>
    <s v="Tersanjung The Movie"/>
    <x v="10"/>
    <n v="114"/>
    <n v="6.1"/>
    <x v="19"/>
  </r>
  <r>
    <x v="367"/>
    <s v="Just Say Yes"/>
    <x v="35"/>
    <n v="97"/>
    <n v="4.5"/>
    <x v="36"/>
  </r>
  <r>
    <x v="367"/>
    <s v="Madame Claude"/>
    <x v="10"/>
    <n v="112"/>
    <n v="5.4"/>
    <x v="15"/>
  </r>
  <r>
    <x v="367"/>
    <s v="Concrete Cowboy"/>
    <x v="10"/>
    <n v="111"/>
    <n v="6.3"/>
    <x v="0"/>
  </r>
  <r>
    <x v="368"/>
    <s v="Dolly Parton: A Musicares Tribute"/>
    <x v="0"/>
    <n v="55"/>
    <n v="6.5"/>
    <x v="0"/>
  </r>
  <r>
    <x v="369"/>
    <s v="Thunder Force"/>
    <x v="109"/>
    <n v="105"/>
    <n v="4.4000000000000004"/>
    <x v="0"/>
  </r>
  <r>
    <x v="369"/>
    <s v="Have You Ever Seen Fireflies?"/>
    <x v="8"/>
    <n v="114"/>
    <n v="6.2"/>
    <x v="28"/>
  </r>
  <r>
    <x v="369"/>
    <s v="Night In Paradise"/>
    <x v="10"/>
    <n v="132"/>
    <n v="6.7"/>
    <x v="26"/>
  </r>
  <r>
    <x v="370"/>
    <s v="Why Did You Kill Me?"/>
    <x v="0"/>
    <n v="83"/>
    <n v="5.6"/>
    <x v="0"/>
  </r>
  <r>
    <x v="370"/>
    <s v="Prime Time"/>
    <x v="9"/>
    <n v="91"/>
    <n v="5.7"/>
    <x v="34"/>
  </r>
  <r>
    <x v="371"/>
    <s v="Ride Or Die"/>
    <x v="110"/>
    <n v="142"/>
    <n v="5.5"/>
    <x v="7"/>
  </r>
  <r>
    <x v="372"/>
    <s v="Ajeeb Daastaans"/>
    <x v="10"/>
    <n v="142"/>
    <n v="6.7"/>
    <x v="12"/>
  </r>
  <r>
    <x v="372"/>
    <s v="Arlo The Alligator Boy"/>
    <x v="111"/>
    <n v="92"/>
    <n v="6.7"/>
    <x v="0"/>
  </r>
  <r>
    <x v="373"/>
    <s v="Chadwick Boseman: Portrait Of An Artist"/>
    <x v="0"/>
    <n v="21"/>
    <n v="6.5"/>
    <x v="0"/>
  </r>
  <r>
    <x v="374"/>
    <s v="Searching For Sheela"/>
    <x v="0"/>
    <n v="58"/>
    <n v="4.0999999999999996"/>
    <x v="0"/>
  </r>
  <r>
    <x v="375"/>
    <s v="Get The Grift"/>
    <x v="8"/>
    <n v="94"/>
    <n v="5.5"/>
    <x v="6"/>
  </r>
  <r>
    <x v="376"/>
    <s v="Things Heard &amp; Seen"/>
    <x v="15"/>
    <n v="121"/>
    <n v="5.3"/>
    <x v="0"/>
  </r>
  <r>
    <x v="377"/>
    <s v="The Disciple"/>
    <x v="10"/>
    <n v="129"/>
    <n v="7.2"/>
    <x v="21"/>
  </r>
  <r>
    <x v="378"/>
    <s v="Monster"/>
    <x v="10"/>
    <n v="98"/>
    <n v="6.5"/>
    <x v="0"/>
  </r>
  <r>
    <x v="378"/>
    <s v="Milestone"/>
    <x v="10"/>
    <n v="98"/>
    <n v="6.6"/>
    <x v="12"/>
  </r>
  <r>
    <x v="379"/>
    <s v="Oxygen"/>
    <x v="112"/>
    <n v="101"/>
    <n v="6.5"/>
    <x v="15"/>
  </r>
  <r>
    <x v="380"/>
    <s v="The Woman In The Window"/>
    <x v="59"/>
    <n v="100"/>
    <n v="5.7"/>
    <x v="0"/>
  </r>
  <r>
    <x v="380"/>
    <s v="I Am All Girls"/>
    <x v="9"/>
    <n v="107"/>
    <n v="5.8"/>
    <x v="0"/>
  </r>
  <r>
    <x v="380"/>
    <s v="Ferry"/>
    <x v="41"/>
    <n v="106"/>
    <n v="7.1"/>
    <x v="36"/>
  </r>
  <r>
    <x v="381"/>
    <s v="Sardar Ka Grandson"/>
    <x v="8"/>
    <n v="139"/>
    <n v="4.0999999999999996"/>
    <x v="12"/>
  </r>
  <r>
    <x v="382"/>
    <s v="Army Of The Dead"/>
    <x v="113"/>
    <n v="148"/>
    <n v="5.9"/>
    <x v="0"/>
  </r>
  <r>
    <x v="383"/>
    <s v="Ghost Lab"/>
    <x v="15"/>
    <n v="117"/>
    <n v="5.2"/>
    <x v="27"/>
  </r>
  <r>
    <x v="383"/>
    <s v="Baggio: The Divine Ponytail"/>
    <x v="17"/>
    <n v="92"/>
    <n v="6.2"/>
    <x v="17"/>
  </r>
  <r>
    <x v="383"/>
    <s v="Nail Bomber: Manhunt"/>
    <x v="0"/>
    <n v="72"/>
    <n v="6.3"/>
    <x v="0"/>
  </r>
  <r>
    <x v="384"/>
    <s v="Blue Miracle"/>
    <x v="10"/>
    <n v="95"/>
    <n v="6.7"/>
    <x v="0"/>
  </r>
  <r>
    <x v="15"/>
    <s v="Tony Robbins: I Am Not Your Guru"/>
    <x v="0"/>
    <n v="116"/>
    <n v="6.7"/>
    <x v="0"/>
  </r>
  <r>
    <x v="385"/>
    <s v="Ghosts Of Sugar Land"/>
    <x v="0"/>
    <n v="21"/>
    <n v="5.5"/>
    <x v="0"/>
  </r>
  <r>
    <x v="386"/>
    <s v="Joan Didion: The Center Will Not Hold"/>
    <x v="0"/>
    <n v="98"/>
    <n v="7.5"/>
    <x v="0"/>
  </r>
  <r>
    <x v="67"/>
    <s v="Strong Island"/>
    <x v="0"/>
    <n v="107"/>
    <n v="6.4"/>
    <x v="0"/>
  </r>
  <r>
    <x v="20"/>
    <s v="The White Helmets"/>
    <x v="0"/>
    <n v="40"/>
    <n v="7.5"/>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4">
  <r>
    <d v="2014-12-13T00:00:00"/>
    <s v="My Own Man"/>
    <s v="Documentary"/>
    <n v="81"/>
    <n v="6.4"/>
    <x v="0"/>
  </r>
  <r>
    <d v="2015-05-22T00:00:00"/>
    <s v="The Other One: The Long Strange Trip Of Bob Weir"/>
    <s v="Documentary"/>
    <n v="83"/>
    <n v="7.3"/>
    <x v="0"/>
  </r>
  <r>
    <d v="2015-05-29T00:00:00"/>
    <s v="Hot Girls Wanted"/>
    <s v="Documentary"/>
    <n v="84"/>
    <n v="6.1"/>
    <x v="0"/>
  </r>
  <r>
    <d v="2015-06-26T00:00:00"/>
    <s v="What Happened, Miss Simone?"/>
    <s v="Documentary"/>
    <n v="84"/>
    <n v="7.6"/>
    <x v="0"/>
  </r>
  <r>
    <d v="2015-07-17T00:00:00"/>
    <s v="Tig"/>
    <s v="Documentary"/>
    <n v="80"/>
    <n v="7.4"/>
    <x v="0"/>
  </r>
  <r>
    <d v="2015-09-18T00:00:00"/>
    <s v="Keith Richards: Under The Influence"/>
    <s v="Documentary"/>
    <n v="81"/>
    <n v="7.1"/>
    <x v="0"/>
  </r>
  <r>
    <d v="2015-10-09T00:00:00"/>
    <s v="Winter On Fire: Ukraine'S Fight For Freedom"/>
    <s v="Documentary"/>
    <n v="91"/>
    <n v="8.4"/>
    <x v="1"/>
  </r>
  <r>
    <d v="2015-10-16T00:00:00"/>
    <s v="Beasts Of No Nation"/>
    <s v="War Drama"/>
    <n v="136"/>
    <n v="7.7"/>
    <x v="2"/>
  </r>
  <r>
    <d v="2015-12-04T00:00:00"/>
    <s v="A Very Murray Christmas"/>
    <s v="Comedy / Musical"/>
    <n v="56"/>
    <n v="5.5"/>
    <x v="0"/>
  </r>
  <r>
    <d v="2015-12-11T00:00:00"/>
    <s v="The Ridiculous 6"/>
    <s v="Western"/>
    <n v="119"/>
    <n v="4.8"/>
    <x v="0"/>
  </r>
  <r>
    <d v="2016-03-18T00:00:00"/>
    <s v="Pee-Wee'S Big Holiday"/>
    <s v="Adventure"/>
    <n v="89"/>
    <n v="6.1"/>
    <x v="0"/>
  </r>
  <r>
    <d v="2016-03-18T00:00:00"/>
    <s v="My Beautiful Broken Brain"/>
    <s v="Documentary"/>
    <n v="91"/>
    <n v="7.1"/>
    <x v="0"/>
  </r>
  <r>
    <d v="2016-04-29T00:00:00"/>
    <s v="Special Correspondents"/>
    <s v="Satire"/>
    <n v="100"/>
    <n v="5.8"/>
    <x v="0"/>
  </r>
  <r>
    <d v="2016-04-29T00:00:00"/>
    <s v="Team Foxcatcher"/>
    <s v="Documentary"/>
    <n v="90"/>
    <n v="7.3"/>
    <x v="3"/>
  </r>
  <r>
    <d v="2016-05-27T00:00:00"/>
    <s v="The Do-Over"/>
    <s v="Action Comedy"/>
    <n v="108"/>
    <n v="5.7"/>
    <x v="0"/>
  </r>
  <r>
    <d v="2016-06-24T00:00:00"/>
    <s v="The Fundamentals Of Caring"/>
    <s v="Comedy-Drama"/>
    <n v="97"/>
    <n v="7.3"/>
    <x v="0"/>
  </r>
  <r>
    <d v="2016-07-07T00:00:00"/>
    <s v="Brahman Naman"/>
    <s v="Comedy"/>
    <n v="95"/>
    <n v="5.6"/>
    <x v="0"/>
  </r>
  <r>
    <d v="2016-07-15T00:00:00"/>
    <s v="Rebirth"/>
    <s v="Thriller"/>
    <n v="100"/>
    <n v="5"/>
    <x v="0"/>
  </r>
  <r>
    <d v="2016-07-29T00:00:00"/>
    <s v="Tallulah"/>
    <s v="Comedy-Drama"/>
    <n v="111"/>
    <n v="6.7"/>
    <x v="0"/>
  </r>
  <r>
    <d v="2016-08-19T00:00:00"/>
    <s v="I'Ll Sleep When I'M Dead"/>
    <s v="Documentary"/>
    <n v="79"/>
    <n v="6.6"/>
    <x v="0"/>
  </r>
  <r>
    <d v="2016-08-26T00:00:00"/>
    <s v="Xoxo"/>
    <s v="Drama"/>
    <n v="92"/>
    <n v="5.3"/>
    <x v="0"/>
  </r>
  <r>
    <d v="2016-09-13T00:00:00"/>
    <s v="Extremis"/>
    <s v="Documentary"/>
    <n v="24"/>
    <n v="7.3"/>
    <x v="0"/>
  </r>
  <r>
    <d v="2016-09-16T00:00:00"/>
    <s v="Arq"/>
    <s v="Science Fiction/Thriller"/>
    <n v="88"/>
    <n v="6.4"/>
    <x v="0"/>
  </r>
  <r>
    <d v="2016-09-23T00:00:00"/>
    <s v="Audrie &amp; Daisy"/>
    <s v="Documentary"/>
    <n v="98"/>
    <n v="7.2"/>
    <x v="0"/>
  </r>
  <r>
    <d v="2016-09-30T00:00:00"/>
    <s v="Amanda Knox"/>
    <s v="Documentary"/>
    <n v="92"/>
    <n v="6.9"/>
    <x v="0"/>
  </r>
  <r>
    <d v="2016-10-07T00:00:00"/>
    <s v="The Siege Of Jadotville"/>
    <s v="War"/>
    <n v="108"/>
    <n v="7.2"/>
    <x v="0"/>
  </r>
  <r>
    <d v="2016-10-07T00:00:00"/>
    <s v="13Th"/>
    <s v="Documentary"/>
    <n v="100"/>
    <n v="8.1999999999999993"/>
    <x v="0"/>
  </r>
  <r>
    <d v="2016-10-12T00:00:00"/>
    <s v="Justin Timberlake + The Tennessee Kids"/>
    <s v="Concert Film"/>
    <n v="90"/>
    <n v="7.7"/>
    <x v="0"/>
  </r>
  <r>
    <d v="2016-10-13T00:00:00"/>
    <s v="Mascots"/>
    <s v="Mockumentary"/>
    <n v="95"/>
    <n v="5.8"/>
    <x v="0"/>
  </r>
  <r>
    <d v="2016-10-14T00:00:00"/>
    <s v="Sky Ladder: The Art Of Cai Guo-Qiang"/>
    <s v="Documentary"/>
    <n v="79"/>
    <n v="7.3"/>
    <x v="4"/>
  </r>
  <r>
    <d v="2016-10-28T00:00:00"/>
    <s v="I Am The Pretty Thing That Lives In The House"/>
    <s v="Horror"/>
    <n v="89"/>
    <n v="4.5999999999999996"/>
    <x v="0"/>
  </r>
  <r>
    <d v="2016-10-28T00:00:00"/>
    <s v="7 Años"/>
    <s v="Drama"/>
    <n v="76"/>
    <n v="6.8"/>
    <x v="5"/>
  </r>
  <r>
    <d v="2016-10-28T00:00:00"/>
    <s v="Into The Inferno"/>
    <s v="Documentary"/>
    <n v="107"/>
    <n v="7.2"/>
    <x v="0"/>
  </r>
  <r>
    <d v="2016-11-04T00:00:00"/>
    <s v="The Ivory Game"/>
    <s v="Documentary"/>
    <n v="112"/>
    <n v="7.9"/>
    <x v="0"/>
  </r>
  <r>
    <d v="2016-11-11T00:00:00"/>
    <s v="True Memoirs Of An International Assassin"/>
    <s v="Action Comedy"/>
    <n v="98"/>
    <n v="5.9"/>
    <x v="0"/>
  </r>
  <r>
    <d v="2016-11-22T00:00:00"/>
    <s v="Mercy"/>
    <s v="Thriller"/>
    <n v="90"/>
    <n v="4.2"/>
    <x v="0"/>
  </r>
  <r>
    <d v="2016-12-09T00:00:00"/>
    <s v="Spectral"/>
    <s v="Science Fiction/Action"/>
    <n v="108"/>
    <n v="6.3"/>
    <x v="0"/>
  </r>
  <r>
    <d v="2016-12-16T00:00:00"/>
    <s v="Barry"/>
    <s v="Biopic"/>
    <n v="104"/>
    <n v="5.8"/>
    <x v="0"/>
  </r>
  <r>
    <d v="2017-01-06T00:00:00"/>
    <s v="Coin Heist"/>
    <s v="Heist"/>
    <n v="97"/>
    <n v="4.8"/>
    <x v="0"/>
  </r>
  <r>
    <d v="2017-01-13T00:00:00"/>
    <s v="Clinical"/>
    <s v="Thriller"/>
    <n v="104"/>
    <n v="5.0999999999999996"/>
    <x v="0"/>
  </r>
  <r>
    <d v="2017-01-20T00:00:00"/>
    <s v="Take The 10"/>
    <s v="Comedy"/>
    <n v="80"/>
    <n v="4.8"/>
    <x v="0"/>
  </r>
  <r>
    <d v="2017-01-26T00:00:00"/>
    <s v="13Th: A Conversation With Oprah Winfrey &amp; Ava Duvernay"/>
    <s v="Aftershow / Interview"/>
    <n v="36"/>
    <n v="7.1"/>
    <x v="0"/>
  </r>
  <r>
    <d v="2017-01-27T00:00:00"/>
    <s v="Iboy"/>
    <s v="Science Fiction/Thriller"/>
    <n v="90"/>
    <n v="6"/>
    <x v="0"/>
  </r>
  <r>
    <d v="2017-02-03T00:00:00"/>
    <s v="Imperial Dreams"/>
    <s v="Drama"/>
    <n v="87"/>
    <n v="6.7"/>
    <x v="0"/>
  </r>
  <r>
    <d v="2017-02-07T00:00:00"/>
    <s v="Michael Bolton'S Big, Sexy, Valentine'S Day Special"/>
    <s v="Variety Show"/>
    <n v="54"/>
    <n v="6.7"/>
    <x v="0"/>
  </r>
  <r>
    <d v="2017-02-14T00:00:00"/>
    <s v="Girlfriend'S Day"/>
    <s v="Comedy"/>
    <n v="70"/>
    <n v="5.2"/>
    <x v="0"/>
  </r>
  <r>
    <d v="2017-02-24T00:00:00"/>
    <s v="I Don'T Feel At Home In This World Anymore"/>
    <s v="Drama"/>
    <n v="96"/>
    <n v="6.9"/>
    <x v="0"/>
  </r>
  <r>
    <d v="2017-03-10T00:00:00"/>
    <s v="Burning Sands"/>
    <s v="Drama"/>
    <n v="102"/>
    <n v="6.1"/>
    <x v="0"/>
  </r>
  <r>
    <d v="2017-03-17T00:00:00"/>
    <s v="Deidra &amp; Laney Rob A Train"/>
    <s v="Drama"/>
    <n v="94"/>
    <n v="6.1"/>
    <x v="0"/>
  </r>
  <r>
    <d v="2017-03-24T00:00:00"/>
    <s v="The Most Hated Woman In America"/>
    <s v="Biopic"/>
    <n v="92"/>
    <n v="6.1"/>
    <x v="0"/>
  </r>
  <r>
    <d v="2017-03-31T00:00:00"/>
    <s v="The Discovery"/>
    <s v="Science Fiction/Drama"/>
    <n v="102"/>
    <n v="6.3"/>
    <x v="0"/>
  </r>
  <r>
    <d v="2017-04-07T00:00:00"/>
    <s v="Win It All"/>
    <s v="Comedy"/>
    <n v="88"/>
    <n v="6.2"/>
    <x v="0"/>
  </r>
  <r>
    <d v="2017-04-14T00:00:00"/>
    <s v="Sandy Wexler"/>
    <s v="Comedy"/>
    <n v="131"/>
    <n v="5.2"/>
    <x v="0"/>
  </r>
  <r>
    <d v="2017-04-21T00:00:00"/>
    <s v="Sand Castle"/>
    <s v="War"/>
    <n v="113"/>
    <n v="6.3"/>
    <x v="0"/>
  </r>
  <r>
    <d v="2017-04-21T00:00:00"/>
    <s v="Tramps"/>
    <s v="Romance"/>
    <n v="83"/>
    <n v="6.5"/>
    <x v="0"/>
  </r>
  <r>
    <d v="2017-04-28T00:00:00"/>
    <s v="Rodney King"/>
    <s v="One-Man Show"/>
    <n v="52"/>
    <n v="5.8"/>
    <x v="0"/>
  </r>
  <r>
    <d v="2017-04-28T00:00:00"/>
    <s v="Small Crimes"/>
    <s v="Dark Comedy"/>
    <n v="95"/>
    <n v="5.8"/>
    <x v="0"/>
  </r>
  <r>
    <d v="2017-04-28T00:00:00"/>
    <s v="Casting Jonbenet"/>
    <s v="Documentary"/>
    <n v="80"/>
    <n v="6.1"/>
    <x v="0"/>
  </r>
  <r>
    <d v="2017-05-05T00:00:00"/>
    <s v="Handsome: A Netflix Mystery Movie"/>
    <s v="Comedy"/>
    <n v="81"/>
    <n v="5.2"/>
    <x v="0"/>
  </r>
  <r>
    <d v="2017-05-05T00:00:00"/>
    <s v="The Mars Generation"/>
    <s v="Documentary"/>
    <n v="97"/>
    <n v="6.4"/>
    <x v="0"/>
  </r>
  <r>
    <d v="2017-05-12T00:00:00"/>
    <s v="Get Me Roger Stone"/>
    <s v="Documentary"/>
    <n v="101"/>
    <n v="7.3"/>
    <x v="0"/>
  </r>
  <r>
    <d v="2017-05-19T00:00:00"/>
    <s v="Laerte-Se"/>
    <s v="Documentary"/>
    <n v="100"/>
    <n v="6.9"/>
    <x v="6"/>
  </r>
  <r>
    <d v="2017-05-20T00:00:00"/>
    <s v="Blame!"/>
    <s v="Anime/Science Fiction"/>
    <n v="106"/>
    <n v="6.7"/>
    <x v="7"/>
  </r>
  <r>
    <d v="2017-05-26T00:00:00"/>
    <s v="War Machine"/>
    <s v="War-Comedy"/>
    <n v="122"/>
    <n v="6"/>
    <x v="0"/>
  </r>
  <r>
    <d v="2017-05-26T00:00:00"/>
    <s v="Joshua: Teenager Vs. Superpower"/>
    <s v="Documentary"/>
    <n v="78"/>
    <n v="7.1"/>
    <x v="0"/>
  </r>
  <r>
    <d v="2017-06-09T00:00:00"/>
    <s v="Shimmer Lake"/>
    <s v="Crime Thriller"/>
    <n v="86"/>
    <n v="6.3"/>
    <x v="0"/>
  </r>
  <r>
    <d v="2017-06-16T00:00:00"/>
    <s v="Counterpunch "/>
    <s v="Documentary"/>
    <n v="91"/>
    <n v="6.7"/>
    <x v="0"/>
  </r>
  <r>
    <d v="2017-06-23T00:00:00"/>
    <s v="Nobody Speak: Trials Of The Free Press"/>
    <s v="Documentary"/>
    <n v="95"/>
    <n v="6.5"/>
    <x v="0"/>
  </r>
  <r>
    <d v="2017-06-28T00:00:00"/>
    <s v="Okja"/>
    <s v="Action-Adventure"/>
    <n v="121"/>
    <n v="7.3"/>
    <x v="8"/>
  </r>
  <r>
    <d v="2017-07-14T00:00:00"/>
    <s v="To The Bone"/>
    <s v="Drama"/>
    <n v="107"/>
    <n v="6.8"/>
    <x v="0"/>
  </r>
  <r>
    <d v="2017-07-14T00:00:00"/>
    <s v="Chasing Coral "/>
    <s v="Documentary"/>
    <n v="89"/>
    <n v="8.1"/>
    <x v="0"/>
  </r>
  <r>
    <d v="2017-07-28T00:00:00"/>
    <s v="The Incredible Jessica James"/>
    <s v="Comedy"/>
    <n v="83"/>
    <n v="6.5"/>
    <x v="0"/>
  </r>
  <r>
    <d v="2017-08-04T00:00:00"/>
    <s v="Icarus"/>
    <s v="Documentary"/>
    <n v="120"/>
    <n v="7.9"/>
    <x v="0"/>
  </r>
  <r>
    <d v="2017-08-11T00:00:00"/>
    <s v="Naked"/>
    <s v="Comedy"/>
    <n v="96"/>
    <n v="5.4"/>
    <x v="0"/>
  </r>
  <r>
    <d v="2017-08-25T00:00:00"/>
    <s v="Death Note"/>
    <s v="Horror Thriller"/>
    <n v="100"/>
    <n v="4.4000000000000004"/>
    <x v="0"/>
  </r>
  <r>
    <d v="2017-09-01T00:00:00"/>
    <s v="Little Evil"/>
    <s v="Comedy Horror"/>
    <n v="94"/>
    <n v="5.7"/>
    <x v="0"/>
  </r>
  <r>
    <d v="2017-09-01T00:00:00"/>
    <s v="Resurface"/>
    <s v="Documentary"/>
    <n v="27"/>
    <n v="7"/>
    <x v="0"/>
  </r>
  <r>
    <d v="2017-09-08T00:00:00"/>
    <s v="#Realityhigh"/>
    <s v="Comedy"/>
    <n v="99"/>
    <n v="5.2"/>
    <x v="0"/>
  </r>
  <r>
    <d v="2017-09-12T00:00:00"/>
    <s v="Heroin(E) "/>
    <s v="Documentary"/>
    <n v="39"/>
    <n v="6.8"/>
    <x v="0"/>
  </r>
  <r>
    <d v="2017-09-15T00:00:00"/>
    <s v="First They Killed My Father"/>
    <s v="Drama"/>
    <n v="136"/>
    <n v="7.2"/>
    <x v="9"/>
  </r>
  <r>
    <d v="2017-09-22T00:00:00"/>
    <s v="Gaga: Five Foot Two"/>
    <s v="Documentary"/>
    <n v="100"/>
    <n v="7"/>
    <x v="0"/>
  </r>
  <r>
    <d v="2017-09-29T00:00:00"/>
    <s v="Gerald'S Game"/>
    <s v="Horror Thriller"/>
    <n v="103"/>
    <n v="6.5"/>
    <x v="0"/>
  </r>
  <r>
    <d v="2017-09-29T00:00:00"/>
    <s v="Our Souls At Night"/>
    <s v="Romance"/>
    <n v="103"/>
    <n v="6.9"/>
    <x v="0"/>
  </r>
  <r>
    <d v="2017-09-29T00:00:00"/>
    <s v="Long Shot"/>
    <s v="Documentary"/>
    <n v="40"/>
    <n v="7.4"/>
    <x v="0"/>
  </r>
  <r>
    <d v="2017-10-06T00:00:00"/>
    <s v="The Death And Life Of Marsha P. Johnson"/>
    <s v="Documentary"/>
    <n v="105"/>
    <n v="7.3"/>
    <x v="0"/>
  </r>
  <r>
    <d v="2017-10-12T00:00:00"/>
    <s v="Bomb Scared"/>
    <s v="Black Comedy"/>
    <n v="89"/>
    <n v="5.6"/>
    <x v="10"/>
  </r>
  <r>
    <d v="2017-10-13T00:00:00"/>
    <s v="The Babysitter"/>
    <s v="Teen Comedy Horror"/>
    <n v="85"/>
    <n v="6.3"/>
    <x v="0"/>
  </r>
  <r>
    <d v="2017-10-13T00:00:00"/>
    <s v="The Meyerowitz Stories (New And Selected)"/>
    <s v="Comedy-Drama"/>
    <n v="112"/>
    <n v="6.9"/>
    <x v="0"/>
  </r>
  <r>
    <d v="2017-10-13T00:00:00"/>
    <s v="Kingdom Of Us"/>
    <s v="Documentary"/>
    <n v="109"/>
    <n v="7"/>
    <x v="0"/>
  </r>
  <r>
    <d v="2017-10-20T00:00:00"/>
    <s v="1922"/>
    <s v="Horror/Crime Drama"/>
    <n v="102"/>
    <n v="6.3"/>
    <x v="0"/>
  </r>
  <r>
    <d v="2017-10-20T00:00:00"/>
    <s v="Wheelman"/>
    <s v="Action Thriller"/>
    <n v="82"/>
    <n v="6.4"/>
    <x v="0"/>
  </r>
  <r>
    <d v="2017-10-20T00:00:00"/>
    <s v="One Of Us"/>
    <s v="Documentary"/>
    <n v="95"/>
    <n v="7.1"/>
    <x v="0"/>
  </r>
  <r>
    <d v="2017-11-10T00:00:00"/>
    <s v="The Killer"/>
    <s v="Western"/>
    <n v="99"/>
    <n v="6.1"/>
    <x v="6"/>
  </r>
  <r>
    <d v="2017-11-17T00:00:00"/>
    <s v="A Christmas Prince"/>
    <s v="Romantic Comedy"/>
    <n v="92"/>
    <n v="5.8"/>
    <x v="0"/>
  </r>
  <r>
    <d v="2017-11-17T00:00:00"/>
    <s v="Jim &amp; Andy: The Great Beyond - Featuring A Very Special, Contractually Obligated Mention Of Tony Cliffton "/>
    <s v="Documentary"/>
    <n v="94"/>
    <n v="7.7"/>
    <x v="0"/>
  </r>
  <r>
    <d v="2017-11-21T00:00:00"/>
    <s v="Saving Capitalism"/>
    <s v="Documentary"/>
    <n v="73"/>
    <n v="6.8"/>
    <x v="0"/>
  </r>
  <r>
    <d v="2017-11-22T00:00:00"/>
    <s v="Barbra: The Music, The Mem'Ries, The Magic!"/>
    <s v="Concert Film"/>
    <n v="108"/>
    <n v="7.5"/>
    <x v="0"/>
  </r>
  <r>
    <d v="2017-11-24T00:00:00"/>
    <s v="Cuba And The Cameraman "/>
    <s v="Documentary"/>
    <n v="114"/>
    <n v="8.3000000000000007"/>
    <x v="0"/>
  </r>
  <r>
    <d v="2017-12-01T00:00:00"/>
    <s v="Voyuer "/>
    <s v="Documentary"/>
    <n v="95"/>
    <n v="6.2"/>
    <x v="0"/>
  </r>
  <r>
    <d v="2017-12-08T00:00:00"/>
    <s v="El Camino Christmas"/>
    <s v="Dark Comedy"/>
    <n v="89"/>
    <n v="5.7"/>
    <x v="0"/>
  </r>
  <r>
    <d v="2017-12-15T00:00:00"/>
    <s v="Christmas Inheritance"/>
    <s v="Romantic Drama"/>
    <n v="104"/>
    <n v="5.7"/>
    <x v="0"/>
  </r>
  <r>
    <d v="2017-12-22T00:00:00"/>
    <s v="Bright"/>
    <s v="Urban Fantasy"/>
    <n v="117"/>
    <n v="6.3"/>
    <x v="0"/>
  </r>
  <r>
    <d v="2018-01-12T00:00:00"/>
    <s v="The Polka King"/>
    <s v="Comedy-Drama"/>
    <n v="95"/>
    <n v="5.9"/>
    <x v="0"/>
  </r>
  <r>
    <d v="2018-01-19T00:00:00"/>
    <s v="The Open House"/>
    <s v="Horror Thriller"/>
    <n v="94"/>
    <n v="3.2"/>
    <x v="0"/>
  </r>
  <r>
    <d v="2018-01-19T00:00:00"/>
    <s v="Step Sisters"/>
    <s v="Comedy"/>
    <n v="108"/>
    <n v="5.5"/>
    <x v="0"/>
  </r>
  <r>
    <d v="2018-01-26T00:00:00"/>
    <s v="A Futile And Stupid Gesture"/>
    <s v="Biographical/Comedy"/>
    <n v="101"/>
    <n v="6.8"/>
    <x v="0"/>
  </r>
  <r>
    <d v="2018-02-04T00:00:00"/>
    <s v="The Cloverfield Paradox"/>
    <s v="Science Fiction"/>
    <n v="102"/>
    <n v="5.5"/>
    <x v="0"/>
  </r>
  <r>
    <d v="2018-02-09T00:00:00"/>
    <s v="When We First Met"/>
    <s v="Romantic Comedy"/>
    <n v="97"/>
    <n v="6.4"/>
    <x v="0"/>
  </r>
  <r>
    <d v="2018-02-09T00:00:00"/>
    <s v="The Trader"/>
    <s v="Documentary"/>
    <n v="23"/>
    <n v="6.8"/>
    <x v="11"/>
  </r>
  <r>
    <d v="2018-02-09T00:00:00"/>
    <s v="Seeing Allred"/>
    <s v="Documentary"/>
    <n v="95"/>
    <n v="6.9"/>
    <x v="0"/>
  </r>
  <r>
    <d v="2018-02-14T00:00:00"/>
    <s v="Love Per Square Foot"/>
    <s v="Romantic Comedy"/>
    <n v="133"/>
    <n v="7.2"/>
    <x v="12"/>
  </r>
  <r>
    <d v="2018-02-16T00:00:00"/>
    <s v="Irreplaceable You"/>
    <s v="Drama"/>
    <n v="96"/>
    <n v="6.4"/>
    <x v="0"/>
  </r>
  <r>
    <d v="2018-02-23T00:00:00"/>
    <s v="Mute"/>
    <s v="Science Fiction/Mystery"/>
    <n v="126"/>
    <n v="5.5"/>
    <x v="0"/>
  </r>
  <r>
    <d v="2018-03-08T00:00:00"/>
    <s v="Ladies First"/>
    <s v="Documentary"/>
    <n v="39"/>
    <n v="7.2"/>
    <x v="13"/>
  </r>
  <r>
    <d v="2018-03-09T00:00:00"/>
    <s v="The Outsider"/>
    <s v="Crime Drama"/>
    <n v="120"/>
    <n v="6.3"/>
    <x v="14"/>
  </r>
  <r>
    <d v="2018-03-16T00:00:00"/>
    <s v="Benji"/>
    <s v="Family Film"/>
    <n v="87"/>
    <n v="6.3"/>
    <x v="0"/>
  </r>
  <r>
    <d v="2018-03-16T00:00:00"/>
    <s v="Take Your Pills"/>
    <s v="Documentary"/>
    <n v="87"/>
    <n v="6.4"/>
    <x v="0"/>
  </r>
  <r>
    <d v="2018-03-23T00:00:00"/>
    <s v="Paradox"/>
    <s v="Musical/Western/Fantasy"/>
    <n v="73"/>
    <n v="3.9"/>
    <x v="0"/>
  </r>
  <r>
    <d v="2018-03-23T00:00:00"/>
    <s v="Game Over, Man!"/>
    <s v="Action/Comedy"/>
    <n v="101"/>
    <n v="5.4"/>
    <x v="0"/>
  </r>
  <r>
    <d v="2018-03-23T00:00:00"/>
    <s v="Roxanne Roxanne"/>
    <s v="Biopic"/>
    <n v="98"/>
    <n v="6.2"/>
    <x v="0"/>
  </r>
  <r>
    <d v="2018-03-30T00:00:00"/>
    <s v="Happy Anniversary"/>
    <s v="Romantic Comedy"/>
    <n v="78"/>
    <n v="5.8"/>
    <x v="0"/>
  </r>
  <r>
    <d v="2018-03-30T00:00:00"/>
    <s v="First Match"/>
    <s v="Sports-Drama"/>
    <n v="102"/>
    <n v="6.4"/>
    <x v="0"/>
  </r>
  <r>
    <d v="2018-04-06T00:00:00"/>
    <s v="6 Balloons"/>
    <s v="Drama"/>
    <n v="75"/>
    <n v="5.9"/>
    <x v="0"/>
  </r>
  <r>
    <d v="2018-04-06T00:00:00"/>
    <s v="Amateur"/>
    <s v="Sports-Drama"/>
    <n v="96"/>
    <n v="5.9"/>
    <x v="0"/>
  </r>
  <r>
    <d v="2018-04-06T00:00:00"/>
    <s v="Ram Dass, Going Home"/>
    <s v="Documentary"/>
    <n v="31"/>
    <n v="7.1"/>
    <x v="0"/>
  </r>
  <r>
    <d v="2018-04-13T00:00:00"/>
    <s v="Come Sunday"/>
    <s v="Biopic"/>
    <n v="106"/>
    <n v="6"/>
    <x v="0"/>
  </r>
  <r>
    <d v="2018-04-13T00:00:00"/>
    <s v="I Am Not An Easy Man"/>
    <s v="Romantic Comedy"/>
    <n v="98"/>
    <n v="6.3"/>
    <x v="15"/>
  </r>
  <r>
    <d v="2018-04-20T00:00:00"/>
    <s v="Dude"/>
    <s v="Teen Comedy-Drama"/>
    <n v="97"/>
    <n v="5.0999999999999996"/>
    <x v="0"/>
  </r>
  <r>
    <d v="2018-04-20T00:00:00"/>
    <s v="Mercury 13"/>
    <s v="Documentary"/>
    <n v="79"/>
    <n v="6.8"/>
    <x v="0"/>
  </r>
  <r>
    <d v="2018-04-27T00:00:00"/>
    <s v="The Week Of"/>
    <s v="Comedy"/>
    <n v="116"/>
    <n v="5.2"/>
    <x v="0"/>
  </r>
  <r>
    <d v="2018-04-27T00:00:00"/>
    <s v="Candy Jar"/>
    <s v="Comedy"/>
    <n v="92"/>
    <n v="5.8"/>
    <x v="0"/>
  </r>
  <r>
    <d v="2018-04-27T00:00:00"/>
    <s v="The Rachel Divide"/>
    <s v="Documentary"/>
    <n v="104"/>
    <n v="6.2"/>
    <x v="0"/>
  </r>
  <r>
    <d v="2018-05-01T00:00:00"/>
    <s v="Sometimes"/>
    <s v="Drama"/>
    <n v="101"/>
    <n v="7.2"/>
    <x v="16"/>
  </r>
  <r>
    <d v="2018-05-04T00:00:00"/>
    <s v="Forgive Us Our Debts"/>
    <s v="Drama"/>
    <n v="104"/>
    <n v="6"/>
    <x v="17"/>
  </r>
  <r>
    <d v="2018-05-04T00:00:00"/>
    <s v="End Game"/>
    <s v="Documentary"/>
    <n v="40"/>
    <n v="7.1"/>
    <x v="0"/>
  </r>
  <r>
    <d v="2018-05-11T00:00:00"/>
    <s v="The Kissing Booth"/>
    <s v="Romantic Comedy"/>
    <n v="105"/>
    <n v="6"/>
    <x v="0"/>
  </r>
  <r>
    <d v="2018-05-18T00:00:00"/>
    <s v="Cargo"/>
    <s v="Drama/Horror"/>
    <n v="104"/>
    <n v="6.3"/>
    <x v="0"/>
  </r>
  <r>
    <d v="2018-05-25T00:00:00"/>
    <s v="Ibiza"/>
    <s v="Comedy"/>
    <n v="94"/>
    <n v="5.2"/>
    <x v="0"/>
  </r>
  <r>
    <d v="2018-06-08T00:00:00"/>
    <s v="Alex Strangelove"/>
    <s v="Romantic Comedy"/>
    <n v="99"/>
    <n v="6.3"/>
    <x v="0"/>
  </r>
  <r>
    <d v="2018-06-15T00:00:00"/>
    <s v="Lust Stories"/>
    <s v="Drama"/>
    <n v="120"/>
    <n v="6.5"/>
    <x v="12"/>
  </r>
  <r>
    <d v="2018-06-15T00:00:00"/>
    <s v="Set It Up"/>
    <s v="Romantic Comedy"/>
    <n v="105"/>
    <n v="6.5"/>
    <x v="0"/>
  </r>
  <r>
    <d v="2018-06-24T00:00:00"/>
    <s v="To Each, Her Own"/>
    <s v="Romantic Comedy"/>
    <n v="95"/>
    <n v="5.3"/>
    <x v="15"/>
  </r>
  <r>
    <d v="2018-06-29T00:00:00"/>
    <s v="Tau"/>
    <s v="Science Fiction/Thriller"/>
    <n v="97"/>
    <n v="5.8"/>
    <x v="0"/>
  </r>
  <r>
    <d v="2018-06-29T00:00:00"/>
    <s v="Recovery Boys"/>
    <s v="Documentary"/>
    <n v="89"/>
    <n v="6.6"/>
    <x v="0"/>
  </r>
  <r>
    <d v="2018-06-29T00:00:00"/>
    <s v="Calibre"/>
    <s v="Thriller"/>
    <n v="101"/>
    <n v="6.8"/>
    <x v="0"/>
  </r>
  <r>
    <d v="2018-07-06T00:00:00"/>
    <s v="The Legacy Of A Whitetail Deer Hunter"/>
    <s v="Adventure/Comedy"/>
    <n v="83"/>
    <n v="5.5"/>
    <x v="0"/>
  </r>
  <r>
    <d v="2018-07-13T00:00:00"/>
    <s v="How It Ends"/>
    <s v="Action-Thriller"/>
    <n v="113"/>
    <n v="5"/>
    <x v="0"/>
  </r>
  <r>
    <d v="2018-07-20T00:00:00"/>
    <s v="Father Of The Year"/>
    <s v="Comedy"/>
    <n v="94"/>
    <n v="5.2"/>
    <x v="0"/>
  </r>
  <r>
    <d v="2018-07-27T00:00:00"/>
    <s v="Extinction"/>
    <s v="Science Fiction/Thriller"/>
    <n v="95"/>
    <n v="5.8"/>
    <x v="0"/>
  </r>
  <r>
    <d v="2018-07-27T00:00:00"/>
    <s v="The Bleeding Edge"/>
    <s v="Documentary"/>
    <n v="100"/>
    <n v="7.6"/>
    <x v="0"/>
  </r>
  <r>
    <d v="2018-08-03T00:00:00"/>
    <s v="Like Father"/>
    <s v="Comedy"/>
    <n v="103"/>
    <n v="6.1"/>
    <x v="0"/>
  </r>
  <r>
    <d v="2018-08-03T00:00:00"/>
    <s v="Long Live Brij Mohan"/>
    <s v="Comedy"/>
    <n v="105"/>
    <n v="6.8"/>
    <x v="12"/>
  </r>
  <r>
    <d v="2018-08-10T00:00:00"/>
    <s v="The Package"/>
    <s v="Black Comedy"/>
    <n v="94"/>
    <n v="5.5"/>
    <x v="0"/>
  </r>
  <r>
    <d v="2018-08-10T00:00:00"/>
    <s v="Zion "/>
    <s v="Documentary"/>
    <n v="11"/>
    <n v="7.2"/>
    <x v="0"/>
  </r>
  <r>
    <d v="2018-08-17T00:00:00"/>
    <s v="To All The Boys I'Ve Loved Before"/>
    <s v="Romantic Comedy"/>
    <n v="99"/>
    <n v="7.1"/>
    <x v="0"/>
  </r>
  <r>
    <d v="2018-08-24T00:00:00"/>
    <s v="The After Party"/>
    <s v="Comedy"/>
    <n v="89"/>
    <n v="5.8"/>
    <x v="0"/>
  </r>
  <r>
    <d v="2018-09-07T00:00:00"/>
    <s v="The Most Assassinated Woman In The World"/>
    <s v="Thriller"/>
    <n v="102"/>
    <n v="5.3"/>
    <x v="15"/>
  </r>
  <r>
    <d v="2018-09-07T00:00:00"/>
    <s v="Sierra Burgess Is A Loser"/>
    <s v="Romantic Comedy-Drama"/>
    <n v="105"/>
    <n v="5.8"/>
    <x v="0"/>
  </r>
  <r>
    <d v="2018-09-07T00:00:00"/>
    <s v="City Of Joy"/>
    <s v="Documentary"/>
    <n v="74"/>
    <n v="7.5"/>
    <x v="0"/>
  </r>
  <r>
    <d v="2018-09-12T00:00:00"/>
    <s v="On My Skin"/>
    <s v="Crime Drama"/>
    <n v="100"/>
    <n v="7.3"/>
    <x v="17"/>
  </r>
  <r>
    <d v="2018-09-13T00:00:00"/>
    <s v="Reversing Roe"/>
    <s v="Documentary"/>
    <n v="99"/>
    <n v="7.5"/>
    <x v="0"/>
  </r>
  <r>
    <d v="2018-09-14T00:00:00"/>
    <s v="The Land Of Steady Habits"/>
    <s v="Drama"/>
    <n v="98"/>
    <n v="6.2"/>
    <x v="0"/>
  </r>
  <r>
    <d v="2018-09-14T00:00:00"/>
    <s v="The Angel"/>
    <s v="Spy Thriller"/>
    <n v="114"/>
    <n v="6.6"/>
    <x v="0"/>
  </r>
  <r>
    <d v="2018-09-21T00:00:00"/>
    <s v="Nappily Ever After"/>
    <s v="Comedy-Drama"/>
    <n v="98"/>
    <n v="6.4"/>
    <x v="0"/>
  </r>
  <r>
    <d v="2018-09-21T00:00:00"/>
    <s v="Quincy"/>
    <s v="Documentary"/>
    <n v="124"/>
    <n v="7.6"/>
    <x v="0"/>
  </r>
  <r>
    <d v="2018-09-28T00:00:00"/>
    <s v="Hold The Dark"/>
    <s v="Thriller"/>
    <n v="125"/>
    <n v="5.6"/>
    <x v="0"/>
  </r>
  <r>
    <d v="2018-09-28T00:00:00"/>
    <s v="Notes From Dunblane: Lesson From A School Shooting"/>
    <s v="Documentary"/>
    <n v="23"/>
    <n v="5.9"/>
    <x v="0"/>
  </r>
  <r>
    <d v="2018-09-28T00:00:00"/>
    <s v="Two Catalonias"/>
    <s v="Documentary"/>
    <n v="116"/>
    <n v="6.4"/>
    <x v="18"/>
  </r>
  <r>
    <d v="2018-10-05T00:00:00"/>
    <s v="Private Life"/>
    <s v="Drama"/>
    <n v="124"/>
    <n v="7.2"/>
    <x v="0"/>
  </r>
  <r>
    <d v="2018-10-10T00:00:00"/>
    <s v="44399"/>
    <s v="Drama"/>
    <n v="144"/>
    <n v="6.8"/>
    <x v="0"/>
  </r>
  <r>
    <d v="2018-10-12T00:00:00"/>
    <s v="Apostle"/>
    <s v="Horror-Thriller"/>
    <n v="129"/>
    <n v="6.3"/>
    <x v="0"/>
  </r>
  <r>
    <d v="2018-10-12T00:00:00"/>
    <s v="Remastered: Who Shot The Sheriff?"/>
    <s v="Documentary"/>
    <n v="57"/>
    <n v="6.9"/>
    <x v="0"/>
  </r>
  <r>
    <d v="2018-10-12T00:00:00"/>
    <s v="Feminists: What Were They Thinking?"/>
    <s v="Documentary"/>
    <n v="86"/>
    <n v="7"/>
    <x v="0"/>
  </r>
  <r>
    <d v="2018-10-19T00:00:00"/>
    <s v="The Night Comes For Us"/>
    <s v="Action-Thriller"/>
    <n v="121"/>
    <n v="7"/>
    <x v="19"/>
  </r>
  <r>
    <d v="2018-10-19T00:00:00"/>
    <s v="Derren Brown: Sacrifice"/>
    <s v="Mentalism Special"/>
    <n v="49"/>
    <n v="7.1"/>
    <x v="0"/>
  </r>
  <r>
    <d v="2018-10-26T00:00:00"/>
    <s v="Been So Long"/>
    <s v="Musical"/>
    <n v="100"/>
    <n v="5.5"/>
    <x v="0"/>
  </r>
  <r>
    <d v="2018-10-26T00:00:00"/>
    <s v="Shirkers"/>
    <s v="Documentary"/>
    <n v="97"/>
    <n v="7.4"/>
    <x v="0"/>
  </r>
  <r>
    <d v="2018-11-02T00:00:00"/>
    <s v="The Holiday Calendar"/>
    <s v="Romantic Comedy"/>
    <n v="95"/>
    <n v="5.7"/>
    <x v="0"/>
  </r>
  <r>
    <d v="2018-11-02T00:00:00"/>
    <s v="The Other Side Of The Wind"/>
    <s v="Drama"/>
    <n v="122"/>
    <n v="6.8"/>
    <x v="0"/>
  </r>
  <r>
    <d v="2018-11-02T00:00:00"/>
    <s v="Remastered: Tricky Dick &amp; The Man In Black"/>
    <s v="Documentary"/>
    <n v="58"/>
    <n v="7.1"/>
    <x v="0"/>
  </r>
  <r>
    <d v="2018-11-02T00:00:00"/>
    <s v="They'Ll Love Me When I'M Dead"/>
    <s v="Documentary"/>
    <n v="98"/>
    <n v="7.4"/>
    <x v="0"/>
  </r>
  <r>
    <d v="2018-11-09T00:00:00"/>
    <s v="Outlaw King"/>
    <s v="Historical-Epic"/>
    <n v="121"/>
    <n v="6.9"/>
    <x v="0"/>
  </r>
  <r>
    <d v="2018-11-13T00:00:00"/>
    <s v="Loudon Wainwright Iii: Surviving Twin"/>
    <s v="One-Man Show"/>
    <n v="91"/>
    <n v="7.1"/>
    <x v="0"/>
  </r>
  <r>
    <d v="2018-11-16T00:00:00"/>
    <s v="Cam"/>
    <s v="Psychological Horror"/>
    <n v="94"/>
    <n v="5.9"/>
    <x v="0"/>
  </r>
  <r>
    <d v="2018-11-16T00:00:00"/>
    <s v="The Princess Switch"/>
    <s v="Romantic Comedy"/>
    <n v="101"/>
    <n v="6"/>
    <x v="0"/>
  </r>
  <r>
    <d v="2018-11-16T00:00:00"/>
    <s v="The Ballad Of Buster Scruggs"/>
    <s v="Western"/>
    <n v="132"/>
    <n v="7.3"/>
    <x v="0"/>
  </r>
  <r>
    <d v="2018-11-22T00:00:00"/>
    <s v="The Christmas Chronicles"/>
    <s v="Christmas/Fantasy/Adventure/Comedy"/>
    <n v="104"/>
    <n v="7"/>
    <x v="0"/>
  </r>
  <r>
    <d v="2018-11-30T00:00:00"/>
    <s v="A Christmas Prince: The Royal Wedding"/>
    <s v="Romantic Comedy"/>
    <n v="92"/>
    <n v="5.3"/>
    <x v="0"/>
  </r>
  <r>
    <d v="2018-11-30T00:00:00"/>
    <s v="Rajma Chawal"/>
    <s v="Comedy-Drama"/>
    <n v="118"/>
    <n v="5.8"/>
    <x v="12"/>
  </r>
  <r>
    <d v="2018-11-30T00:00:00"/>
    <s v="Angela'S Christmas"/>
    <s v="Animation"/>
    <n v="30"/>
    <n v="7.1"/>
    <x v="0"/>
  </r>
  <r>
    <d v="2018-12-07T00:00:00"/>
    <s v="5 Star Christmas"/>
    <s v="Comedy"/>
    <n v="95"/>
    <n v="4.5999999999999996"/>
    <x v="17"/>
  </r>
  <r>
    <d v="2018-12-07T00:00:00"/>
    <s v="Mowgli: Legend Of The Jungle"/>
    <s v="Adventure"/>
    <n v="104"/>
    <n v="6.5"/>
    <x v="0"/>
  </r>
  <r>
    <d v="2018-12-07T00:00:00"/>
    <s v="Remastered: Who Killed Jam Master Jay?"/>
    <s v="Documentary"/>
    <n v="58"/>
    <n v="6.6"/>
    <x v="0"/>
  </r>
  <r>
    <d v="2018-12-07T00:00:00"/>
    <s v="The American Meme"/>
    <s v="Documentary"/>
    <n v="98"/>
    <n v="6.6"/>
    <x v="0"/>
  </r>
  <r>
    <d v="2018-12-12T00:00:00"/>
    <s v="Out Of Many, One"/>
    <s v="Documentary"/>
    <n v="34"/>
    <n v="5.7"/>
    <x v="0"/>
  </r>
  <r>
    <d v="2018-12-14T00:00:00"/>
    <s v="Roma"/>
    <s v="Drama"/>
    <n v="135"/>
    <n v="7.7"/>
    <x v="5"/>
  </r>
  <r>
    <d v="2018-12-16T00:00:00"/>
    <s v="Springsteen On Broadway"/>
    <s v="One-Man Show"/>
    <n v="153"/>
    <n v="8.5"/>
    <x v="0"/>
  </r>
  <r>
    <d v="2018-12-21T00:00:00"/>
    <s v="Porta Dos Fundos: The Last Hangover"/>
    <s v="Comedy"/>
    <n v="44"/>
    <n v="6.3"/>
    <x v="6"/>
  </r>
  <r>
    <d v="2018-12-21T00:00:00"/>
    <s v="Bird Box"/>
    <s v="Psychological Thriller"/>
    <n v="124"/>
    <n v="6.6"/>
    <x v="0"/>
  </r>
  <r>
    <d v="2018-12-21T00:00:00"/>
    <s v="Struggle: The Life And Lost Art Of Szukaiski"/>
    <s v="Documentary"/>
    <n v="105"/>
    <n v="8"/>
    <x v="0"/>
  </r>
  <r>
    <d v="2018-12-31T00:00:00"/>
    <s v="Taylor Swift: Reputation Stadium Tour"/>
    <s v="Concert Film"/>
    <n v="125"/>
    <n v="8.4"/>
    <x v="0"/>
  </r>
  <r>
    <d v="2019-01-04T00:00:00"/>
    <s v="Lionheart"/>
    <s v="Comedy"/>
    <n v="94"/>
    <n v="5.7"/>
    <x v="0"/>
  </r>
  <r>
    <d v="2019-01-11T00:00:00"/>
    <s v="The Last Laugh"/>
    <s v="Comedy-Drama"/>
    <n v="98"/>
    <n v="5.6"/>
    <x v="0"/>
  </r>
  <r>
    <d v="2019-01-11T00:00:00"/>
    <s v="Remastered: Massacre At The Stadium"/>
    <s v="Documentary"/>
    <n v="64"/>
    <n v="7.3"/>
    <x v="20"/>
  </r>
  <r>
    <d v="2019-01-18T00:00:00"/>
    <s v="Io"/>
    <s v="Science Fiction/Drama"/>
    <n v="95"/>
    <n v="4.7"/>
    <x v="0"/>
  </r>
  <r>
    <d v="2019-01-18T00:00:00"/>
    <s v="Fyre: The Greatest Party That Never Happened"/>
    <s v="Documentary"/>
    <n v="97"/>
    <n v="7.2"/>
    <x v="0"/>
  </r>
  <r>
    <d v="2019-01-18T00:00:00"/>
    <s v="Soni"/>
    <s v="Crime Drama"/>
    <n v="97"/>
    <n v="7.2"/>
    <x v="12"/>
  </r>
  <r>
    <d v="2019-01-25T00:00:00"/>
    <s v="Polar"/>
    <s v="Action"/>
    <n v="118"/>
    <n v="6.3"/>
    <x v="0"/>
  </r>
  <r>
    <d v="2019-02-01T00:00:00"/>
    <s v="Velvet Buzzsaw"/>
    <s v="Thriller"/>
    <n v="112"/>
    <n v="5.7"/>
    <x v="0"/>
  </r>
  <r>
    <d v="2019-02-08T00:00:00"/>
    <s v="Kevin Hart'S Guide To Black History"/>
    <s v="Variety Show"/>
    <n v="63"/>
    <n v="5.5"/>
    <x v="0"/>
  </r>
  <r>
    <d v="2019-02-08T00:00:00"/>
    <s v="High Flying Bird"/>
    <s v="Sports-Drama"/>
    <n v="90"/>
    <n v="6.2"/>
    <x v="0"/>
  </r>
  <r>
    <d v="2019-02-08T00:00:00"/>
    <s v="Remastered: The Two Killings Of Sam Cooke"/>
    <s v="Documentary"/>
    <n v="64"/>
    <n v="7.3"/>
    <x v="0"/>
  </r>
  <r>
    <d v="2019-02-12T00:00:00"/>
    <s v="Period. End Of Sentence."/>
    <s v="Documentary"/>
    <n v="26"/>
    <n v="7.4"/>
    <x v="13"/>
  </r>
  <r>
    <d v="2019-02-22T00:00:00"/>
    <s v="Paris Is Us"/>
    <s v="Romance Drama"/>
    <n v="83"/>
    <n v="4.5999999999999996"/>
    <x v="15"/>
  </r>
  <r>
    <d v="2019-02-22T00:00:00"/>
    <s v="Firebrand"/>
    <s v="Drama"/>
    <n v="112"/>
    <n v="5.2"/>
    <x v="21"/>
  </r>
  <r>
    <d v="2019-02-22T00:00:00"/>
    <s v="Paddleton"/>
    <s v="Drama-Comedy"/>
    <n v="89"/>
    <n v="7.2"/>
    <x v="0"/>
  </r>
  <r>
    <d v="2019-03-08T00:00:00"/>
    <s v="Juanita"/>
    <s v="Drama"/>
    <n v="90"/>
    <n v="6"/>
    <x v="0"/>
  </r>
  <r>
    <d v="2019-03-08T00:00:00"/>
    <s v="Walk. Ride. Rodeo."/>
    <s v="Drama"/>
    <n v="99"/>
    <n v="6.4"/>
    <x v="0"/>
  </r>
  <r>
    <d v="2019-03-13T00:00:00"/>
    <s v="Triple Frontier"/>
    <s v="Action-Thriller"/>
    <n v="125"/>
    <n v="6.4"/>
    <x v="0"/>
  </r>
  <r>
    <d v="2019-03-21T00:00:00"/>
    <s v="Antoine Griezmann: The Making Of A Legend"/>
    <s v="Documentary"/>
    <n v="60"/>
    <n v="6.5"/>
    <x v="15"/>
  </r>
  <r>
    <d v="2019-03-22T00:00:00"/>
    <s v="Remastered: The Miami Showband Massacre"/>
    <s v="Documentary"/>
    <n v="70"/>
    <n v="7"/>
    <x v="0"/>
  </r>
  <r>
    <d v="2019-03-22T00:00:00"/>
    <s v="The Dirt"/>
    <s v="Biopic"/>
    <n v="108"/>
    <n v="7"/>
    <x v="0"/>
  </r>
  <r>
    <d v="2019-03-29T00:00:00"/>
    <s v="44423"/>
    <s v="Comedy-Drama"/>
    <n v="124"/>
    <n v="5.8"/>
    <x v="21"/>
  </r>
  <r>
    <d v="2019-03-29T00:00:00"/>
    <s v="The Legend Of Cocaine Island"/>
    <s v="Documentary"/>
    <n v="87"/>
    <n v="6.3"/>
    <x v="0"/>
  </r>
  <r>
    <d v="2019-03-29T00:00:00"/>
    <s v="The Highwaymen"/>
    <s v="Crime Drama"/>
    <n v="131"/>
    <n v="6.9"/>
    <x v="0"/>
  </r>
  <r>
    <d v="2019-04-05T00:00:00"/>
    <s v="Unicorn Store"/>
    <s v="Comedy"/>
    <n v="92"/>
    <n v="5.5"/>
    <x v="0"/>
  </r>
  <r>
    <d v="2019-04-12T00:00:00"/>
    <s v="Who Would You Take To A Deserted Island?"/>
    <s v="Drama"/>
    <n v="93"/>
    <n v="5.3"/>
    <x v="5"/>
  </r>
  <r>
    <d v="2019-04-12T00:00:00"/>
    <s v="The Perfect Date"/>
    <s v="Romantic Comedy"/>
    <n v="89"/>
    <n v="5.8"/>
    <x v="0"/>
  </r>
  <r>
    <d v="2019-04-17T00:00:00"/>
    <s v="Homecoming: A Film By Beyonce "/>
    <s v="Documentary"/>
    <n v="137"/>
    <n v="7.5"/>
    <x v="0"/>
  </r>
  <r>
    <d v="2019-04-19T00:00:00"/>
    <s v="Someone Great"/>
    <s v="Romantic Comedy"/>
    <n v="92"/>
    <n v="6.2"/>
    <x v="0"/>
  </r>
  <r>
    <d v="2019-04-19T00:00:00"/>
    <s v="Music Teacher"/>
    <s v="Drama"/>
    <n v="101"/>
    <n v="6.3"/>
    <x v="12"/>
  </r>
  <r>
    <d v="2019-04-19T00:00:00"/>
    <s v="Brene Brown: The Call To Courage"/>
    <s v="Documentary"/>
    <n v="76"/>
    <n v="7.7"/>
    <x v="0"/>
  </r>
  <r>
    <d v="2019-04-20T00:00:00"/>
    <s v="Grass Is Greener"/>
    <s v="Documentary"/>
    <n v="97"/>
    <n v="7.1"/>
    <x v="0"/>
  </r>
  <r>
    <d v="2019-04-26T00:00:00"/>
    <s v="Remastered: Devil At The Crossroads"/>
    <s v="Documentary"/>
    <n v="48"/>
    <n v="7"/>
    <x v="0"/>
  </r>
  <r>
    <d v="2019-05-01T00:00:00"/>
    <s v="Knock Down The House"/>
    <s v="Documentary"/>
    <n v="87"/>
    <n v="7.1"/>
    <x v="0"/>
  </r>
  <r>
    <d v="2019-05-03T00:00:00"/>
    <s v="Despite Everything"/>
    <s v="Comedy"/>
    <n v="78"/>
    <n v="5.4"/>
    <x v="5"/>
  </r>
  <r>
    <d v="2019-05-03T00:00:00"/>
    <s v="All In My Family"/>
    <s v="Documentary"/>
    <n v="39"/>
    <n v="6.8"/>
    <x v="4"/>
  </r>
  <r>
    <d v="2019-05-10T00:00:00"/>
    <s v="Wine Country"/>
    <s v="Comedy"/>
    <n v="103"/>
    <n v="5.5"/>
    <x v="0"/>
  </r>
  <r>
    <d v="2019-05-14T00:00:00"/>
    <s v="Still Laugh-In: The Stars Celebrate"/>
    <s v="Variety Show"/>
    <n v="60"/>
    <n v="5.2"/>
    <x v="0"/>
  </r>
  <r>
    <d v="2019-05-16T00:00:00"/>
    <s v="Good Sam"/>
    <s v="Drama"/>
    <n v="89"/>
    <n v="5.7"/>
    <x v="0"/>
  </r>
  <r>
    <d v="2019-05-17T00:00:00"/>
    <s v="See You Yesterday"/>
    <s v="Science Fiction"/>
    <n v="87"/>
    <n v="5.2"/>
    <x v="0"/>
  </r>
  <r>
    <d v="2019-05-17T00:00:00"/>
    <s v="Remastered: The Lion'S Share"/>
    <s v="Documentary"/>
    <n v="84"/>
    <n v="7"/>
    <x v="0"/>
  </r>
  <r>
    <d v="2019-05-22T00:00:00"/>
    <s v="A Tale Of Two Kitchens"/>
    <s v="Documentary"/>
    <n v="30"/>
    <n v="6.3"/>
    <x v="20"/>
  </r>
  <r>
    <d v="2019-05-23T00:00:00"/>
    <s v="The Lonely Island Presents: The Unauthorized Bash Brothers Experience"/>
    <s v="Comedy / Musical"/>
    <n v="30"/>
    <n v="6.9"/>
    <x v="0"/>
  </r>
  <r>
    <d v="2019-05-24T00:00:00"/>
    <s v="After Maria"/>
    <s v="Documentary"/>
    <n v="37"/>
    <n v="4.5999999999999996"/>
    <x v="20"/>
  </r>
  <r>
    <d v="2019-05-24T00:00:00"/>
    <s v="Rim Of The World"/>
    <s v="Science Fiction Adventure"/>
    <n v="98"/>
    <n v="5.2"/>
    <x v="0"/>
  </r>
  <r>
    <d v="2019-05-24T00:00:00"/>
    <s v="The Perfection"/>
    <s v="Horror-Thriller"/>
    <n v="90"/>
    <n v="6.1"/>
    <x v="0"/>
  </r>
  <r>
    <d v="2019-05-31T00:00:00"/>
    <s v="Chopsticks"/>
    <s v="Comedy"/>
    <n v="100"/>
    <n v="6.5"/>
    <x v="12"/>
  </r>
  <r>
    <d v="2019-05-31T00:00:00"/>
    <s v="Always Be My Maybe"/>
    <s v="Romantic Comedy"/>
    <n v="102"/>
    <n v="6.8"/>
    <x v="0"/>
  </r>
  <r>
    <d v="2019-06-07T00:00:00"/>
    <s v="Elisa &amp; Marcela"/>
    <s v="Romance"/>
    <n v="118"/>
    <n v="6.6"/>
    <x v="5"/>
  </r>
  <r>
    <d v="2019-06-07T00:00:00"/>
    <s v="The Black Godfather"/>
    <s v="Documentary"/>
    <n v="118"/>
    <n v="7.4"/>
    <x v="0"/>
  </r>
  <r>
    <d v="2019-06-12T00:00:00"/>
    <s v="Rolling Thunder Revue: A Bob Dylan Story By Martin Scorsere"/>
    <s v="Documentary"/>
    <n v="144"/>
    <n v="7.6"/>
    <x v="0"/>
  </r>
  <r>
    <d v="2019-06-14T00:00:00"/>
    <s v="Murder Mystery"/>
    <s v="Comedy Mystery"/>
    <n v="97"/>
    <n v="6"/>
    <x v="0"/>
  </r>
  <r>
    <d v="2019-06-14T00:00:00"/>
    <s v="Life Overtakes Me"/>
    <s v="Documentary"/>
    <n v="40"/>
    <n v="6.5"/>
    <x v="22"/>
  </r>
  <r>
    <d v="2019-06-19T00:00:00"/>
    <s v="Beats"/>
    <s v="Drama"/>
    <n v="110"/>
    <n v="7.1"/>
    <x v="0"/>
  </r>
  <r>
    <d v="2019-06-19T00:00:00"/>
    <s v="The Edge Of Democracy"/>
    <s v="Documentary"/>
    <n v="121"/>
    <n v="7.2"/>
    <x v="6"/>
  </r>
  <r>
    <d v="2019-06-27T00:00:00"/>
    <s v="Anima"/>
    <s v="Musical / Short"/>
    <n v="15"/>
    <n v="7.7"/>
    <x v="0"/>
  </r>
  <r>
    <d v="2019-07-10T00:00:00"/>
    <s v="Parchis: The Documentary"/>
    <s v="Documentary"/>
    <n v="106"/>
    <n v="6.7"/>
    <x v="5"/>
  </r>
  <r>
    <d v="2019-07-12T00:00:00"/>
    <s v="Point Blank"/>
    <s v="Action"/>
    <n v="86"/>
    <n v="5.7"/>
    <x v="0"/>
  </r>
  <r>
    <d v="2019-07-16T00:00:00"/>
    <s v="Frankenstein'S Monster'S Monster, Frankenstein"/>
    <s v="Mockumentary"/>
    <n v="32"/>
    <n v="5.9"/>
    <x v="0"/>
  </r>
  <r>
    <d v="2019-07-18T00:00:00"/>
    <s v="Secret Obsession"/>
    <s v="Thriller"/>
    <n v="97"/>
    <n v="4.4000000000000004"/>
    <x v="0"/>
  </r>
  <r>
    <d v="2019-07-24T00:00:00"/>
    <s v="The Great Hack"/>
    <s v="Documentary"/>
    <n v="114"/>
    <n v="7.1"/>
    <x v="0"/>
  </r>
  <r>
    <d v="2019-07-31T00:00:00"/>
    <s v="The Red Sea Diving Resort"/>
    <s v="Spy Thriller"/>
    <n v="130"/>
    <n v="6.6"/>
    <x v="0"/>
  </r>
  <r>
    <d v="2019-08-02T00:00:00"/>
    <s v="Otherhood"/>
    <s v="Comedy"/>
    <n v="100"/>
    <n v="6.1"/>
    <x v="0"/>
  </r>
  <r>
    <d v="2019-08-05T00:00:00"/>
    <s v="Enter The Anime"/>
    <s v="Documentary"/>
    <n v="58"/>
    <n v="2.5"/>
    <x v="14"/>
  </r>
  <r>
    <d v="2019-08-09T00:00:00"/>
    <s v="Lovefucked"/>
    <s v="Drama"/>
    <n v="106"/>
    <n v="6"/>
    <x v="12"/>
  </r>
  <r>
    <d v="2019-08-09T00:00:00"/>
    <s v="Rocko'S Modern Life: Static Cling"/>
    <s v="Animation / Comedy"/>
    <n v="45"/>
    <n v="7"/>
    <x v="0"/>
  </r>
  <r>
    <d v="2019-08-16T00:00:00"/>
    <s v="Sextuplets"/>
    <s v="Comedy"/>
    <n v="99"/>
    <n v="4.4000000000000004"/>
    <x v="0"/>
  </r>
  <r>
    <d v="2019-08-16T00:00:00"/>
    <s v="Invader Zim: Enter The Florpus"/>
    <s v="Animation / Science Fiction"/>
    <n v="71"/>
    <n v="7.5"/>
    <x v="0"/>
  </r>
  <r>
    <d v="2019-08-21T00:00:00"/>
    <s v="American Factory: A Conversation With The Obamas "/>
    <s v="Aftershow / Interview"/>
    <n v="10"/>
    <n v="5.2"/>
    <x v="0"/>
  </r>
  <r>
    <d v="2019-08-21T00:00:00"/>
    <s v="American Factory"/>
    <s v="Documentary"/>
    <n v="110"/>
    <n v="7.4"/>
    <x v="0"/>
  </r>
  <r>
    <d v="2019-08-28T00:00:00"/>
    <s v="Travis Scott: Look Mom I Can Fly"/>
    <s v="Documentary"/>
    <n v="85"/>
    <n v="6.3"/>
    <x v="0"/>
  </r>
  <r>
    <d v="2019-08-29T00:00:00"/>
    <s v="Falling Inn Love"/>
    <s v="Romantic Comedy"/>
    <n v="97"/>
    <n v="5.6"/>
    <x v="0"/>
  </r>
  <r>
    <d v="2019-08-30T00:00:00"/>
    <s v="Back To School"/>
    <s v="Comedy"/>
    <n v="83"/>
    <n v="5.3"/>
    <x v="15"/>
  </r>
  <r>
    <d v="2019-09-10T00:00:00"/>
    <s v="Evelyn"/>
    <s v="Documentary"/>
    <n v="96"/>
    <n v="7.1"/>
    <x v="0"/>
  </r>
  <r>
    <d v="2019-09-13T00:00:00"/>
    <s v="Hello Privilege. It'S Me, Chelsea"/>
    <s v="Documentary"/>
    <n v="64"/>
    <n v="4.4000000000000004"/>
    <x v="0"/>
  </r>
  <r>
    <d v="2019-09-13T00:00:00"/>
    <s v="Tall Girl"/>
    <s v="Comedy-Drama"/>
    <n v="102"/>
    <n v="5.2"/>
    <x v="0"/>
  </r>
  <r>
    <d v="2019-09-15T00:00:00"/>
    <s v="Los Tigres Del Norte At Folsom Prison"/>
    <s v="Documentary"/>
    <n v="64"/>
    <n v="7"/>
    <x v="5"/>
  </r>
  <r>
    <d v="2019-09-20T00:00:00"/>
    <s v="Between Two Ferns: The Movie"/>
    <s v="Comedy"/>
    <n v="82"/>
    <n v="6.1"/>
    <x v="0"/>
  </r>
  <r>
    <d v="2019-09-25T00:00:00"/>
    <s v="Birders"/>
    <s v="Documentary"/>
    <n v="37"/>
    <n v="6.4"/>
    <x v="20"/>
  </r>
  <r>
    <d v="2019-09-27T00:00:00"/>
    <s v="In The Shadow Of The Moon"/>
    <s v="Thriller"/>
    <n v="115"/>
    <n v="6.2"/>
    <x v="0"/>
  </r>
  <r>
    <d v="2019-09-27T00:00:00"/>
    <s v="Sturgill Simpson Presents: Sound &amp; Fury"/>
    <s v="Animation / Musicial"/>
    <n v="41"/>
    <n v="6.4"/>
    <x v="0"/>
  </r>
  <r>
    <d v="2019-10-04T00:00:00"/>
    <s v="In The Tall Grass"/>
    <s v="Horror"/>
    <n v="101"/>
    <n v="5.4"/>
    <x v="0"/>
  </r>
  <r>
    <d v="2019-10-11T00:00:00"/>
    <s v="The Forest Of Love"/>
    <s v="Drama"/>
    <n v="151"/>
    <n v="6.3"/>
    <x v="7"/>
  </r>
  <r>
    <d v="2019-10-11T00:00:00"/>
    <s v="Fractured"/>
    <s v="Thriller"/>
    <n v="100"/>
    <n v="6.4"/>
    <x v="0"/>
  </r>
  <r>
    <d v="2019-10-11T00:00:00"/>
    <s v="El Camino: A Breaking Bad Movie"/>
    <s v="Crime Drama"/>
    <n v="121"/>
    <n v="7.3"/>
    <x v="0"/>
  </r>
  <r>
    <d v="2019-10-12T00:00:00"/>
    <s v="Street Flow"/>
    <s v="Drama"/>
    <n v="96"/>
    <n v="6.4"/>
    <x v="15"/>
  </r>
  <r>
    <d v="2019-10-18T00:00:00"/>
    <s v="Eli"/>
    <s v="Horror"/>
    <n v="98"/>
    <n v="5.7"/>
    <x v="0"/>
  </r>
  <r>
    <d v="2019-10-18T00:00:00"/>
    <s v="The Laundromat"/>
    <s v="Comedy-Drama"/>
    <n v="98"/>
    <n v="6.3"/>
    <x v="0"/>
  </r>
  <r>
    <d v="2019-10-18T00:00:00"/>
    <s v="Upstarts"/>
    <s v="Drama"/>
    <n v="112"/>
    <n v="6.7"/>
    <x v="12"/>
  </r>
  <r>
    <d v="2019-10-18T00:00:00"/>
    <s v="Seventeen"/>
    <s v="Coming-Of-Age Comedy-Drama"/>
    <n v="99"/>
    <n v="7.2"/>
    <x v="5"/>
  </r>
  <r>
    <d v="2019-10-18T00:00:00"/>
    <s v="Tell Me Who I Am"/>
    <s v="Documentary"/>
    <n v="85"/>
    <n v="7.6"/>
    <x v="0"/>
  </r>
  <r>
    <d v="2019-10-23T00:00:00"/>
    <s v="Dancing With The Birds"/>
    <s v="Documentary"/>
    <n v="51"/>
    <n v="8.3000000000000007"/>
    <x v="0"/>
  </r>
  <r>
    <d v="2019-10-25T00:00:00"/>
    <s v="Rattlesnake"/>
    <s v="Horror"/>
    <n v="85"/>
    <n v="4.5999999999999996"/>
    <x v="0"/>
  </r>
  <r>
    <d v="2019-10-25T00:00:00"/>
    <s v="It Takes A Lunatic"/>
    <s v="Documentary"/>
    <n v="126"/>
    <n v="6.6"/>
    <x v="0"/>
  </r>
  <r>
    <d v="2019-10-25T00:00:00"/>
    <s v="Dolemite Is My Name"/>
    <s v="Biopic"/>
    <n v="118"/>
    <n v="7.3"/>
    <x v="0"/>
  </r>
  <r>
    <d v="2019-10-28T00:00:00"/>
    <s v="A 3 Minute Hug"/>
    <s v="Documentary"/>
    <n v="28"/>
    <n v="6.5"/>
    <x v="20"/>
  </r>
  <r>
    <d v="2019-10-28T00:00:00"/>
    <s v="Little Miss Sumo"/>
    <s v="Documentary"/>
    <n v="19"/>
    <n v="6.7"/>
    <x v="7"/>
  </r>
  <r>
    <d v="2019-10-29T00:00:00"/>
    <s v="The Road To El Camino: A Breaking Bad Movie"/>
    <s v="Making-Of"/>
    <n v="13"/>
    <n v="7.2"/>
    <x v="0"/>
  </r>
  <r>
    <d v="2019-11-01T00:00:00"/>
    <s v="Drive"/>
    <s v="Action"/>
    <n v="147"/>
    <n v="3.5"/>
    <x v="12"/>
  </r>
  <r>
    <d v="2019-11-01T00:00:00"/>
    <s v="American Son"/>
    <s v="Drama"/>
    <n v="90"/>
    <n v="5.8"/>
    <x v="0"/>
  </r>
  <r>
    <d v="2019-11-01T00:00:00"/>
    <s v="Holiday In The Wild"/>
    <s v="Adventure-Romance"/>
    <n v="85"/>
    <n v="6.1"/>
    <x v="0"/>
  </r>
  <r>
    <d v="2019-11-01T00:00:00"/>
    <s v="The King"/>
    <s v="Historical Drama"/>
    <n v="140"/>
    <n v="7.2"/>
    <x v="0"/>
  </r>
  <r>
    <d v="2019-11-01T00:00:00"/>
    <s v="Fire In Paradise"/>
    <s v="Documentary"/>
    <n v="39"/>
    <n v="7.4"/>
    <x v="0"/>
  </r>
  <r>
    <d v="2019-11-08T00:00:00"/>
    <s v="Let It Snow"/>
    <s v="Romantic Comedy"/>
    <n v="92"/>
    <n v="5.8"/>
    <x v="0"/>
  </r>
  <r>
    <d v="2019-11-15T00:00:00"/>
    <s v="House Arrest"/>
    <s v="Comedy"/>
    <n v="104"/>
    <n v="5.5"/>
    <x v="12"/>
  </r>
  <r>
    <d v="2019-11-15T00:00:00"/>
    <s v="Earthquake Bird"/>
    <s v="Mystery"/>
    <n v="107"/>
    <n v="5.9"/>
    <x v="0"/>
  </r>
  <r>
    <d v="2019-11-15T00:00:00"/>
    <s v="Klaus"/>
    <s v="Animation/Christmas/Comedy/Adventure"/>
    <n v="97"/>
    <n v="8.1999999999999993"/>
    <x v="0"/>
  </r>
  <r>
    <d v="2019-11-20T00:00:00"/>
    <s v="Bikram: Yogi, Guru, Predator"/>
    <s v="Documentary"/>
    <n v="86"/>
    <n v="6.7"/>
    <x v="0"/>
  </r>
  <r>
    <d v="2019-11-20T00:00:00"/>
    <s v="Lorena, Light-Footed Woman"/>
    <s v="Documentary"/>
    <n v="28"/>
    <n v="7"/>
    <x v="5"/>
  </r>
  <r>
    <d v="2019-11-21T00:00:00"/>
    <s v="The Knight Before Christmas"/>
    <s v="Romantic Comedy"/>
    <n v="92"/>
    <n v="5.5"/>
    <x v="0"/>
  </r>
  <r>
    <d v="2019-11-27T00:00:00"/>
    <s v="The Irishman: In Conversation"/>
    <s v="Aftershow / Interview"/>
    <n v="23"/>
    <n v="7.4"/>
    <x v="0"/>
  </r>
  <r>
    <d v="2019-11-27T00:00:00"/>
    <s v="The Irishman"/>
    <s v="Crime Drama"/>
    <n v="209"/>
    <n v="7.8"/>
    <x v="0"/>
  </r>
  <r>
    <d v="2019-11-28T00:00:00"/>
    <s v="Holiday Rush"/>
    <s v="Family Film"/>
    <n v="94"/>
    <n v="4.9000000000000004"/>
    <x v="0"/>
  </r>
  <r>
    <d v="2019-12-01T00:00:00"/>
    <s v="Dead Kids"/>
    <s v="Thriller"/>
    <n v="94"/>
    <n v="5.5"/>
    <x v="23"/>
  </r>
  <r>
    <d v="2019-12-03T00:00:00"/>
    <s v="Porta Dos Fundos: The First Temptation Of Christ"/>
    <s v="Comedy"/>
    <n v="46"/>
    <n v="4.5999999999999996"/>
    <x v="6"/>
  </r>
  <r>
    <d v="2019-12-05T00:00:00"/>
    <s v="A Christmas Prince: The Royal Baby"/>
    <s v="Romantic Comedy"/>
    <n v="85"/>
    <n v="5.4"/>
    <x v="0"/>
  </r>
  <r>
    <d v="2019-12-06T00:00:00"/>
    <s v="Marriage Story"/>
    <s v="Drama"/>
    <n v="136"/>
    <n v="7.9"/>
    <x v="0"/>
  </r>
  <r>
    <d v="2019-12-13T00:00:00"/>
    <s v="6 Underground"/>
    <s v="Action"/>
    <n v="128"/>
    <n v="6.1"/>
    <x v="0"/>
  </r>
  <r>
    <d v="2019-12-19T00:00:00"/>
    <s v="After The Raid"/>
    <s v="Documentary"/>
    <n v="25"/>
    <n v="4.3"/>
    <x v="5"/>
  </r>
  <r>
    <d v="2019-12-20T00:00:00"/>
    <s v="The Two Popes"/>
    <s v="Drama"/>
    <n v="125"/>
    <n v="7.6"/>
    <x v="0"/>
  </r>
  <r>
    <d v="2019-12-24T00:00:00"/>
    <s v="Como Caído Del Cielo"/>
    <s v="Musical Comedy"/>
    <n v="112"/>
    <n v="6.4"/>
    <x v="5"/>
  </r>
  <r>
    <d v="2019-12-24T00:00:00"/>
    <s v="John Mulaney &amp; The Sack Lunch Bunch"/>
    <s v="Variety Show"/>
    <n v="70"/>
    <n v="7.5"/>
    <x v="0"/>
  </r>
  <r>
    <d v="2019-12-26T00:00:00"/>
    <s v="The App"/>
    <s v="Science Fiction/Drama"/>
    <n v="79"/>
    <n v="2.6"/>
    <x v="17"/>
  </r>
  <r>
    <d v="2019-12-27T00:00:00"/>
    <s v="El Pepe: A Supreme Life"/>
    <s v="Documentary"/>
    <n v="73"/>
    <n v="7.1"/>
    <x v="5"/>
  </r>
  <r>
    <d v="2020-01-01T00:00:00"/>
    <s v="Ghost Stories"/>
    <s v="Horror Anthology"/>
    <n v="144"/>
    <n v="4.3"/>
    <x v="12"/>
  </r>
  <r>
    <d v="2020-01-17T00:00:00"/>
    <s v="A Fall From Grace"/>
    <s v="Thriller"/>
    <n v="120"/>
    <n v="5.9"/>
    <x v="0"/>
  </r>
  <r>
    <d v="2020-01-20T00:00:00"/>
    <s v="What Did Jack Do?"/>
    <s v="Drama / Short"/>
    <n v="17"/>
    <n v="6.5"/>
    <x v="0"/>
  </r>
  <r>
    <d v="2020-01-23T00:00:00"/>
    <s v="Airplane Mode"/>
    <s v="Comedy"/>
    <n v="96"/>
    <n v="5"/>
    <x v="6"/>
  </r>
  <r>
    <d v="2020-01-31T00:00:00"/>
    <s v="Miss Americana"/>
    <s v="Documentary"/>
    <n v="85"/>
    <n v="7.4"/>
    <x v="0"/>
  </r>
  <r>
    <d v="2020-02-07T00:00:00"/>
    <s v="Horse Girl"/>
    <s v="Drama"/>
    <n v="104"/>
    <n v="5.9"/>
    <x v="0"/>
  </r>
  <r>
    <d v="2020-02-11T00:00:00"/>
    <s v="Road To Roma"/>
    <s v="Making-Of"/>
    <n v="72"/>
    <n v="7.7"/>
    <x v="5"/>
  </r>
  <r>
    <d v="2020-02-12T00:00:00"/>
    <s v="To All The Boys: P.S. I Still Love You"/>
    <s v="Romantic Comedy"/>
    <n v="102"/>
    <n v="6"/>
    <x v="0"/>
  </r>
  <r>
    <d v="2020-02-14T00:00:00"/>
    <s v="Isi &amp; Ossi"/>
    <s v="Romantic Comedy"/>
    <n v="113"/>
    <n v="6.4"/>
    <x v="24"/>
  </r>
  <r>
    <d v="2020-02-21T00:00:00"/>
    <s v="The Last Thing He Wanted"/>
    <s v="Political Thriller"/>
    <n v="115"/>
    <n v="4.3"/>
    <x v="0"/>
  </r>
  <r>
    <d v="2020-02-21T00:00:00"/>
    <s v="Yeh Ballet"/>
    <s v="Drama"/>
    <n v="117"/>
    <n v="7.6"/>
    <x v="12"/>
  </r>
  <r>
    <d v="2020-02-28T00:00:00"/>
    <s v="All The Bright Places"/>
    <s v="Romance"/>
    <n v="108"/>
    <n v="6.5"/>
    <x v="0"/>
  </r>
  <r>
    <d v="2020-03-06T00:00:00"/>
    <s v="Guilty"/>
    <s v="Thriller"/>
    <n v="119"/>
    <n v="5.4"/>
    <x v="12"/>
  </r>
  <r>
    <d v="2020-03-06T00:00:00"/>
    <s v="Spenser Confidential"/>
    <s v="Action Comedy"/>
    <n v="111"/>
    <n v="6.2"/>
    <x v="0"/>
  </r>
  <r>
    <d v="2020-03-08T00:00:00"/>
    <s v="Sitara: Let Girls Dream"/>
    <s v="Animation / Short"/>
    <n v="15"/>
    <n v="7.3"/>
    <x v="0"/>
  </r>
  <r>
    <d v="2020-03-13T00:00:00"/>
    <s v="Lost Girls"/>
    <s v="Crime Drama"/>
    <n v="95"/>
    <n v="6.1"/>
    <x v="0"/>
  </r>
  <r>
    <d v="2020-03-19T00:00:00"/>
    <s v="Altered Carbon: Resleeved"/>
    <s v="Anime/Science Fiction"/>
    <n v="74"/>
    <n v="6.5"/>
    <x v="7"/>
  </r>
  <r>
    <d v="2020-03-20T00:00:00"/>
    <s v="Ultras"/>
    <s v="Sports Film"/>
    <n v="108"/>
    <n v="5.9"/>
    <x v="17"/>
  </r>
  <r>
    <d v="2020-03-20T00:00:00"/>
    <s v="A Life Of Speed: The Juan Manuel Fangio Story"/>
    <s v="Documentary"/>
    <n v="92"/>
    <n v="6.8"/>
    <x v="5"/>
  </r>
  <r>
    <d v="2020-03-25T00:00:00"/>
    <s v="The Occupant"/>
    <s v="Thriller"/>
    <n v="103"/>
    <n v="6.4"/>
    <x v="5"/>
  </r>
  <r>
    <d v="2020-03-25T00:00:00"/>
    <s v="Crip Camp: A Disability Revolution"/>
    <s v="Documentary"/>
    <n v="108"/>
    <n v="7.7"/>
    <x v="0"/>
  </r>
  <r>
    <d v="2020-03-27T00:00:00"/>
    <s v="Maska"/>
    <s v="Romantic Comedy"/>
    <n v="111"/>
    <n v="5.9"/>
    <x v="12"/>
  </r>
  <r>
    <d v="2020-03-27T00:00:00"/>
    <s v="The Decline"/>
    <s v="Thriller"/>
    <n v="83"/>
    <n v="5.9"/>
    <x v="15"/>
  </r>
  <r>
    <d v="2020-03-27T00:00:00"/>
    <s v="Uncorked"/>
    <s v="Drama"/>
    <n v="103"/>
    <n v="6.3"/>
    <x v="0"/>
  </r>
  <r>
    <d v="2020-04-02T00:00:00"/>
    <s v="Sol Levante"/>
    <s v="Anime / Short"/>
    <n v="4"/>
    <n v="4.7"/>
    <x v="0"/>
  </r>
  <r>
    <d v="2020-04-03T00:00:00"/>
    <s v="Coffee &amp; Kareem"/>
    <s v="Action Comedy"/>
    <n v="88"/>
    <n v="5.0999999999999996"/>
    <x v="0"/>
  </r>
  <r>
    <d v="2020-04-10T00:00:00"/>
    <s v="The Main Event"/>
    <s v="Comedy"/>
    <n v="101"/>
    <n v="4.8"/>
    <x v="0"/>
  </r>
  <r>
    <d v="2020-04-10T00:00:00"/>
    <s v="Love Wedding Repeat"/>
    <s v="Romantic Comedy"/>
    <n v="100"/>
    <n v="5.5"/>
    <x v="0"/>
  </r>
  <r>
    <d v="2020-04-10T00:00:00"/>
    <s v="Tigertail"/>
    <s v="Drama"/>
    <n v="91"/>
    <n v="6.5"/>
    <x v="25"/>
  </r>
  <r>
    <d v="2020-04-10T00:00:00"/>
    <s v="La Originals"/>
    <s v="Documentary"/>
    <n v="92"/>
    <n v="7.2"/>
    <x v="0"/>
  </r>
  <r>
    <d v="2020-04-17T00:00:00"/>
    <s v="Earth And Blood"/>
    <s v="Action"/>
    <n v="80"/>
    <n v="4.9000000000000004"/>
    <x v="15"/>
  </r>
  <r>
    <d v="2020-04-17T00:00:00"/>
    <s v="Rising High"/>
    <s v="Satire"/>
    <n v="94"/>
    <n v="5.8"/>
    <x v="24"/>
  </r>
  <r>
    <d v="2020-04-17T00:00:00"/>
    <s v="Sergio"/>
    <s v="Biopic"/>
    <n v="118"/>
    <n v="6.1"/>
    <x v="0"/>
  </r>
  <r>
    <d v="2020-04-22T00:00:00"/>
    <s v="The Willoughbys"/>
    <s v="Animation/Comedy/Adventure"/>
    <n v="90"/>
    <n v="6.4"/>
    <x v="0"/>
  </r>
  <r>
    <d v="2020-04-22T00:00:00"/>
    <s v="Circus Of Books"/>
    <s v="Documentary"/>
    <n v="92"/>
    <n v="7.1"/>
    <x v="0"/>
  </r>
  <r>
    <d v="2020-04-23T00:00:00"/>
    <s v="Time To Hunt"/>
    <s v="Thriller"/>
    <n v="134"/>
    <n v="6.3"/>
    <x v="26"/>
  </r>
  <r>
    <d v="2020-04-24T00:00:00"/>
    <s v="Extraction"/>
    <s v="Action"/>
    <n v="117"/>
    <n v="6.7"/>
    <x v="0"/>
  </r>
  <r>
    <d v="2020-04-29T00:00:00"/>
    <s v="Murder To Mercy: The Cyntoia Brown Story"/>
    <s v="Documentary"/>
    <n v="97"/>
    <n v="6.4"/>
    <x v="0"/>
  </r>
  <r>
    <d v="2020-04-29T00:00:00"/>
    <s v="A Secret Love"/>
    <s v="Documentary"/>
    <n v="82"/>
    <n v="7.9"/>
    <x v="0"/>
  </r>
  <r>
    <d v="2020-04-30T00:00:00"/>
    <s v="Dangerous Lies"/>
    <s v="Thriller"/>
    <n v="97"/>
    <n v="5.3"/>
    <x v="0"/>
  </r>
  <r>
    <d v="2020-04-30T00:00:00"/>
    <s v="Rich In Love"/>
    <s v="Romantic Comedy"/>
    <n v="105"/>
    <n v="5.8"/>
    <x v="6"/>
  </r>
  <r>
    <d v="2020-05-01T00:00:00"/>
    <s v="Mrs. Serial Killer"/>
    <s v="Thriller"/>
    <n v="106"/>
    <n v="4.8"/>
    <x v="12"/>
  </r>
  <r>
    <d v="2020-05-01T00:00:00"/>
    <s v="All Day And A Night"/>
    <s v="Drama"/>
    <n v="121"/>
    <n v="5.8"/>
    <x v="0"/>
  </r>
  <r>
    <d v="2020-05-01T00:00:00"/>
    <s v="The Half Of It"/>
    <s v="Romance"/>
    <n v="105"/>
    <n v="6.9"/>
    <x v="0"/>
  </r>
  <r>
    <d v="2020-05-06T00:00:00"/>
    <s v="Becoming"/>
    <s v="Documentary"/>
    <n v="89"/>
    <n v="6.8"/>
    <x v="0"/>
  </r>
  <r>
    <d v="2020-05-11T00:00:00"/>
    <s v="Have A Good Trip: Adventures In Psychedelics"/>
    <s v="Documentary"/>
    <n v="85"/>
    <n v="6.8"/>
    <x v="0"/>
  </r>
  <r>
    <d v="2020-05-13T00:00:00"/>
    <s v="The Wrong Missy"/>
    <s v="Comedy"/>
    <n v="90"/>
    <n v="5.7"/>
    <x v="0"/>
  </r>
  <r>
    <d v="2020-05-20T00:00:00"/>
    <s v="Ben Platt: Live From Radio City Music Hall"/>
    <s v="Concert Film"/>
    <n v="85"/>
    <n v="8.4"/>
    <x v="0"/>
  </r>
  <r>
    <d v="2020-05-22T00:00:00"/>
    <s v="The Lovebirds"/>
    <s v="Romantic Comedy"/>
    <n v="87"/>
    <n v="6.1"/>
    <x v="0"/>
  </r>
  <r>
    <d v="2020-05-27T00:00:00"/>
    <s v="I'M No Longer Here"/>
    <s v="Drama"/>
    <n v="105"/>
    <n v="7.3"/>
    <x v="5"/>
  </r>
  <r>
    <d v="2020-05-28T00:00:00"/>
    <s v="Intuition"/>
    <s v="Thriller"/>
    <n v="116"/>
    <n v="5.3"/>
    <x v="5"/>
  </r>
  <r>
    <d v="2020-06-03T00:00:00"/>
    <s v="Spelling The Dream"/>
    <s v="Documentary"/>
    <n v="83"/>
    <n v="6.9"/>
    <x v="0"/>
  </r>
  <r>
    <d v="2020-06-05T00:00:00"/>
    <s v="The Last Days Of American Crime"/>
    <s v="Heist Film/Thriller"/>
    <n v="149"/>
    <n v="3.7"/>
    <x v="0"/>
  </r>
  <r>
    <d v="2020-06-05T00:00:00"/>
    <s v="Choked: Paisa Bolta Hai"/>
    <s v="Drama"/>
    <n v="114"/>
    <n v="5.8"/>
    <x v="12"/>
  </r>
  <r>
    <d v="2020-06-12T00:00:00"/>
    <s v="Da 5 Bloods"/>
    <s v="War Drama"/>
    <n v="155"/>
    <n v="6.5"/>
    <x v="0"/>
  </r>
  <r>
    <d v="2020-06-18T00:00:00"/>
    <s v="One Take"/>
    <s v="Documentary"/>
    <n v="85"/>
    <n v="5.7"/>
    <x v="27"/>
  </r>
  <r>
    <d v="2020-06-18T00:00:00"/>
    <s v="A Whisker Away"/>
    <s v="Anime/Fantasy"/>
    <n v="104"/>
    <n v="6.7"/>
    <x v="7"/>
  </r>
  <r>
    <d v="2020-06-19T00:00:00"/>
    <s v="One-Way To Tomorrow"/>
    <s v="Romance"/>
    <n v="90"/>
    <n v="5.6"/>
    <x v="28"/>
  </r>
  <r>
    <d v="2020-06-19T00:00:00"/>
    <s v="Lost Bullet"/>
    <s v="Thriller"/>
    <n v="92"/>
    <n v="6.2"/>
    <x v="15"/>
  </r>
  <r>
    <d v="2020-06-19T00:00:00"/>
    <s v="Feel The Beat"/>
    <s v="Family/Comedy-Drama"/>
    <n v="107"/>
    <n v="6.3"/>
    <x v="0"/>
  </r>
  <r>
    <d v="2020-06-19T00:00:00"/>
    <s v="Disclosure: Trans Lives On Screen"/>
    <s v="Documentary"/>
    <n v="107"/>
    <n v="8.1999999999999993"/>
    <x v="0"/>
  </r>
  <r>
    <d v="2020-06-24T00:00:00"/>
    <s v="Nobody Knows I'M Here"/>
    <s v="Drama"/>
    <n v="91"/>
    <n v="6.5"/>
    <x v="5"/>
  </r>
  <r>
    <d v="2020-06-24T00:00:00"/>
    <s v="Bulbbul"/>
    <s v="Horror"/>
    <n v="94"/>
    <n v="6.6"/>
    <x v="12"/>
  </r>
  <r>
    <d v="2020-06-24T00:00:00"/>
    <s v="Athlete A"/>
    <s v="Documentary"/>
    <n v="104"/>
    <n v="7.6"/>
    <x v="0"/>
  </r>
  <r>
    <d v="2020-06-26T00:00:00"/>
    <s v="Eurovision Song Contest: The Story Of Fire Saga"/>
    <s v="Musical Comedy"/>
    <n v="123"/>
    <n v="6.5"/>
    <x v="0"/>
  </r>
  <r>
    <d v="2020-07-01T00:00:00"/>
    <s v="Under The Riccione Sun"/>
    <s v="Romantic Teenage Drama"/>
    <n v="101"/>
    <n v="5.4"/>
    <x v="17"/>
  </r>
  <r>
    <d v="2020-07-03T00:00:00"/>
    <s v="Desperados"/>
    <s v="Romantic Comedy"/>
    <n v="106"/>
    <n v="5.2"/>
    <x v="0"/>
  </r>
  <r>
    <d v="2020-07-08T00:00:00"/>
    <s v="Mucho Mucho Amor: The Legend Of Walter Mercado "/>
    <s v="Documentary"/>
    <n v="96"/>
    <n v="7.3"/>
    <x v="29"/>
  </r>
  <r>
    <d v="2020-07-10T00:00:00"/>
    <s v="The Old Guard"/>
    <s v="Superhero/Action"/>
    <n v="124"/>
    <n v="6.7"/>
    <x v="0"/>
  </r>
  <r>
    <d v="2020-07-10T00:00:00"/>
    <s v="The Claudia Kishi Club"/>
    <s v="Documentary"/>
    <n v="17"/>
    <n v="6.9"/>
    <x v="0"/>
  </r>
  <r>
    <d v="2020-07-14T00:00:00"/>
    <s v="We Are One"/>
    <s v="Documentary"/>
    <n v="86"/>
    <n v="4.5999999999999996"/>
    <x v="15"/>
  </r>
  <r>
    <d v="2020-07-15T00:00:00"/>
    <s v="The Players"/>
    <s v="Comedy"/>
    <n v="88"/>
    <n v="4.5999999999999996"/>
    <x v="17"/>
  </r>
  <r>
    <d v="2020-07-16T00:00:00"/>
    <s v="Fatal Affair"/>
    <s v="Thriller"/>
    <n v="89"/>
    <n v="4.5"/>
    <x v="0"/>
  </r>
  <r>
    <d v="2020-07-17T00:00:00"/>
    <s v="Father Soldier Son"/>
    <s v="Documentary"/>
    <n v="100"/>
    <n v="7.3"/>
    <x v="0"/>
  </r>
  <r>
    <d v="2020-07-23T00:00:00"/>
    <s v="The Larva Island Movie"/>
    <s v="Animation"/>
    <n v="90"/>
    <n v="5.0999999999999996"/>
    <x v="0"/>
  </r>
  <r>
    <d v="2020-07-24T00:00:00"/>
    <s v="The Kissing Booth 2"/>
    <s v="Romantic Comedy"/>
    <n v="131"/>
    <n v="5.8"/>
    <x v="0"/>
  </r>
  <r>
    <d v="2020-07-24T00:00:00"/>
    <s v="Offering To The Storm"/>
    <s v="Thriller"/>
    <n v="139"/>
    <n v="6.2"/>
    <x v="5"/>
  </r>
  <r>
    <d v="2020-07-29T00:00:00"/>
    <s v="The Speed Cubers"/>
    <s v="Documentary"/>
    <n v="40"/>
    <n v="7.4"/>
    <x v="0"/>
  </r>
  <r>
    <d v="2020-07-31T00:00:00"/>
    <s v="Seriously Single"/>
    <s v="Comedy"/>
    <n v="107"/>
    <n v="4.5"/>
    <x v="0"/>
  </r>
  <r>
    <d v="2020-07-31T00:00:00"/>
    <s v="Raat Akeli Hai"/>
    <s v="Thriller"/>
    <n v="149"/>
    <n v="7.3"/>
    <x v="12"/>
  </r>
  <r>
    <d v="2020-08-05T00:00:00"/>
    <s v="Anelka: Misunderstood"/>
    <s v="Documentary"/>
    <n v="94"/>
    <n v="6.4"/>
    <x v="15"/>
  </r>
  <r>
    <d v="2020-08-07T00:00:00"/>
    <s v="Work It"/>
    <s v="Dance Comedy"/>
    <n v="93"/>
    <n v="6.1"/>
    <x v="0"/>
  </r>
  <r>
    <d v="2020-08-12T00:00:00"/>
    <s v="Gunjan Saxena: The Kargil Girl"/>
    <s v="Drama"/>
    <n v="112"/>
    <n v="5.3"/>
    <x v="12"/>
  </r>
  <r>
    <d v="2020-08-14T00:00:00"/>
    <s v="Fearless"/>
    <s v="Animation/Superhero"/>
    <n v="89"/>
    <n v="4.9000000000000004"/>
    <x v="0"/>
  </r>
  <r>
    <d v="2020-08-14T00:00:00"/>
    <s v="Project Power"/>
    <s v="Superhero"/>
    <n v="113"/>
    <n v="6"/>
    <x v="0"/>
  </r>
  <r>
    <d v="2020-08-14T00:00:00"/>
    <s v="Octonauts &amp; The Caves Of Sac Actun"/>
    <s v="Animation"/>
    <n v="72"/>
    <n v="6.2"/>
    <x v="0"/>
  </r>
  <r>
    <d v="2020-08-17T00:00:00"/>
    <s v="Crazy Awesome Teachers"/>
    <s v="Comedy-Drama"/>
    <n v="101"/>
    <n v="6.2"/>
    <x v="19"/>
  </r>
  <r>
    <d v="2020-08-20T00:00:00"/>
    <s v="John Was Trying To Contact Aliens"/>
    <s v="Documentary"/>
    <n v="16"/>
    <n v="6.4"/>
    <x v="0"/>
  </r>
  <r>
    <d v="2020-08-20T00:00:00"/>
    <s v="The Crimes That Bind"/>
    <s v="Crime Drama"/>
    <n v="99"/>
    <n v="6.6"/>
    <x v="5"/>
  </r>
  <r>
    <d v="2020-08-21T00:00:00"/>
    <s v="Dark Forces"/>
    <s v="Thriller"/>
    <n v="81"/>
    <n v="2.6"/>
    <x v="5"/>
  </r>
  <r>
    <d v="2020-08-21T00:00:00"/>
    <s v="The Sleepover"/>
    <s v="Comedy"/>
    <n v="103"/>
    <n v="5.6"/>
    <x v="0"/>
  </r>
  <r>
    <d v="2020-08-21T00:00:00"/>
    <s v="Class Of '83"/>
    <s v="Drama"/>
    <n v="98"/>
    <n v="5.8"/>
    <x v="12"/>
  </r>
  <r>
    <d v="2020-08-26T00:00:00"/>
    <s v="Rising Phoenix"/>
    <s v="Documentary"/>
    <n v="106"/>
    <n v="8.1"/>
    <x v="0"/>
  </r>
  <r>
    <d v="2020-08-28T00:00:00"/>
    <s v="Unknown Origins"/>
    <s v="Thriller"/>
    <n v="96"/>
    <n v="6.1"/>
    <x v="5"/>
  </r>
  <r>
    <d v="2020-08-28T00:00:00"/>
    <s v="All Together Now"/>
    <s v="Drama"/>
    <n v="93"/>
    <n v="6.5"/>
    <x v="0"/>
  </r>
  <r>
    <d v="2020-09-02T00:00:00"/>
    <s v="Freaks: You'Re One Of Us"/>
    <s v="Supernatural Drama"/>
    <n v="92"/>
    <n v="5.4"/>
    <x v="24"/>
  </r>
  <r>
    <d v="2020-09-03T00:00:00"/>
    <s v="Love, Guaranteed"/>
    <s v="Romantic Comedy"/>
    <n v="91"/>
    <n v="5.6"/>
    <x v="0"/>
  </r>
  <r>
    <d v="2020-09-04T00:00:00"/>
    <s v="I'M Thinking Of Ending Things"/>
    <s v="Psychological Thriller"/>
    <n v="134"/>
    <n v="6.6"/>
    <x v="0"/>
  </r>
  <r>
    <d v="2020-09-07T00:00:00"/>
    <s v="My Octopus Teacher"/>
    <s v="Documentary"/>
    <n v="85"/>
    <n v="8.1"/>
    <x v="0"/>
  </r>
  <r>
    <d v="2020-09-09T00:00:00"/>
    <s v="The Social Dilemma"/>
    <s v="Documentary"/>
    <n v="94"/>
    <n v="7.6"/>
    <x v="0"/>
  </r>
  <r>
    <d v="2020-09-10T00:00:00"/>
    <s v="The Babysitter: Killer Queen"/>
    <s v="Comedy/Horror"/>
    <n v="102"/>
    <n v="5.8"/>
    <x v="0"/>
  </r>
  <r>
    <d v="2020-09-11T00:00:00"/>
    <s v="Dad Wanted"/>
    <s v="Family"/>
    <n v="102"/>
    <n v="5.7"/>
    <x v="5"/>
  </r>
  <r>
    <d v="2020-09-15T00:00:00"/>
    <s v="Hope Frozen: A Quest To Live Twice"/>
    <s v="Documentary"/>
    <n v="80"/>
    <n v="6.7"/>
    <x v="30"/>
  </r>
  <r>
    <d v="2020-09-16T00:00:00"/>
    <s v="The Paramedic"/>
    <s v="Thriller"/>
    <n v="94"/>
    <n v="5.6"/>
    <x v="5"/>
  </r>
  <r>
    <d v="2020-09-16T00:00:00"/>
    <s v="The Devil All The Time"/>
    <s v="Psychological Thriller"/>
    <n v="138"/>
    <n v="7.1"/>
    <x v="0"/>
  </r>
  <r>
    <d v="2020-09-17T00:00:00"/>
    <s v="Gims: On The Record"/>
    <s v="Documentary"/>
    <n v="96"/>
    <n v="6.8"/>
    <x v="15"/>
  </r>
  <r>
    <d v="2020-09-18T00:00:00"/>
    <s v="Whipped"/>
    <s v="Romantic Comedy"/>
    <n v="97"/>
    <n v="4.0999999999999996"/>
    <x v="19"/>
  </r>
  <r>
    <d v="2020-09-18T00:00:00"/>
    <s v="Dolly Kitty And Those Twinkling Stars"/>
    <s v="Drama"/>
    <n v="120"/>
    <n v="5.4"/>
    <x v="12"/>
  </r>
  <r>
    <d v="2020-09-21T00:00:00"/>
    <s v="A Love Song For Latasha"/>
    <s v="Documentary"/>
    <n v="19"/>
    <n v="6.8"/>
    <x v="0"/>
  </r>
  <r>
    <d v="2020-09-30T00:00:00"/>
    <s v="The Boys In The Band"/>
    <s v="Drama"/>
    <n v="121"/>
    <n v="6.8"/>
    <x v="0"/>
  </r>
  <r>
    <d v="2020-09-30T00:00:00"/>
    <s v="The Boys In The Band: Something Personal"/>
    <s v="Aftershow / Interview"/>
    <n v="28"/>
    <n v="6.8"/>
    <x v="0"/>
  </r>
  <r>
    <d v="2020-09-30T00:00:00"/>
    <s v="American Murder: The Family Next Door"/>
    <s v="Documentary"/>
    <n v="82"/>
    <n v="7.2"/>
    <x v="0"/>
  </r>
  <r>
    <d v="2020-10-01T00:00:00"/>
    <s v="All Because Of You"/>
    <s v="Action Comedy"/>
    <n v="101"/>
    <n v="4.2"/>
    <x v="31"/>
  </r>
  <r>
    <d v="2020-10-02T00:00:00"/>
    <s v="The Binding"/>
    <s v="Drama"/>
    <n v="93"/>
    <n v="4.7"/>
    <x v="17"/>
  </r>
  <r>
    <d v="2020-10-02T00:00:00"/>
    <s v="Òlòt?Ré"/>
    <s v="Crime Drama"/>
    <n v="106"/>
    <n v="5.5"/>
    <x v="0"/>
  </r>
  <r>
    <d v="2020-10-02T00:00:00"/>
    <s v="Vampires Vs. The Bronx"/>
    <s v="Horror Comedy"/>
    <n v="86"/>
    <n v="5.6"/>
    <x v="0"/>
  </r>
  <r>
    <d v="2020-10-02T00:00:00"/>
    <s v="You'Ve Got This"/>
    <s v="Romantic Comedy"/>
    <n v="111"/>
    <n v="5.8"/>
    <x v="5"/>
  </r>
  <r>
    <d v="2020-10-02T00:00:00"/>
    <s v="Serious Men"/>
    <s v="Drama"/>
    <n v="114"/>
    <n v="6.8"/>
    <x v="12"/>
  </r>
  <r>
    <d v="2020-10-02T00:00:00"/>
    <s v="Dick Johnson Is Dead"/>
    <s v="Documentary"/>
    <n v="90"/>
    <n v="7.5"/>
    <x v="0"/>
  </r>
  <r>
    <d v="2020-10-04T00:00:00"/>
    <s v="David Attenborough: A Life On Our Planet"/>
    <s v="Documentary"/>
    <n v="83"/>
    <n v="9"/>
    <x v="0"/>
  </r>
  <r>
    <d v="2020-10-07T00:00:00"/>
    <s v="Hubie Halloween"/>
    <s v="Comedy"/>
    <n v="103"/>
    <n v="5.2"/>
    <x v="0"/>
  </r>
  <r>
    <d v="2020-10-08T00:00:00"/>
    <s v="Bigflo &amp; Oil: Hip Hop Frenzy"/>
    <s v="Documentary"/>
    <n v="100"/>
    <n v="6.9"/>
    <x v="15"/>
  </r>
  <r>
    <d v="2020-10-09T00:00:00"/>
    <s v="Ginny Weds Sunny"/>
    <s v="Romantic Comedy"/>
    <n v="125"/>
    <n v="5.7"/>
    <x v="12"/>
  </r>
  <r>
    <d v="2020-10-09T00:00:00"/>
    <s v="The 40-Year-Old Version"/>
    <s v="Comedy"/>
    <n v="124"/>
    <n v="7.2"/>
    <x v="0"/>
  </r>
  <r>
    <d v="2020-10-13T00:00:00"/>
    <s v="Octonauts &amp; The Great Barrier Reef"/>
    <s v="Animation"/>
    <n v="47"/>
    <n v="7.3"/>
    <x v="0"/>
  </r>
  <r>
    <d v="2020-10-14T00:00:00"/>
    <s v="Blackpink: Light Up The Sky"/>
    <s v="Documentary"/>
    <n v="79"/>
    <n v="7.5"/>
    <x v="26"/>
  </r>
  <r>
    <d v="2020-10-14T00:00:00"/>
    <s v="The Three Deaths Of Marisela Escobedo"/>
    <s v="Documentary"/>
    <n v="109"/>
    <n v="8.1999999999999993"/>
    <x v="5"/>
  </r>
  <r>
    <d v="2020-10-15T00:00:00"/>
    <s v="Love Like The Falling Rain"/>
    <s v="Drama"/>
    <n v="86"/>
    <n v="5"/>
    <x v="19"/>
  </r>
  <r>
    <d v="2020-10-15T00:00:00"/>
    <s v="A Babysitter'S Guide To Monster Hunting"/>
    <s v="Comedy/Fantasy/Family"/>
    <n v="98"/>
    <n v="5.4"/>
    <x v="0"/>
  </r>
  <r>
    <d v="2020-10-15T00:00:00"/>
    <s v="Rooting For Roona"/>
    <s v="Documentary"/>
    <n v="41"/>
    <n v="7.1"/>
    <x v="32"/>
  </r>
  <r>
    <d v="2020-10-16T00:00:00"/>
    <s v="The Trial Of The Chicago 7"/>
    <s v="Drama"/>
    <n v="130"/>
    <n v="7.8"/>
    <x v="0"/>
  </r>
  <r>
    <d v="2020-10-21T00:00:00"/>
    <s v="Rebecca"/>
    <s v="Romantic Thriller"/>
    <n v="123"/>
    <n v="6"/>
    <x v="0"/>
  </r>
  <r>
    <d v="2020-10-22T00:00:00"/>
    <s v="Cadaver"/>
    <s v="Horror"/>
    <n v="86"/>
    <n v="5.0999999999999996"/>
    <x v="33"/>
  </r>
  <r>
    <d v="2020-10-23T00:00:00"/>
    <s v="Over The Moon"/>
    <s v="Animation/Musical/Adventure"/>
    <n v="95"/>
    <n v="6.4"/>
    <x v="0"/>
  </r>
  <r>
    <d v="2020-10-27T00:00:00"/>
    <s v="Sarah Cooper: Everything'S Fine"/>
    <s v="Variety Show"/>
    <n v="49"/>
    <n v="5.6"/>
    <x v="0"/>
  </r>
  <r>
    <d v="2020-10-27T00:00:00"/>
    <s v="Guillermo Vilas: Settling The Score"/>
    <s v="Documentary"/>
    <n v="94"/>
    <n v="7.1"/>
    <x v="5"/>
  </r>
  <r>
    <d v="2020-10-28T00:00:00"/>
    <s v="Nobody Sleeps In The Woods Tonight"/>
    <s v="Horror"/>
    <n v="103"/>
    <n v="4.8"/>
    <x v="34"/>
  </r>
  <r>
    <d v="2020-10-28T00:00:00"/>
    <s v="Holidate"/>
    <s v="Romantic Comedy/Holiday"/>
    <n v="104"/>
    <n v="6.1"/>
    <x v="0"/>
  </r>
  <r>
    <d v="2020-10-28T00:00:00"/>
    <s v="Secrets Of The Saqqara Tomb"/>
    <s v="Documentary"/>
    <n v="114"/>
    <n v="7.3"/>
    <x v="35"/>
  </r>
  <r>
    <d v="2020-10-30T00:00:00"/>
    <s v="Kaali Khuhi"/>
    <s v="Mystery"/>
    <n v="90"/>
    <n v="3.4"/>
    <x v="12"/>
  </r>
  <r>
    <d v="2020-10-30T00:00:00"/>
    <s v="The Day Of The Lord"/>
    <s v="Drama"/>
    <n v="93"/>
    <n v="4.9000000000000004"/>
    <x v="5"/>
  </r>
  <r>
    <d v="2020-10-30T00:00:00"/>
    <s v="Rogue City"/>
    <s v="Crime Drama"/>
    <n v="116"/>
    <n v="6.1"/>
    <x v="15"/>
  </r>
  <r>
    <d v="2020-10-30T00:00:00"/>
    <s v="His House"/>
    <s v="Thriller"/>
    <n v="93"/>
    <n v="6.5"/>
    <x v="0"/>
  </r>
  <r>
    <d v="2020-11-03T00:00:00"/>
    <s v="I'M No Longer Here: A Discussion With Guillermo Del Toro And Alfonso Cuaron"/>
    <s v="Aftershow / Interview"/>
    <n v="14"/>
    <n v="7"/>
    <x v="0"/>
  </r>
  <r>
    <d v="2020-11-05T00:00:00"/>
    <s v="Operation Christmas Drop"/>
    <s v="Romantic Comedy"/>
    <n v="96"/>
    <n v="5.8"/>
    <x v="0"/>
  </r>
  <r>
    <d v="2020-11-06T00:00:00"/>
    <s v="Citation"/>
    <s v="Drama"/>
    <n v="151"/>
    <n v="6.2"/>
    <x v="0"/>
  </r>
  <r>
    <d v="2020-11-11T00:00:00"/>
    <s v="What We Wanted"/>
    <s v="Drama"/>
    <n v="93"/>
    <n v="5.8"/>
    <x v="24"/>
  </r>
  <r>
    <d v="2020-11-12T00:00:00"/>
    <s v="Ludo"/>
    <s v="Anthology/Dark Comedy"/>
    <n v="149"/>
    <n v="7.6"/>
    <x v="12"/>
  </r>
  <r>
    <d v="2020-11-13T00:00:00"/>
    <s v="Jingle Jangle: A Christmas Journey"/>
    <s v="Family/Christmas Musical"/>
    <n v="119"/>
    <n v="6.5"/>
    <x v="0"/>
  </r>
  <r>
    <d v="2020-11-13T00:00:00"/>
    <s v="The Life Ahead"/>
    <s v="Drama"/>
    <n v="95"/>
    <n v="6.8"/>
    <x v="17"/>
  </r>
  <r>
    <d v="2020-11-19T00:00:00"/>
    <s v="The Princess Switch: Switched Again"/>
    <s v="Romantic Comedy"/>
    <n v="97"/>
    <n v="5.4"/>
    <x v="0"/>
  </r>
  <r>
    <d v="2020-11-20T00:00:00"/>
    <s v="Alien Xmas"/>
    <s v="Stop Motion"/>
    <n v="42"/>
    <n v="6.2"/>
    <x v="0"/>
  </r>
  <r>
    <d v="2020-11-20T00:00:00"/>
    <s v="If Anything Happens I Love You"/>
    <s v="Animation / Short"/>
    <n v="12"/>
    <n v="7.8"/>
    <x v="0"/>
  </r>
  <r>
    <d v="2020-11-22T00:00:00"/>
    <s v="Dolly Parton'S Christmas On The Square"/>
    <s v="Christmas Musical"/>
    <n v="98"/>
    <n v="5.2"/>
    <x v="0"/>
  </r>
  <r>
    <d v="2020-11-23T00:00:00"/>
    <s v="Shawn Mendes: In Wonder"/>
    <s v="Documentary"/>
    <n v="83"/>
    <n v="6.6"/>
    <x v="0"/>
  </r>
  <r>
    <d v="2020-11-24T00:00:00"/>
    <s v="Notes For My Son"/>
    <s v="Drama"/>
    <n v="83"/>
    <n v="6.3"/>
    <x v="5"/>
  </r>
  <r>
    <d v="2020-11-24T00:00:00"/>
    <s v="Hillbilly Elegy"/>
    <s v="Drama"/>
    <n v="117"/>
    <n v="6.7"/>
    <x v="0"/>
  </r>
  <r>
    <d v="2020-11-25T00:00:00"/>
    <s v="The Christmas Chronicles: Part Two"/>
    <s v="Christmas Comedy"/>
    <n v="115"/>
    <n v="6"/>
    <x v="0"/>
  </r>
  <r>
    <d v="2020-11-25T00:00:00"/>
    <s v="Shawn Mendes: Live In Concert"/>
    <s v="Concert Film"/>
    <n v="87"/>
    <n v="7.4"/>
    <x v="0"/>
  </r>
  <r>
    <d v="2020-11-27T00:00:00"/>
    <s v="The Call"/>
    <s v="Drama"/>
    <n v="112"/>
    <n v="4.0999999999999996"/>
    <x v="26"/>
  </r>
  <r>
    <d v="2020-11-27T00:00:00"/>
    <s v="The Beast"/>
    <s v="Drama"/>
    <n v="99"/>
    <n v="5.2"/>
    <x v="17"/>
  </r>
  <r>
    <d v="2020-11-27T00:00:00"/>
    <s v="Dance Dreams: Hot Chocolate Nutcracker"/>
    <s v="Documentary"/>
    <n v="80"/>
    <n v="7.1"/>
    <x v="0"/>
  </r>
  <r>
    <d v="2020-11-30T00:00:00"/>
    <s v="Finding Agnes"/>
    <s v="Drama"/>
    <n v="105"/>
    <n v="4.7"/>
    <x v="23"/>
  </r>
  <r>
    <d v="2020-12-01T00:00:00"/>
    <s v="Angela'S Christmas Wish"/>
    <s v="Animation"/>
    <n v="47"/>
    <n v="7.1"/>
    <x v="0"/>
  </r>
  <r>
    <d v="2020-12-03T00:00:00"/>
    <s v="Just Another Christmas"/>
    <s v="Comedy"/>
    <n v="101"/>
    <n v="6.7"/>
    <x v="6"/>
  </r>
  <r>
    <d v="2020-12-04T00:00:00"/>
    <s v="Leyla Everlasting"/>
    <s v="Comedy"/>
    <n v="112"/>
    <n v="3.7"/>
    <x v="28"/>
  </r>
  <r>
    <d v="2020-12-04T00:00:00"/>
    <s v="Christmas Crossfire"/>
    <s v="Thriller"/>
    <n v="106"/>
    <n v="4.8"/>
    <x v="24"/>
  </r>
  <r>
    <d v="2020-12-04T00:00:00"/>
    <s v="Mank"/>
    <s v="Biopic"/>
    <n v="132"/>
    <n v="6.9"/>
    <x v="0"/>
  </r>
  <r>
    <d v="2020-12-07T00:00:00"/>
    <s v="The Claus Family"/>
    <s v="Fantasy"/>
    <n v="96"/>
    <n v="5.8"/>
    <x v="36"/>
  </r>
  <r>
    <d v="2020-12-08T00:00:00"/>
    <s v="Emicida: Amarelo - It'S All For Yesterday"/>
    <s v="Documentary"/>
    <n v="89"/>
    <n v="8.6"/>
    <x v="6"/>
  </r>
  <r>
    <d v="2020-12-09T00:00:00"/>
    <s v="Rose Island"/>
    <s v="Comedy"/>
    <n v="117"/>
    <n v="7"/>
    <x v="17"/>
  </r>
  <r>
    <d v="2020-12-11T00:00:00"/>
    <s v="The Prom"/>
    <s v="Musical"/>
    <n v="132"/>
    <n v="5.9"/>
    <x v="0"/>
  </r>
  <r>
    <d v="2020-12-11T00:00:00"/>
    <s v="Canvas "/>
    <s v="Animation / Short"/>
    <n v="9"/>
    <n v="6.5"/>
    <x v="0"/>
  </r>
  <r>
    <d v="2020-12-11T00:00:00"/>
    <s v="Giving Voice"/>
    <s v="Documentary"/>
    <n v="90"/>
    <n v="6.7"/>
    <x v="0"/>
  </r>
  <r>
    <d v="2020-12-14T00:00:00"/>
    <s v="A California Christmas"/>
    <s v="Romantic Comedy"/>
    <n v="107"/>
    <n v="5.8"/>
    <x v="0"/>
  </r>
  <r>
    <d v="2020-12-18T00:00:00"/>
    <s v="Ma Rainey'S Black Bottom"/>
    <s v="Drama"/>
    <n v="94"/>
    <n v="7"/>
    <x v="0"/>
  </r>
  <r>
    <d v="2020-12-18T00:00:00"/>
    <s v="Ma Rainey'S Black Bottom: A Legacy Brought To Screen"/>
    <s v="Aftershow / Interview"/>
    <n v="31"/>
    <n v="7"/>
    <x v="0"/>
  </r>
  <r>
    <d v="2020-12-21T00:00:00"/>
    <s v="Ariana Grande: Excuse Me, I Love You"/>
    <s v="Concert Film"/>
    <n v="97"/>
    <n v="6.4"/>
    <x v="0"/>
  </r>
  <r>
    <d v="2020-12-23T00:00:00"/>
    <s v="The Midnight Sky"/>
    <s v="Science Fiction"/>
    <n v="118"/>
    <n v="5.6"/>
    <x v="0"/>
  </r>
  <r>
    <d v="2020-12-24T00:00:00"/>
    <s v="Ak Vs Ak"/>
    <s v="Thriller"/>
    <n v="108"/>
    <n v="6.9"/>
    <x v="12"/>
  </r>
  <r>
    <d v="2020-12-25T00:00:00"/>
    <s v="We Can Be Heroes"/>
    <s v="Superhero"/>
    <n v="100"/>
    <n v="4.7"/>
    <x v="0"/>
  </r>
  <r>
    <d v="2020-12-27T00:00:00"/>
    <s v="Death To 2020"/>
    <s v="Comedy"/>
    <n v="70"/>
    <n v="6.8"/>
    <x v="0"/>
  </r>
  <r>
    <d v="2020-12-28T00:00:00"/>
    <s v="Cops And Robbers"/>
    <s v="Animation / Short"/>
    <n v="7"/>
    <n v="6.9"/>
    <x v="0"/>
  </r>
  <r>
    <d v="2021-01-01T00:00:00"/>
    <s v="What Happened To Mr. Cha?"/>
    <s v="Comedy"/>
    <n v="102"/>
    <n v="4.3"/>
    <x v="26"/>
  </r>
  <r>
    <d v="2021-01-01T00:00:00"/>
    <s v="The Minimalists: Less Is Now"/>
    <s v="Documentary"/>
    <n v="53"/>
    <n v="5.9"/>
    <x v="0"/>
  </r>
  <r>
    <d v="2021-01-06T00:00:00"/>
    <s v="Tony Parker: The Final Shot"/>
    <s v="Documentary"/>
    <n v="98"/>
    <n v="6.8"/>
    <x v="15"/>
  </r>
  <r>
    <d v="2021-01-07T00:00:00"/>
    <s v="Pieces Of A Woman"/>
    <s v="Drama"/>
    <n v="126"/>
    <n v="7.1"/>
    <x v="0"/>
  </r>
  <r>
    <d v="2021-01-08T00:00:00"/>
    <s v="Stuck Apart"/>
    <s v="Drama"/>
    <n v="96"/>
    <n v="6.1"/>
    <x v="28"/>
  </r>
  <r>
    <d v="2021-01-11T00:00:00"/>
    <s v="Crack: Cocaine, Corruption &amp; Conspiracy"/>
    <s v="Documentary"/>
    <n v="89"/>
    <n v="6.7"/>
    <x v="0"/>
  </r>
  <r>
    <d v="2021-01-14T00:00:00"/>
    <s v="The Heartbreak Club"/>
    <s v="Comedy-Drama"/>
    <n v="101"/>
    <n v="6.4"/>
    <x v="19"/>
  </r>
  <r>
    <d v="2021-01-15T00:00:00"/>
    <s v="Outside The Wire"/>
    <s v="Action/Science Fiction"/>
    <n v="114"/>
    <n v="5.4"/>
    <x v="0"/>
  </r>
  <r>
    <d v="2021-01-15T00:00:00"/>
    <s v="Double Dad"/>
    <s v="Comedy-Drama"/>
    <n v="103"/>
    <n v="5.6"/>
    <x v="6"/>
  </r>
  <r>
    <d v="2021-01-15T00:00:00"/>
    <s v="Tribhanga – Tedhi Medhi Crazy"/>
    <s v="Drama"/>
    <n v="95"/>
    <n v="6.1"/>
    <x v="12"/>
  </r>
  <r>
    <d v="2021-01-15T00:00:00"/>
    <s v="What Would Sophia Loren Do?"/>
    <s v="Documentary"/>
    <n v="32"/>
    <n v="6.6"/>
    <x v="0"/>
  </r>
  <r>
    <d v="2021-01-22T00:00:00"/>
    <s v="The White Tiger"/>
    <s v="Drama"/>
    <n v="125"/>
    <n v="7.1"/>
    <x v="0"/>
  </r>
  <r>
    <d v="2021-01-28T00:00:00"/>
    <s v="June &amp; Kopi"/>
    <s v="Drama"/>
    <n v="90"/>
    <n v="6.3"/>
    <x v="19"/>
  </r>
  <r>
    <d v="2021-01-29T00:00:00"/>
    <s v="Finding 'Ohana"/>
    <s v="Family"/>
    <n v="123"/>
    <n v="6.1"/>
    <x v="0"/>
  </r>
  <r>
    <d v="2021-01-29T00:00:00"/>
    <s v="Below Zero"/>
    <s v="Drama"/>
    <n v="106"/>
    <n v="6.2"/>
    <x v="5"/>
  </r>
  <r>
    <d v="2021-01-29T00:00:00"/>
    <s v="The Dig"/>
    <s v="Drama"/>
    <n v="112"/>
    <n v="7.1"/>
    <x v="0"/>
  </r>
  <r>
    <d v="2021-02-05T00:00:00"/>
    <s v="Strip Down, Rise Up"/>
    <s v="Documentary"/>
    <n v="112"/>
    <n v="5.2"/>
    <x v="0"/>
  </r>
  <r>
    <d v="2021-02-05T00:00:00"/>
    <s v="The Last Paradiso"/>
    <s v="Romantic Drama"/>
    <n v="107"/>
    <n v="5.6"/>
    <x v="17"/>
  </r>
  <r>
    <d v="2021-02-05T00:00:00"/>
    <s v="Space Sweepers"/>
    <s v="Science Fiction"/>
    <n v="136"/>
    <n v="6.6"/>
    <x v="26"/>
  </r>
  <r>
    <d v="2021-02-05T00:00:00"/>
    <s v="Malcolm &amp; Marie"/>
    <s v="Romantic Drama"/>
    <n v="106"/>
    <n v="6.7"/>
    <x v="0"/>
  </r>
  <r>
    <d v="2021-02-10T00:00:00"/>
    <s v="The Misadventures Of Hedi And Cokeman"/>
    <s v="Comedy"/>
    <n v="99"/>
    <n v="4.5"/>
    <x v="15"/>
  </r>
  <r>
    <d v="2021-02-11T00:00:00"/>
    <s v="Squared Love"/>
    <s v="Romantic Comedy"/>
    <n v="102"/>
    <n v="5"/>
    <x v="34"/>
  </r>
  <r>
    <d v="2021-02-11T00:00:00"/>
    <s v="Red Dot"/>
    <s v="Thriller"/>
    <n v="86"/>
    <n v="5.5"/>
    <x v="37"/>
  </r>
  <r>
    <d v="2021-02-11T00:00:00"/>
    <s v="Layla Majnun"/>
    <s v="Romantic Drama"/>
    <n v="119"/>
    <n v="6.4"/>
    <x v="19"/>
  </r>
  <r>
    <d v="2021-02-12T00:00:00"/>
    <s v="To All The Boys: Always And Forever"/>
    <s v="Romantic Comedy"/>
    <n v="109"/>
    <n v="6.3"/>
    <x v="0"/>
  </r>
  <r>
    <d v="2021-02-23T00:00:00"/>
    <s v="Pele"/>
    <s v="Documentary"/>
    <n v="108"/>
    <n v="7"/>
    <x v="0"/>
  </r>
  <r>
    <d v="2021-02-25T00:00:00"/>
    <s v="Geez &amp; Ann"/>
    <s v="Romantic Drama"/>
    <n v="105"/>
    <n v="5.0999999999999996"/>
    <x v="19"/>
  </r>
  <r>
    <d v="2021-02-26T00:00:00"/>
    <s v="The Girl On The Train"/>
    <s v="Thriller"/>
    <n v="120"/>
    <n v="4.4000000000000004"/>
    <x v="12"/>
  </r>
  <r>
    <d v="2021-02-26T00:00:00"/>
    <s v="Crazy About Her"/>
    <s v="Romantic Comedy"/>
    <n v="102"/>
    <n v="6.6"/>
    <x v="5"/>
  </r>
  <r>
    <d v="2021-03-01T00:00:00"/>
    <s v="Biggie: I Got A Story To Tell"/>
    <s v="Documentary"/>
    <n v="97"/>
    <n v="6.9"/>
    <x v="0"/>
  </r>
  <r>
    <d v="2021-03-03T00:00:00"/>
    <s v="Moxie"/>
    <s v="Drama"/>
    <n v="111"/>
    <n v="6.7"/>
    <x v="0"/>
  </r>
  <r>
    <d v="2021-03-05T00:00:00"/>
    <s v="Sentinelle"/>
    <s v="Action"/>
    <n v="80"/>
    <n v="4.7"/>
    <x v="15"/>
  </r>
  <r>
    <d v="2021-03-12T00:00:00"/>
    <s v="Yes Day"/>
    <s v="Comedy"/>
    <n v="86"/>
    <n v="5.7"/>
    <x v="0"/>
  </r>
  <r>
    <d v="2021-03-12T00:00:00"/>
    <s v="Paper Lives"/>
    <s v="Drama"/>
    <n v="97"/>
    <n v="6.7"/>
    <x v="28"/>
  </r>
  <r>
    <d v="2021-03-17T00:00:00"/>
    <s v="Operation Varsity Blues: The College Admissions Scandal"/>
    <s v="Documentary"/>
    <n v="99"/>
    <n v="7"/>
    <x v="0"/>
  </r>
  <r>
    <d v="2021-03-18T00:00:00"/>
    <s v="Get The Goat"/>
    <s v="Comedy"/>
    <n v="97"/>
    <n v="6.3"/>
    <x v="6"/>
  </r>
  <r>
    <d v="2021-03-24T00:00:00"/>
    <s v="Seaspiracy"/>
    <s v="Documentary"/>
    <n v="89"/>
    <n v="8.1999999999999993"/>
    <x v="0"/>
  </r>
  <r>
    <d v="2021-03-25T00:00:00"/>
    <s v="Caught By A Wave"/>
    <s v="Romantic Teen Drama"/>
    <n v="99"/>
    <n v="5.7"/>
    <x v="17"/>
  </r>
  <r>
    <d v="2021-03-26T00:00:00"/>
    <s v="A Week Away"/>
    <s v="Christian Musical"/>
    <n v="97"/>
    <n v="5.7"/>
    <x v="0"/>
  </r>
  <r>
    <d v="2021-03-26T00:00:00"/>
    <s v="Bad Trip"/>
    <s v="Hidden-Camera Prank Comedy"/>
    <n v="86"/>
    <n v="6.6"/>
    <x v="0"/>
  </r>
  <r>
    <d v="2021-03-26T00:00:00"/>
    <s v="Pagglait"/>
    <s v="Comedy-Drama"/>
    <n v="114"/>
    <n v="6.9"/>
    <x v="12"/>
  </r>
  <r>
    <d v="2021-04-01T00:00:00"/>
    <s v="Tersanjung The Movie"/>
    <s v="Drama"/>
    <n v="114"/>
    <n v="6.1"/>
    <x v="19"/>
  </r>
  <r>
    <d v="2021-04-02T00:00:00"/>
    <s v="Just Say Yes"/>
    <s v="Romantic Comedy"/>
    <n v="97"/>
    <n v="4.5"/>
    <x v="36"/>
  </r>
  <r>
    <d v="2021-04-02T00:00:00"/>
    <s v="Madame Claude"/>
    <s v="Drama"/>
    <n v="112"/>
    <n v="5.4"/>
    <x v="15"/>
  </r>
  <r>
    <d v="2021-04-02T00:00:00"/>
    <s v="Concrete Cowboy"/>
    <s v="Drama"/>
    <n v="111"/>
    <n v="6.3"/>
    <x v="0"/>
  </r>
  <r>
    <d v="2021-04-07T00:00:00"/>
    <s v="Dolly Parton: A Musicares Tribute"/>
    <s v="Documentary"/>
    <n v="55"/>
    <n v="6.5"/>
    <x v="0"/>
  </r>
  <r>
    <d v="2021-04-09T00:00:00"/>
    <s v="Thunder Force"/>
    <s v="Superhero-Comedy"/>
    <n v="105"/>
    <n v="4.4000000000000004"/>
    <x v="0"/>
  </r>
  <r>
    <d v="2021-04-09T00:00:00"/>
    <s v="Have You Ever Seen Fireflies?"/>
    <s v="Comedy"/>
    <n v="114"/>
    <n v="6.2"/>
    <x v="28"/>
  </r>
  <r>
    <d v="2021-04-09T00:00:00"/>
    <s v="Night In Paradise"/>
    <s v="Drama"/>
    <n v="132"/>
    <n v="6.7"/>
    <x v="26"/>
  </r>
  <r>
    <d v="2021-04-14T00:00:00"/>
    <s v="Why Did You Kill Me?"/>
    <s v="Documentary"/>
    <n v="83"/>
    <n v="5.6"/>
    <x v="0"/>
  </r>
  <r>
    <d v="2021-04-14T00:00:00"/>
    <s v="Prime Time"/>
    <s v="Thriller"/>
    <n v="91"/>
    <n v="5.7"/>
    <x v="34"/>
  </r>
  <r>
    <d v="2021-04-15T00:00:00"/>
    <s v="Ride Or Die"/>
    <s v="Psychological Thriller Drama"/>
    <n v="142"/>
    <n v="5.5"/>
    <x v="7"/>
  </r>
  <r>
    <d v="2021-04-16T00:00:00"/>
    <s v="Ajeeb Daastaans"/>
    <s v="Drama"/>
    <n v="142"/>
    <n v="6.7"/>
    <x v="12"/>
  </r>
  <r>
    <d v="2021-04-16T00:00:00"/>
    <s v="Arlo The Alligator Boy"/>
    <s v="Animated Musical Comedy"/>
    <n v="92"/>
    <n v="6.7"/>
    <x v="0"/>
  </r>
  <r>
    <d v="2021-04-17T00:00:00"/>
    <s v="Chadwick Boseman: Portrait Of An Artist"/>
    <s v="Documentary"/>
    <n v="21"/>
    <n v="6.5"/>
    <x v="0"/>
  </r>
  <r>
    <d v="2021-04-22T00:00:00"/>
    <s v="Searching For Sheela"/>
    <s v="Documentary"/>
    <n v="58"/>
    <n v="4.0999999999999996"/>
    <x v="0"/>
  </r>
  <r>
    <d v="2021-04-28T00:00:00"/>
    <s v="Get The Grift"/>
    <s v="Comedy"/>
    <n v="94"/>
    <n v="5.5"/>
    <x v="6"/>
  </r>
  <r>
    <d v="2021-04-29T00:00:00"/>
    <s v="Things Heard &amp; Seen"/>
    <s v="Horror"/>
    <n v="121"/>
    <n v="5.3"/>
    <x v="0"/>
  </r>
  <r>
    <d v="2021-04-30T00:00:00"/>
    <s v="The Disciple"/>
    <s v="Drama"/>
    <n v="129"/>
    <n v="7.2"/>
    <x v="21"/>
  </r>
  <r>
    <d v="2021-05-07T00:00:00"/>
    <s v="Monster"/>
    <s v="Drama"/>
    <n v="98"/>
    <n v="6.5"/>
    <x v="0"/>
  </r>
  <r>
    <d v="2021-05-07T00:00:00"/>
    <s v="Milestone"/>
    <s v="Drama"/>
    <n v="98"/>
    <n v="6.6"/>
    <x v="12"/>
  </r>
  <r>
    <d v="2021-05-12T00:00:00"/>
    <s v="Oxygen"/>
    <s v="Science Fiction Thriller"/>
    <n v="101"/>
    <n v="6.5"/>
    <x v="15"/>
  </r>
  <r>
    <d v="2021-05-14T00:00:00"/>
    <s v="The Woman In The Window"/>
    <s v="Psychological Thriller"/>
    <n v="100"/>
    <n v="5.7"/>
    <x v="0"/>
  </r>
  <r>
    <d v="2021-05-14T00:00:00"/>
    <s v="I Am All Girls"/>
    <s v="Thriller"/>
    <n v="107"/>
    <n v="5.8"/>
    <x v="0"/>
  </r>
  <r>
    <d v="2021-05-14T00:00:00"/>
    <s v="Ferry"/>
    <s v="Crime Drama"/>
    <n v="106"/>
    <n v="7.1"/>
    <x v="36"/>
  </r>
  <r>
    <d v="2021-05-18T00:00:00"/>
    <s v="Sardar Ka Grandson"/>
    <s v="Comedy"/>
    <n v="139"/>
    <n v="4.0999999999999996"/>
    <x v="12"/>
  </r>
  <r>
    <d v="2021-05-21T00:00:00"/>
    <s v="Army Of The Dead"/>
    <s v="Zombie/Heist"/>
    <n v="148"/>
    <n v="5.9"/>
    <x v="0"/>
  </r>
  <r>
    <d v="2021-05-26T00:00:00"/>
    <s v="Ghost Lab"/>
    <s v="Horror"/>
    <n v="117"/>
    <n v="5.2"/>
    <x v="27"/>
  </r>
  <r>
    <d v="2021-05-26T00:00:00"/>
    <s v="Baggio: The Divine Ponytail"/>
    <s v="Biopic"/>
    <n v="92"/>
    <n v="6.2"/>
    <x v="17"/>
  </r>
  <r>
    <d v="2021-05-26T00:00:00"/>
    <s v="Nail Bomber: Manhunt"/>
    <s v="Documentary"/>
    <n v="72"/>
    <n v="6.3"/>
    <x v="0"/>
  </r>
  <r>
    <d v="2021-05-27T00:00:00"/>
    <s v="Blue Miracle"/>
    <s v="Drama"/>
    <n v="95"/>
    <n v="6.7"/>
    <x v="0"/>
  </r>
  <r>
    <d v="2016-07-15T00:00:00"/>
    <s v="Tony Robbins: I Am Not Your Guru"/>
    <s v="Documentary"/>
    <n v="116"/>
    <n v="6.7"/>
    <x v="0"/>
  </r>
  <r>
    <d v="2019-10-16T00:00:00"/>
    <s v="Ghosts Of Sugar Land"/>
    <s v="Documentary"/>
    <n v="21"/>
    <n v="5.5"/>
    <x v="0"/>
  </r>
  <r>
    <d v="2017-10-27T00:00:00"/>
    <s v="Joan Didion: The Center Will Not Hold"/>
    <s v="Documentary"/>
    <n v="98"/>
    <n v="7.5"/>
    <x v="0"/>
  </r>
  <r>
    <d v="2017-09-15T00:00:00"/>
    <s v="Strong Island"/>
    <s v="Documentary"/>
    <n v="107"/>
    <n v="6.4"/>
    <x v="0"/>
  </r>
  <r>
    <d v="2016-09-16T00:00:00"/>
    <s v="The White Helmets"/>
    <s v="Documentary"/>
    <n v="40"/>
    <n v="7.5"/>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4">
  <r>
    <d v="2014-12-13T00:00:00"/>
    <x v="0"/>
    <x v="0"/>
    <n v="81"/>
    <n v="6.4"/>
    <x v="0"/>
  </r>
  <r>
    <d v="2015-05-22T00:00:00"/>
    <x v="1"/>
    <x v="0"/>
    <n v="83"/>
    <n v="7.3"/>
    <x v="0"/>
  </r>
  <r>
    <d v="2015-05-29T00:00:00"/>
    <x v="2"/>
    <x v="0"/>
    <n v="84"/>
    <n v="6.1"/>
    <x v="0"/>
  </r>
  <r>
    <d v="2015-06-26T00:00:00"/>
    <x v="3"/>
    <x v="0"/>
    <n v="84"/>
    <n v="7.6"/>
    <x v="0"/>
  </r>
  <r>
    <d v="2015-07-17T00:00:00"/>
    <x v="4"/>
    <x v="0"/>
    <n v="80"/>
    <n v="7.4"/>
    <x v="0"/>
  </r>
  <r>
    <d v="2015-09-18T00:00:00"/>
    <x v="5"/>
    <x v="0"/>
    <n v="81"/>
    <n v="7.1"/>
    <x v="0"/>
  </r>
  <r>
    <d v="2015-10-09T00:00:00"/>
    <x v="6"/>
    <x v="0"/>
    <n v="91"/>
    <n v="8.4"/>
    <x v="1"/>
  </r>
  <r>
    <d v="2015-10-16T00:00:00"/>
    <x v="7"/>
    <x v="1"/>
    <n v="136"/>
    <n v="7.7"/>
    <x v="2"/>
  </r>
  <r>
    <d v="2015-12-04T00:00:00"/>
    <x v="8"/>
    <x v="2"/>
    <n v="56"/>
    <n v="5.5"/>
    <x v="0"/>
  </r>
  <r>
    <d v="2015-12-11T00:00:00"/>
    <x v="9"/>
    <x v="3"/>
    <n v="119"/>
    <n v="4.8"/>
    <x v="0"/>
  </r>
  <r>
    <d v="2016-03-18T00:00:00"/>
    <x v="10"/>
    <x v="4"/>
    <n v="89"/>
    <n v="6.1"/>
    <x v="0"/>
  </r>
  <r>
    <d v="2016-03-18T00:00:00"/>
    <x v="11"/>
    <x v="0"/>
    <n v="91"/>
    <n v="7.1"/>
    <x v="0"/>
  </r>
  <r>
    <d v="2016-04-29T00:00:00"/>
    <x v="12"/>
    <x v="5"/>
    <n v="100"/>
    <n v="5.8"/>
    <x v="0"/>
  </r>
  <r>
    <d v="2016-04-29T00:00:00"/>
    <x v="13"/>
    <x v="0"/>
    <n v="90"/>
    <n v="7.3"/>
    <x v="3"/>
  </r>
  <r>
    <d v="2016-05-27T00:00:00"/>
    <x v="14"/>
    <x v="6"/>
    <n v="108"/>
    <n v="5.7"/>
    <x v="0"/>
  </r>
  <r>
    <d v="2016-06-24T00:00:00"/>
    <x v="15"/>
    <x v="7"/>
    <n v="97"/>
    <n v="7.3"/>
    <x v="0"/>
  </r>
  <r>
    <d v="2016-07-07T00:00:00"/>
    <x v="16"/>
    <x v="8"/>
    <n v="95"/>
    <n v="5.6"/>
    <x v="0"/>
  </r>
  <r>
    <d v="2016-07-15T00:00:00"/>
    <x v="17"/>
    <x v="9"/>
    <n v="100"/>
    <n v="5"/>
    <x v="0"/>
  </r>
  <r>
    <d v="2016-07-29T00:00:00"/>
    <x v="18"/>
    <x v="7"/>
    <n v="111"/>
    <n v="6.7"/>
    <x v="0"/>
  </r>
  <r>
    <d v="2016-08-19T00:00:00"/>
    <x v="19"/>
    <x v="0"/>
    <n v="79"/>
    <n v="6.6"/>
    <x v="0"/>
  </r>
  <r>
    <d v="2016-08-26T00:00:00"/>
    <x v="20"/>
    <x v="10"/>
    <n v="92"/>
    <n v="5.3"/>
    <x v="0"/>
  </r>
  <r>
    <d v="2016-09-13T00:00:00"/>
    <x v="21"/>
    <x v="0"/>
    <n v="24"/>
    <n v="7.3"/>
    <x v="0"/>
  </r>
  <r>
    <d v="2016-09-16T00:00:00"/>
    <x v="22"/>
    <x v="11"/>
    <n v="88"/>
    <n v="6.4"/>
    <x v="0"/>
  </r>
  <r>
    <d v="2016-09-23T00:00:00"/>
    <x v="23"/>
    <x v="0"/>
    <n v="98"/>
    <n v="7.2"/>
    <x v="0"/>
  </r>
  <r>
    <d v="2016-09-30T00:00:00"/>
    <x v="24"/>
    <x v="0"/>
    <n v="92"/>
    <n v="6.9"/>
    <x v="0"/>
  </r>
  <r>
    <d v="2016-10-07T00:00:00"/>
    <x v="25"/>
    <x v="12"/>
    <n v="108"/>
    <n v="7.2"/>
    <x v="0"/>
  </r>
  <r>
    <d v="2016-10-07T00:00:00"/>
    <x v="26"/>
    <x v="0"/>
    <n v="100"/>
    <n v="8.1999999999999993"/>
    <x v="0"/>
  </r>
  <r>
    <d v="2016-10-12T00:00:00"/>
    <x v="27"/>
    <x v="13"/>
    <n v="90"/>
    <n v="7.7"/>
    <x v="0"/>
  </r>
  <r>
    <d v="2016-10-13T00:00:00"/>
    <x v="28"/>
    <x v="14"/>
    <n v="95"/>
    <n v="5.8"/>
    <x v="0"/>
  </r>
  <r>
    <d v="2016-10-14T00:00:00"/>
    <x v="29"/>
    <x v="0"/>
    <n v="79"/>
    <n v="7.3"/>
    <x v="4"/>
  </r>
  <r>
    <d v="2016-10-28T00:00:00"/>
    <x v="30"/>
    <x v="15"/>
    <n v="89"/>
    <n v="4.5999999999999996"/>
    <x v="0"/>
  </r>
  <r>
    <d v="2016-10-28T00:00:00"/>
    <x v="31"/>
    <x v="10"/>
    <n v="76"/>
    <n v="6.8"/>
    <x v="5"/>
  </r>
  <r>
    <d v="2016-10-28T00:00:00"/>
    <x v="32"/>
    <x v="0"/>
    <n v="107"/>
    <n v="7.2"/>
    <x v="0"/>
  </r>
  <r>
    <d v="2016-11-04T00:00:00"/>
    <x v="33"/>
    <x v="0"/>
    <n v="112"/>
    <n v="7.9"/>
    <x v="0"/>
  </r>
  <r>
    <d v="2016-11-11T00:00:00"/>
    <x v="34"/>
    <x v="6"/>
    <n v="98"/>
    <n v="5.9"/>
    <x v="0"/>
  </r>
  <r>
    <d v="2016-11-22T00:00:00"/>
    <x v="35"/>
    <x v="9"/>
    <n v="90"/>
    <n v="4.2"/>
    <x v="0"/>
  </r>
  <r>
    <d v="2016-12-09T00:00:00"/>
    <x v="36"/>
    <x v="16"/>
    <n v="108"/>
    <n v="6.3"/>
    <x v="0"/>
  </r>
  <r>
    <d v="2016-12-16T00:00:00"/>
    <x v="37"/>
    <x v="17"/>
    <n v="104"/>
    <n v="5.8"/>
    <x v="0"/>
  </r>
  <r>
    <d v="2017-01-06T00:00:00"/>
    <x v="38"/>
    <x v="18"/>
    <n v="97"/>
    <n v="4.8"/>
    <x v="0"/>
  </r>
  <r>
    <d v="2017-01-13T00:00:00"/>
    <x v="39"/>
    <x v="9"/>
    <n v="104"/>
    <n v="5.0999999999999996"/>
    <x v="0"/>
  </r>
  <r>
    <d v="2017-01-20T00:00:00"/>
    <x v="40"/>
    <x v="8"/>
    <n v="80"/>
    <n v="4.8"/>
    <x v="0"/>
  </r>
  <r>
    <d v="2017-01-26T00:00:00"/>
    <x v="41"/>
    <x v="19"/>
    <n v="36"/>
    <n v="7.1"/>
    <x v="0"/>
  </r>
  <r>
    <d v="2017-01-27T00:00:00"/>
    <x v="42"/>
    <x v="11"/>
    <n v="90"/>
    <n v="6"/>
    <x v="0"/>
  </r>
  <r>
    <d v="2017-02-03T00:00:00"/>
    <x v="43"/>
    <x v="10"/>
    <n v="87"/>
    <n v="6.7"/>
    <x v="0"/>
  </r>
  <r>
    <d v="2017-02-07T00:00:00"/>
    <x v="44"/>
    <x v="20"/>
    <n v="54"/>
    <n v="6.7"/>
    <x v="0"/>
  </r>
  <r>
    <d v="2017-02-14T00:00:00"/>
    <x v="45"/>
    <x v="8"/>
    <n v="70"/>
    <n v="5.2"/>
    <x v="0"/>
  </r>
  <r>
    <d v="2017-02-24T00:00:00"/>
    <x v="46"/>
    <x v="10"/>
    <n v="96"/>
    <n v="6.9"/>
    <x v="0"/>
  </r>
  <r>
    <d v="2017-03-10T00:00:00"/>
    <x v="47"/>
    <x v="10"/>
    <n v="102"/>
    <n v="6.1"/>
    <x v="0"/>
  </r>
  <r>
    <d v="2017-03-17T00:00:00"/>
    <x v="48"/>
    <x v="10"/>
    <n v="94"/>
    <n v="6.1"/>
    <x v="0"/>
  </r>
  <r>
    <d v="2017-03-24T00:00:00"/>
    <x v="49"/>
    <x v="17"/>
    <n v="92"/>
    <n v="6.1"/>
    <x v="0"/>
  </r>
  <r>
    <d v="2017-03-31T00:00:00"/>
    <x v="50"/>
    <x v="21"/>
    <n v="102"/>
    <n v="6.3"/>
    <x v="0"/>
  </r>
  <r>
    <d v="2017-04-07T00:00:00"/>
    <x v="51"/>
    <x v="8"/>
    <n v="88"/>
    <n v="6.2"/>
    <x v="0"/>
  </r>
  <r>
    <d v="2017-04-14T00:00:00"/>
    <x v="52"/>
    <x v="8"/>
    <n v="131"/>
    <n v="5.2"/>
    <x v="0"/>
  </r>
  <r>
    <d v="2017-04-21T00:00:00"/>
    <x v="53"/>
    <x v="12"/>
    <n v="113"/>
    <n v="6.3"/>
    <x v="0"/>
  </r>
  <r>
    <d v="2017-04-21T00:00:00"/>
    <x v="54"/>
    <x v="22"/>
    <n v="83"/>
    <n v="6.5"/>
    <x v="0"/>
  </r>
  <r>
    <d v="2017-04-28T00:00:00"/>
    <x v="55"/>
    <x v="23"/>
    <n v="52"/>
    <n v="5.8"/>
    <x v="0"/>
  </r>
  <r>
    <d v="2017-04-28T00:00:00"/>
    <x v="56"/>
    <x v="24"/>
    <n v="95"/>
    <n v="5.8"/>
    <x v="0"/>
  </r>
  <r>
    <d v="2017-04-28T00:00:00"/>
    <x v="57"/>
    <x v="0"/>
    <n v="80"/>
    <n v="6.1"/>
    <x v="0"/>
  </r>
  <r>
    <d v="2017-05-05T00:00:00"/>
    <x v="58"/>
    <x v="8"/>
    <n v="81"/>
    <n v="5.2"/>
    <x v="0"/>
  </r>
  <r>
    <d v="2017-05-05T00:00:00"/>
    <x v="59"/>
    <x v="0"/>
    <n v="97"/>
    <n v="6.4"/>
    <x v="0"/>
  </r>
  <r>
    <d v="2017-05-12T00:00:00"/>
    <x v="60"/>
    <x v="0"/>
    <n v="101"/>
    <n v="7.3"/>
    <x v="0"/>
  </r>
  <r>
    <d v="2017-05-19T00:00:00"/>
    <x v="61"/>
    <x v="0"/>
    <n v="100"/>
    <n v="6.9"/>
    <x v="6"/>
  </r>
  <r>
    <d v="2017-05-20T00:00:00"/>
    <x v="62"/>
    <x v="25"/>
    <n v="106"/>
    <n v="6.7"/>
    <x v="7"/>
  </r>
  <r>
    <d v="2017-05-26T00:00:00"/>
    <x v="63"/>
    <x v="26"/>
    <n v="122"/>
    <n v="6"/>
    <x v="0"/>
  </r>
  <r>
    <d v="2017-05-26T00:00:00"/>
    <x v="64"/>
    <x v="0"/>
    <n v="78"/>
    <n v="7.1"/>
    <x v="0"/>
  </r>
  <r>
    <d v="2017-06-09T00:00:00"/>
    <x v="65"/>
    <x v="27"/>
    <n v="86"/>
    <n v="6.3"/>
    <x v="0"/>
  </r>
  <r>
    <d v="2017-06-16T00:00:00"/>
    <x v="66"/>
    <x v="0"/>
    <n v="91"/>
    <n v="6.7"/>
    <x v="0"/>
  </r>
  <r>
    <d v="2017-06-23T00:00:00"/>
    <x v="67"/>
    <x v="0"/>
    <n v="95"/>
    <n v="6.5"/>
    <x v="0"/>
  </r>
  <r>
    <d v="2017-06-28T00:00:00"/>
    <x v="68"/>
    <x v="28"/>
    <n v="121"/>
    <n v="7.3"/>
    <x v="8"/>
  </r>
  <r>
    <d v="2017-07-14T00:00:00"/>
    <x v="69"/>
    <x v="10"/>
    <n v="107"/>
    <n v="6.8"/>
    <x v="0"/>
  </r>
  <r>
    <d v="2017-07-14T00:00:00"/>
    <x v="70"/>
    <x v="0"/>
    <n v="89"/>
    <n v="8.1"/>
    <x v="0"/>
  </r>
  <r>
    <d v="2017-07-28T00:00:00"/>
    <x v="71"/>
    <x v="8"/>
    <n v="83"/>
    <n v="6.5"/>
    <x v="0"/>
  </r>
  <r>
    <d v="2017-08-04T00:00:00"/>
    <x v="72"/>
    <x v="0"/>
    <n v="120"/>
    <n v="7.9"/>
    <x v="0"/>
  </r>
  <r>
    <d v="2017-08-11T00:00:00"/>
    <x v="73"/>
    <x v="8"/>
    <n v="96"/>
    <n v="5.4"/>
    <x v="0"/>
  </r>
  <r>
    <d v="2017-08-25T00:00:00"/>
    <x v="74"/>
    <x v="29"/>
    <n v="100"/>
    <n v="4.4000000000000004"/>
    <x v="0"/>
  </r>
  <r>
    <d v="2017-09-01T00:00:00"/>
    <x v="75"/>
    <x v="30"/>
    <n v="94"/>
    <n v="5.7"/>
    <x v="0"/>
  </r>
  <r>
    <d v="2017-09-01T00:00:00"/>
    <x v="76"/>
    <x v="0"/>
    <n v="27"/>
    <n v="7"/>
    <x v="0"/>
  </r>
  <r>
    <d v="2017-09-08T00:00:00"/>
    <x v="77"/>
    <x v="8"/>
    <n v="99"/>
    <n v="5.2"/>
    <x v="0"/>
  </r>
  <r>
    <d v="2017-09-12T00:00:00"/>
    <x v="78"/>
    <x v="0"/>
    <n v="39"/>
    <n v="6.8"/>
    <x v="0"/>
  </r>
  <r>
    <d v="2017-09-15T00:00:00"/>
    <x v="79"/>
    <x v="10"/>
    <n v="136"/>
    <n v="7.2"/>
    <x v="9"/>
  </r>
  <r>
    <d v="2017-09-22T00:00:00"/>
    <x v="80"/>
    <x v="0"/>
    <n v="100"/>
    <n v="7"/>
    <x v="0"/>
  </r>
  <r>
    <d v="2017-09-29T00:00:00"/>
    <x v="81"/>
    <x v="29"/>
    <n v="103"/>
    <n v="6.5"/>
    <x v="0"/>
  </r>
  <r>
    <d v="2017-09-29T00:00:00"/>
    <x v="82"/>
    <x v="22"/>
    <n v="103"/>
    <n v="6.9"/>
    <x v="0"/>
  </r>
  <r>
    <d v="2017-09-29T00:00:00"/>
    <x v="83"/>
    <x v="0"/>
    <n v="40"/>
    <n v="7.4"/>
    <x v="0"/>
  </r>
  <r>
    <d v="2017-10-06T00:00:00"/>
    <x v="84"/>
    <x v="0"/>
    <n v="105"/>
    <n v="7.3"/>
    <x v="0"/>
  </r>
  <r>
    <d v="2017-10-12T00:00:00"/>
    <x v="85"/>
    <x v="31"/>
    <n v="89"/>
    <n v="5.6"/>
    <x v="10"/>
  </r>
  <r>
    <d v="2017-10-13T00:00:00"/>
    <x v="86"/>
    <x v="32"/>
    <n v="85"/>
    <n v="6.3"/>
    <x v="0"/>
  </r>
  <r>
    <d v="2017-10-13T00:00:00"/>
    <x v="87"/>
    <x v="7"/>
    <n v="112"/>
    <n v="6.9"/>
    <x v="0"/>
  </r>
  <r>
    <d v="2017-10-13T00:00:00"/>
    <x v="88"/>
    <x v="0"/>
    <n v="109"/>
    <n v="7"/>
    <x v="0"/>
  </r>
  <r>
    <d v="2017-10-20T00:00:00"/>
    <x v="89"/>
    <x v="33"/>
    <n v="102"/>
    <n v="6.3"/>
    <x v="0"/>
  </r>
  <r>
    <d v="2017-10-20T00:00:00"/>
    <x v="90"/>
    <x v="34"/>
    <n v="82"/>
    <n v="6.4"/>
    <x v="0"/>
  </r>
  <r>
    <d v="2017-10-20T00:00:00"/>
    <x v="91"/>
    <x v="0"/>
    <n v="95"/>
    <n v="7.1"/>
    <x v="0"/>
  </r>
  <r>
    <d v="2017-11-10T00:00:00"/>
    <x v="92"/>
    <x v="3"/>
    <n v="99"/>
    <n v="6.1"/>
    <x v="6"/>
  </r>
  <r>
    <d v="2017-11-17T00:00:00"/>
    <x v="93"/>
    <x v="35"/>
    <n v="92"/>
    <n v="5.8"/>
    <x v="0"/>
  </r>
  <r>
    <d v="2017-11-17T00:00:00"/>
    <x v="94"/>
    <x v="0"/>
    <n v="94"/>
    <n v="7.7"/>
    <x v="0"/>
  </r>
  <r>
    <d v="2017-11-21T00:00:00"/>
    <x v="95"/>
    <x v="0"/>
    <n v="73"/>
    <n v="6.8"/>
    <x v="0"/>
  </r>
  <r>
    <d v="2017-11-22T00:00:00"/>
    <x v="96"/>
    <x v="13"/>
    <n v="108"/>
    <n v="7.5"/>
    <x v="0"/>
  </r>
  <r>
    <d v="2017-11-24T00:00:00"/>
    <x v="97"/>
    <x v="0"/>
    <n v="114"/>
    <n v="8.3000000000000007"/>
    <x v="0"/>
  </r>
  <r>
    <d v="2017-12-01T00:00:00"/>
    <x v="98"/>
    <x v="0"/>
    <n v="95"/>
    <n v="6.2"/>
    <x v="0"/>
  </r>
  <r>
    <d v="2017-12-08T00:00:00"/>
    <x v="99"/>
    <x v="24"/>
    <n v="89"/>
    <n v="5.7"/>
    <x v="0"/>
  </r>
  <r>
    <d v="2017-12-15T00:00:00"/>
    <x v="100"/>
    <x v="36"/>
    <n v="104"/>
    <n v="5.7"/>
    <x v="0"/>
  </r>
  <r>
    <d v="2017-12-22T00:00:00"/>
    <x v="101"/>
    <x v="37"/>
    <n v="117"/>
    <n v="6.3"/>
    <x v="0"/>
  </r>
  <r>
    <d v="2018-01-12T00:00:00"/>
    <x v="102"/>
    <x v="7"/>
    <n v="95"/>
    <n v="5.9"/>
    <x v="0"/>
  </r>
  <r>
    <d v="2018-01-19T00:00:00"/>
    <x v="103"/>
    <x v="29"/>
    <n v="94"/>
    <n v="3.2"/>
    <x v="0"/>
  </r>
  <r>
    <d v="2018-01-19T00:00:00"/>
    <x v="104"/>
    <x v="8"/>
    <n v="108"/>
    <n v="5.5"/>
    <x v="0"/>
  </r>
  <r>
    <d v="2018-01-26T00:00:00"/>
    <x v="105"/>
    <x v="38"/>
    <n v="101"/>
    <n v="6.8"/>
    <x v="0"/>
  </r>
  <r>
    <d v="2018-02-04T00:00:00"/>
    <x v="106"/>
    <x v="39"/>
    <n v="102"/>
    <n v="5.5"/>
    <x v="0"/>
  </r>
  <r>
    <d v="2018-02-09T00:00:00"/>
    <x v="107"/>
    <x v="35"/>
    <n v="97"/>
    <n v="6.4"/>
    <x v="0"/>
  </r>
  <r>
    <d v="2018-02-09T00:00:00"/>
    <x v="108"/>
    <x v="0"/>
    <n v="23"/>
    <n v="6.8"/>
    <x v="11"/>
  </r>
  <r>
    <d v="2018-02-09T00:00:00"/>
    <x v="109"/>
    <x v="0"/>
    <n v="95"/>
    <n v="6.9"/>
    <x v="0"/>
  </r>
  <r>
    <d v="2018-02-14T00:00:00"/>
    <x v="110"/>
    <x v="35"/>
    <n v="133"/>
    <n v="7.2"/>
    <x v="12"/>
  </r>
  <r>
    <d v="2018-02-16T00:00:00"/>
    <x v="111"/>
    <x v="10"/>
    <n v="96"/>
    <n v="6.4"/>
    <x v="0"/>
  </r>
  <r>
    <d v="2018-02-23T00:00:00"/>
    <x v="112"/>
    <x v="40"/>
    <n v="126"/>
    <n v="5.5"/>
    <x v="0"/>
  </r>
  <r>
    <d v="2018-03-08T00:00:00"/>
    <x v="113"/>
    <x v="0"/>
    <n v="39"/>
    <n v="7.2"/>
    <x v="13"/>
  </r>
  <r>
    <d v="2018-03-09T00:00:00"/>
    <x v="114"/>
    <x v="41"/>
    <n v="120"/>
    <n v="6.3"/>
    <x v="14"/>
  </r>
  <r>
    <d v="2018-03-16T00:00:00"/>
    <x v="115"/>
    <x v="42"/>
    <n v="87"/>
    <n v="6.3"/>
    <x v="0"/>
  </r>
  <r>
    <d v="2018-03-16T00:00:00"/>
    <x v="116"/>
    <x v="0"/>
    <n v="87"/>
    <n v="6.4"/>
    <x v="0"/>
  </r>
  <r>
    <d v="2018-03-23T00:00:00"/>
    <x v="117"/>
    <x v="43"/>
    <n v="73"/>
    <n v="3.9"/>
    <x v="0"/>
  </r>
  <r>
    <d v="2018-03-23T00:00:00"/>
    <x v="118"/>
    <x v="44"/>
    <n v="101"/>
    <n v="5.4"/>
    <x v="0"/>
  </r>
  <r>
    <d v="2018-03-23T00:00:00"/>
    <x v="119"/>
    <x v="17"/>
    <n v="98"/>
    <n v="6.2"/>
    <x v="0"/>
  </r>
  <r>
    <d v="2018-03-30T00:00:00"/>
    <x v="120"/>
    <x v="35"/>
    <n v="78"/>
    <n v="5.8"/>
    <x v="0"/>
  </r>
  <r>
    <d v="2018-03-30T00:00:00"/>
    <x v="121"/>
    <x v="45"/>
    <n v="102"/>
    <n v="6.4"/>
    <x v="0"/>
  </r>
  <r>
    <d v="2018-04-06T00:00:00"/>
    <x v="122"/>
    <x v="10"/>
    <n v="75"/>
    <n v="5.9"/>
    <x v="0"/>
  </r>
  <r>
    <d v="2018-04-06T00:00:00"/>
    <x v="123"/>
    <x v="45"/>
    <n v="96"/>
    <n v="5.9"/>
    <x v="0"/>
  </r>
  <r>
    <d v="2018-04-06T00:00:00"/>
    <x v="124"/>
    <x v="0"/>
    <n v="31"/>
    <n v="7.1"/>
    <x v="0"/>
  </r>
  <r>
    <d v="2018-04-13T00:00:00"/>
    <x v="125"/>
    <x v="17"/>
    <n v="106"/>
    <n v="6"/>
    <x v="0"/>
  </r>
  <r>
    <d v="2018-04-13T00:00:00"/>
    <x v="126"/>
    <x v="35"/>
    <n v="98"/>
    <n v="6.3"/>
    <x v="15"/>
  </r>
  <r>
    <d v="2018-04-20T00:00:00"/>
    <x v="127"/>
    <x v="46"/>
    <n v="97"/>
    <n v="5.0999999999999996"/>
    <x v="0"/>
  </r>
  <r>
    <d v="2018-04-20T00:00:00"/>
    <x v="128"/>
    <x v="0"/>
    <n v="79"/>
    <n v="6.8"/>
    <x v="0"/>
  </r>
  <r>
    <d v="2018-04-27T00:00:00"/>
    <x v="129"/>
    <x v="8"/>
    <n v="116"/>
    <n v="5.2"/>
    <x v="0"/>
  </r>
  <r>
    <d v="2018-04-27T00:00:00"/>
    <x v="130"/>
    <x v="8"/>
    <n v="92"/>
    <n v="5.8"/>
    <x v="0"/>
  </r>
  <r>
    <d v="2018-04-27T00:00:00"/>
    <x v="131"/>
    <x v="0"/>
    <n v="104"/>
    <n v="6.2"/>
    <x v="0"/>
  </r>
  <r>
    <d v="2018-05-01T00:00:00"/>
    <x v="132"/>
    <x v="10"/>
    <n v="101"/>
    <n v="7.2"/>
    <x v="16"/>
  </r>
  <r>
    <d v="2018-05-04T00:00:00"/>
    <x v="133"/>
    <x v="10"/>
    <n v="104"/>
    <n v="6"/>
    <x v="17"/>
  </r>
  <r>
    <d v="2018-05-04T00:00:00"/>
    <x v="134"/>
    <x v="0"/>
    <n v="40"/>
    <n v="7.1"/>
    <x v="0"/>
  </r>
  <r>
    <d v="2018-05-11T00:00:00"/>
    <x v="135"/>
    <x v="35"/>
    <n v="105"/>
    <n v="6"/>
    <x v="0"/>
  </r>
  <r>
    <d v="2018-05-18T00:00:00"/>
    <x v="136"/>
    <x v="47"/>
    <n v="104"/>
    <n v="6.3"/>
    <x v="0"/>
  </r>
  <r>
    <d v="2018-05-25T00:00:00"/>
    <x v="137"/>
    <x v="8"/>
    <n v="94"/>
    <n v="5.2"/>
    <x v="0"/>
  </r>
  <r>
    <d v="2018-06-08T00:00:00"/>
    <x v="138"/>
    <x v="35"/>
    <n v="99"/>
    <n v="6.3"/>
    <x v="0"/>
  </r>
  <r>
    <d v="2018-06-15T00:00:00"/>
    <x v="139"/>
    <x v="10"/>
    <n v="120"/>
    <n v="6.5"/>
    <x v="12"/>
  </r>
  <r>
    <d v="2018-06-15T00:00:00"/>
    <x v="140"/>
    <x v="35"/>
    <n v="105"/>
    <n v="6.5"/>
    <x v="0"/>
  </r>
  <r>
    <d v="2018-06-24T00:00:00"/>
    <x v="141"/>
    <x v="35"/>
    <n v="95"/>
    <n v="5.3"/>
    <x v="15"/>
  </r>
  <r>
    <d v="2018-06-29T00:00:00"/>
    <x v="142"/>
    <x v="11"/>
    <n v="97"/>
    <n v="5.8"/>
    <x v="0"/>
  </r>
  <r>
    <d v="2018-06-29T00:00:00"/>
    <x v="143"/>
    <x v="0"/>
    <n v="89"/>
    <n v="6.6"/>
    <x v="0"/>
  </r>
  <r>
    <d v="2018-06-29T00:00:00"/>
    <x v="144"/>
    <x v="9"/>
    <n v="101"/>
    <n v="6.8"/>
    <x v="0"/>
  </r>
  <r>
    <d v="2018-07-06T00:00:00"/>
    <x v="145"/>
    <x v="48"/>
    <n v="83"/>
    <n v="5.5"/>
    <x v="0"/>
  </r>
  <r>
    <d v="2018-07-13T00:00:00"/>
    <x v="146"/>
    <x v="49"/>
    <n v="113"/>
    <n v="5"/>
    <x v="0"/>
  </r>
  <r>
    <d v="2018-07-20T00:00:00"/>
    <x v="147"/>
    <x v="8"/>
    <n v="94"/>
    <n v="5.2"/>
    <x v="0"/>
  </r>
  <r>
    <d v="2018-07-27T00:00:00"/>
    <x v="148"/>
    <x v="11"/>
    <n v="95"/>
    <n v="5.8"/>
    <x v="0"/>
  </r>
  <r>
    <d v="2018-07-27T00:00:00"/>
    <x v="149"/>
    <x v="0"/>
    <n v="100"/>
    <n v="7.6"/>
    <x v="0"/>
  </r>
  <r>
    <d v="2018-08-03T00:00:00"/>
    <x v="150"/>
    <x v="8"/>
    <n v="103"/>
    <n v="6.1"/>
    <x v="0"/>
  </r>
  <r>
    <d v="2018-08-03T00:00:00"/>
    <x v="151"/>
    <x v="8"/>
    <n v="105"/>
    <n v="6.8"/>
    <x v="12"/>
  </r>
  <r>
    <d v="2018-08-10T00:00:00"/>
    <x v="152"/>
    <x v="31"/>
    <n v="94"/>
    <n v="5.5"/>
    <x v="0"/>
  </r>
  <r>
    <d v="2018-08-10T00:00:00"/>
    <x v="153"/>
    <x v="0"/>
    <n v="11"/>
    <n v="7.2"/>
    <x v="0"/>
  </r>
  <r>
    <d v="2018-08-17T00:00:00"/>
    <x v="154"/>
    <x v="35"/>
    <n v="99"/>
    <n v="7.1"/>
    <x v="0"/>
  </r>
  <r>
    <d v="2018-08-24T00:00:00"/>
    <x v="155"/>
    <x v="8"/>
    <n v="89"/>
    <n v="5.8"/>
    <x v="0"/>
  </r>
  <r>
    <d v="2018-09-07T00:00:00"/>
    <x v="156"/>
    <x v="9"/>
    <n v="102"/>
    <n v="5.3"/>
    <x v="15"/>
  </r>
  <r>
    <d v="2018-09-07T00:00:00"/>
    <x v="157"/>
    <x v="50"/>
    <n v="105"/>
    <n v="5.8"/>
    <x v="0"/>
  </r>
  <r>
    <d v="2018-09-07T00:00:00"/>
    <x v="158"/>
    <x v="0"/>
    <n v="74"/>
    <n v="7.5"/>
    <x v="0"/>
  </r>
  <r>
    <d v="2018-09-12T00:00:00"/>
    <x v="159"/>
    <x v="41"/>
    <n v="100"/>
    <n v="7.3"/>
    <x v="17"/>
  </r>
  <r>
    <d v="2018-09-13T00:00:00"/>
    <x v="160"/>
    <x v="0"/>
    <n v="99"/>
    <n v="7.5"/>
    <x v="0"/>
  </r>
  <r>
    <d v="2018-09-14T00:00:00"/>
    <x v="161"/>
    <x v="10"/>
    <n v="98"/>
    <n v="6.2"/>
    <x v="0"/>
  </r>
  <r>
    <d v="2018-09-14T00:00:00"/>
    <x v="162"/>
    <x v="51"/>
    <n v="114"/>
    <n v="6.6"/>
    <x v="0"/>
  </r>
  <r>
    <d v="2018-09-21T00:00:00"/>
    <x v="163"/>
    <x v="7"/>
    <n v="98"/>
    <n v="6.4"/>
    <x v="0"/>
  </r>
  <r>
    <d v="2018-09-21T00:00:00"/>
    <x v="164"/>
    <x v="0"/>
    <n v="124"/>
    <n v="7.6"/>
    <x v="0"/>
  </r>
  <r>
    <d v="2018-09-28T00:00:00"/>
    <x v="165"/>
    <x v="9"/>
    <n v="125"/>
    <n v="5.6"/>
    <x v="0"/>
  </r>
  <r>
    <d v="2018-09-28T00:00:00"/>
    <x v="166"/>
    <x v="0"/>
    <n v="23"/>
    <n v="5.9"/>
    <x v="0"/>
  </r>
  <r>
    <d v="2018-09-28T00:00:00"/>
    <x v="167"/>
    <x v="0"/>
    <n v="116"/>
    <n v="6.4"/>
    <x v="18"/>
  </r>
  <r>
    <d v="2018-10-05T00:00:00"/>
    <x v="168"/>
    <x v="10"/>
    <n v="124"/>
    <n v="7.2"/>
    <x v="0"/>
  </r>
  <r>
    <d v="2018-10-10T00:00:00"/>
    <x v="169"/>
    <x v="10"/>
    <n v="144"/>
    <n v="6.8"/>
    <x v="0"/>
  </r>
  <r>
    <d v="2018-10-12T00:00:00"/>
    <x v="170"/>
    <x v="52"/>
    <n v="129"/>
    <n v="6.3"/>
    <x v="0"/>
  </r>
  <r>
    <d v="2018-10-12T00:00:00"/>
    <x v="171"/>
    <x v="0"/>
    <n v="57"/>
    <n v="6.9"/>
    <x v="0"/>
  </r>
  <r>
    <d v="2018-10-12T00:00:00"/>
    <x v="172"/>
    <x v="0"/>
    <n v="86"/>
    <n v="7"/>
    <x v="0"/>
  </r>
  <r>
    <d v="2018-10-19T00:00:00"/>
    <x v="173"/>
    <x v="49"/>
    <n v="121"/>
    <n v="7"/>
    <x v="19"/>
  </r>
  <r>
    <d v="2018-10-19T00:00:00"/>
    <x v="174"/>
    <x v="53"/>
    <n v="49"/>
    <n v="7.1"/>
    <x v="0"/>
  </r>
  <r>
    <d v="2018-10-26T00:00:00"/>
    <x v="175"/>
    <x v="54"/>
    <n v="100"/>
    <n v="5.5"/>
    <x v="0"/>
  </r>
  <r>
    <d v="2018-10-26T00:00:00"/>
    <x v="176"/>
    <x v="0"/>
    <n v="97"/>
    <n v="7.4"/>
    <x v="0"/>
  </r>
  <r>
    <d v="2018-11-02T00:00:00"/>
    <x v="177"/>
    <x v="35"/>
    <n v="95"/>
    <n v="5.7"/>
    <x v="0"/>
  </r>
  <r>
    <d v="2018-11-02T00:00:00"/>
    <x v="178"/>
    <x v="10"/>
    <n v="122"/>
    <n v="6.8"/>
    <x v="0"/>
  </r>
  <r>
    <d v="2018-11-02T00:00:00"/>
    <x v="179"/>
    <x v="0"/>
    <n v="58"/>
    <n v="7.1"/>
    <x v="0"/>
  </r>
  <r>
    <d v="2018-11-02T00:00:00"/>
    <x v="180"/>
    <x v="0"/>
    <n v="98"/>
    <n v="7.4"/>
    <x v="0"/>
  </r>
  <r>
    <d v="2018-11-09T00:00:00"/>
    <x v="181"/>
    <x v="55"/>
    <n v="121"/>
    <n v="6.9"/>
    <x v="0"/>
  </r>
  <r>
    <d v="2018-11-13T00:00:00"/>
    <x v="182"/>
    <x v="23"/>
    <n v="91"/>
    <n v="7.1"/>
    <x v="0"/>
  </r>
  <r>
    <d v="2018-11-16T00:00:00"/>
    <x v="183"/>
    <x v="56"/>
    <n v="94"/>
    <n v="5.9"/>
    <x v="0"/>
  </r>
  <r>
    <d v="2018-11-16T00:00:00"/>
    <x v="184"/>
    <x v="35"/>
    <n v="101"/>
    <n v="6"/>
    <x v="0"/>
  </r>
  <r>
    <d v="2018-11-16T00:00:00"/>
    <x v="185"/>
    <x v="3"/>
    <n v="132"/>
    <n v="7.3"/>
    <x v="0"/>
  </r>
  <r>
    <d v="2018-11-22T00:00:00"/>
    <x v="186"/>
    <x v="57"/>
    <n v="104"/>
    <n v="7"/>
    <x v="0"/>
  </r>
  <r>
    <d v="2018-11-30T00:00:00"/>
    <x v="187"/>
    <x v="35"/>
    <n v="92"/>
    <n v="5.3"/>
    <x v="0"/>
  </r>
  <r>
    <d v="2018-11-30T00:00:00"/>
    <x v="188"/>
    <x v="7"/>
    <n v="118"/>
    <n v="5.8"/>
    <x v="12"/>
  </r>
  <r>
    <d v="2018-11-30T00:00:00"/>
    <x v="189"/>
    <x v="58"/>
    <n v="30"/>
    <n v="7.1"/>
    <x v="0"/>
  </r>
  <r>
    <d v="2018-12-07T00:00:00"/>
    <x v="190"/>
    <x v="8"/>
    <n v="95"/>
    <n v="4.5999999999999996"/>
    <x v="17"/>
  </r>
  <r>
    <d v="2018-12-07T00:00:00"/>
    <x v="191"/>
    <x v="4"/>
    <n v="104"/>
    <n v="6.5"/>
    <x v="0"/>
  </r>
  <r>
    <d v="2018-12-07T00:00:00"/>
    <x v="192"/>
    <x v="0"/>
    <n v="58"/>
    <n v="6.6"/>
    <x v="0"/>
  </r>
  <r>
    <d v="2018-12-07T00:00:00"/>
    <x v="193"/>
    <x v="0"/>
    <n v="98"/>
    <n v="6.6"/>
    <x v="0"/>
  </r>
  <r>
    <d v="2018-12-12T00:00:00"/>
    <x v="194"/>
    <x v="0"/>
    <n v="34"/>
    <n v="5.7"/>
    <x v="0"/>
  </r>
  <r>
    <d v="2018-12-14T00:00:00"/>
    <x v="195"/>
    <x v="10"/>
    <n v="135"/>
    <n v="7.7"/>
    <x v="5"/>
  </r>
  <r>
    <d v="2018-12-16T00:00:00"/>
    <x v="196"/>
    <x v="23"/>
    <n v="153"/>
    <n v="8.5"/>
    <x v="0"/>
  </r>
  <r>
    <d v="2018-12-21T00:00:00"/>
    <x v="197"/>
    <x v="8"/>
    <n v="44"/>
    <n v="6.3"/>
    <x v="6"/>
  </r>
  <r>
    <d v="2018-12-21T00:00:00"/>
    <x v="198"/>
    <x v="59"/>
    <n v="124"/>
    <n v="6.6"/>
    <x v="0"/>
  </r>
  <r>
    <d v="2018-12-21T00:00:00"/>
    <x v="199"/>
    <x v="0"/>
    <n v="105"/>
    <n v="8"/>
    <x v="0"/>
  </r>
  <r>
    <d v="2018-12-31T00:00:00"/>
    <x v="200"/>
    <x v="13"/>
    <n v="125"/>
    <n v="8.4"/>
    <x v="0"/>
  </r>
  <r>
    <d v="2019-01-04T00:00:00"/>
    <x v="201"/>
    <x v="8"/>
    <n v="94"/>
    <n v="5.7"/>
    <x v="0"/>
  </r>
  <r>
    <d v="2019-01-11T00:00:00"/>
    <x v="202"/>
    <x v="7"/>
    <n v="98"/>
    <n v="5.6"/>
    <x v="0"/>
  </r>
  <r>
    <d v="2019-01-11T00:00:00"/>
    <x v="203"/>
    <x v="0"/>
    <n v="64"/>
    <n v="7.3"/>
    <x v="20"/>
  </r>
  <r>
    <d v="2019-01-18T00:00:00"/>
    <x v="204"/>
    <x v="21"/>
    <n v="95"/>
    <n v="4.7"/>
    <x v="0"/>
  </r>
  <r>
    <d v="2019-01-18T00:00:00"/>
    <x v="205"/>
    <x v="0"/>
    <n v="97"/>
    <n v="7.2"/>
    <x v="0"/>
  </r>
  <r>
    <d v="2019-01-18T00:00:00"/>
    <x v="206"/>
    <x v="41"/>
    <n v="97"/>
    <n v="7.2"/>
    <x v="12"/>
  </r>
  <r>
    <d v="2019-01-25T00:00:00"/>
    <x v="207"/>
    <x v="60"/>
    <n v="118"/>
    <n v="6.3"/>
    <x v="0"/>
  </r>
  <r>
    <d v="2019-02-01T00:00:00"/>
    <x v="208"/>
    <x v="9"/>
    <n v="112"/>
    <n v="5.7"/>
    <x v="0"/>
  </r>
  <r>
    <d v="2019-02-08T00:00:00"/>
    <x v="209"/>
    <x v="20"/>
    <n v="63"/>
    <n v="5.5"/>
    <x v="0"/>
  </r>
  <r>
    <d v="2019-02-08T00:00:00"/>
    <x v="210"/>
    <x v="45"/>
    <n v="90"/>
    <n v="6.2"/>
    <x v="0"/>
  </r>
  <r>
    <d v="2019-02-08T00:00:00"/>
    <x v="211"/>
    <x v="0"/>
    <n v="64"/>
    <n v="7.3"/>
    <x v="0"/>
  </r>
  <r>
    <d v="2019-02-12T00:00:00"/>
    <x v="212"/>
    <x v="0"/>
    <n v="26"/>
    <n v="7.4"/>
    <x v="13"/>
  </r>
  <r>
    <d v="2019-02-22T00:00:00"/>
    <x v="213"/>
    <x v="61"/>
    <n v="83"/>
    <n v="4.5999999999999996"/>
    <x v="15"/>
  </r>
  <r>
    <d v="2019-02-22T00:00:00"/>
    <x v="214"/>
    <x v="10"/>
    <n v="112"/>
    <n v="5.2"/>
    <x v="21"/>
  </r>
  <r>
    <d v="2019-02-22T00:00:00"/>
    <x v="215"/>
    <x v="62"/>
    <n v="89"/>
    <n v="7.2"/>
    <x v="0"/>
  </r>
  <r>
    <d v="2019-03-08T00:00:00"/>
    <x v="216"/>
    <x v="10"/>
    <n v="90"/>
    <n v="6"/>
    <x v="0"/>
  </r>
  <r>
    <d v="2019-03-08T00:00:00"/>
    <x v="217"/>
    <x v="10"/>
    <n v="99"/>
    <n v="6.4"/>
    <x v="0"/>
  </r>
  <r>
    <d v="2019-03-13T00:00:00"/>
    <x v="218"/>
    <x v="49"/>
    <n v="125"/>
    <n v="6.4"/>
    <x v="0"/>
  </r>
  <r>
    <d v="2019-03-21T00:00:00"/>
    <x v="219"/>
    <x v="0"/>
    <n v="60"/>
    <n v="6.5"/>
    <x v="15"/>
  </r>
  <r>
    <d v="2019-03-22T00:00:00"/>
    <x v="220"/>
    <x v="0"/>
    <n v="70"/>
    <n v="7"/>
    <x v="0"/>
  </r>
  <r>
    <d v="2019-03-22T00:00:00"/>
    <x v="221"/>
    <x v="17"/>
    <n v="108"/>
    <n v="7"/>
    <x v="0"/>
  </r>
  <r>
    <d v="2019-03-29T00:00:00"/>
    <x v="222"/>
    <x v="7"/>
    <n v="124"/>
    <n v="5.8"/>
    <x v="21"/>
  </r>
  <r>
    <d v="2019-03-29T00:00:00"/>
    <x v="223"/>
    <x v="0"/>
    <n v="87"/>
    <n v="6.3"/>
    <x v="0"/>
  </r>
  <r>
    <d v="2019-03-29T00:00:00"/>
    <x v="224"/>
    <x v="41"/>
    <n v="131"/>
    <n v="6.9"/>
    <x v="0"/>
  </r>
  <r>
    <d v="2019-04-05T00:00:00"/>
    <x v="225"/>
    <x v="8"/>
    <n v="92"/>
    <n v="5.5"/>
    <x v="0"/>
  </r>
  <r>
    <d v="2019-04-12T00:00:00"/>
    <x v="226"/>
    <x v="10"/>
    <n v="93"/>
    <n v="5.3"/>
    <x v="5"/>
  </r>
  <r>
    <d v="2019-04-12T00:00:00"/>
    <x v="227"/>
    <x v="35"/>
    <n v="89"/>
    <n v="5.8"/>
    <x v="0"/>
  </r>
  <r>
    <d v="2019-04-17T00:00:00"/>
    <x v="228"/>
    <x v="0"/>
    <n v="137"/>
    <n v="7.5"/>
    <x v="0"/>
  </r>
  <r>
    <d v="2019-04-19T00:00:00"/>
    <x v="229"/>
    <x v="35"/>
    <n v="92"/>
    <n v="6.2"/>
    <x v="0"/>
  </r>
  <r>
    <d v="2019-04-19T00:00:00"/>
    <x v="230"/>
    <x v="10"/>
    <n v="101"/>
    <n v="6.3"/>
    <x v="12"/>
  </r>
  <r>
    <d v="2019-04-19T00:00:00"/>
    <x v="231"/>
    <x v="0"/>
    <n v="76"/>
    <n v="7.7"/>
    <x v="0"/>
  </r>
  <r>
    <d v="2019-04-20T00:00:00"/>
    <x v="232"/>
    <x v="0"/>
    <n v="97"/>
    <n v="7.1"/>
    <x v="0"/>
  </r>
  <r>
    <d v="2019-04-26T00:00:00"/>
    <x v="233"/>
    <x v="0"/>
    <n v="48"/>
    <n v="7"/>
    <x v="0"/>
  </r>
  <r>
    <d v="2019-05-01T00:00:00"/>
    <x v="234"/>
    <x v="0"/>
    <n v="87"/>
    <n v="7.1"/>
    <x v="0"/>
  </r>
  <r>
    <d v="2019-05-03T00:00:00"/>
    <x v="235"/>
    <x v="8"/>
    <n v="78"/>
    <n v="5.4"/>
    <x v="5"/>
  </r>
  <r>
    <d v="2019-05-03T00:00:00"/>
    <x v="236"/>
    <x v="0"/>
    <n v="39"/>
    <n v="6.8"/>
    <x v="4"/>
  </r>
  <r>
    <d v="2019-05-10T00:00:00"/>
    <x v="237"/>
    <x v="8"/>
    <n v="103"/>
    <n v="5.5"/>
    <x v="0"/>
  </r>
  <r>
    <d v="2019-05-14T00:00:00"/>
    <x v="238"/>
    <x v="20"/>
    <n v="60"/>
    <n v="5.2"/>
    <x v="0"/>
  </r>
  <r>
    <d v="2019-05-16T00:00:00"/>
    <x v="239"/>
    <x v="10"/>
    <n v="89"/>
    <n v="5.7"/>
    <x v="0"/>
  </r>
  <r>
    <d v="2019-05-17T00:00:00"/>
    <x v="240"/>
    <x v="39"/>
    <n v="87"/>
    <n v="5.2"/>
    <x v="0"/>
  </r>
  <r>
    <d v="2019-05-17T00:00:00"/>
    <x v="241"/>
    <x v="0"/>
    <n v="84"/>
    <n v="7"/>
    <x v="0"/>
  </r>
  <r>
    <d v="2019-05-22T00:00:00"/>
    <x v="242"/>
    <x v="0"/>
    <n v="30"/>
    <n v="6.3"/>
    <x v="20"/>
  </r>
  <r>
    <d v="2019-05-23T00:00:00"/>
    <x v="243"/>
    <x v="2"/>
    <n v="30"/>
    <n v="6.9"/>
    <x v="0"/>
  </r>
  <r>
    <d v="2019-05-24T00:00:00"/>
    <x v="244"/>
    <x v="0"/>
    <n v="37"/>
    <n v="4.5999999999999996"/>
    <x v="20"/>
  </r>
  <r>
    <d v="2019-05-24T00:00:00"/>
    <x v="245"/>
    <x v="63"/>
    <n v="98"/>
    <n v="5.2"/>
    <x v="0"/>
  </r>
  <r>
    <d v="2019-05-24T00:00:00"/>
    <x v="246"/>
    <x v="52"/>
    <n v="90"/>
    <n v="6.1"/>
    <x v="0"/>
  </r>
  <r>
    <d v="2019-05-31T00:00:00"/>
    <x v="247"/>
    <x v="8"/>
    <n v="100"/>
    <n v="6.5"/>
    <x v="12"/>
  </r>
  <r>
    <d v="2019-05-31T00:00:00"/>
    <x v="248"/>
    <x v="35"/>
    <n v="102"/>
    <n v="6.8"/>
    <x v="0"/>
  </r>
  <r>
    <d v="2019-06-07T00:00:00"/>
    <x v="249"/>
    <x v="22"/>
    <n v="118"/>
    <n v="6.6"/>
    <x v="5"/>
  </r>
  <r>
    <d v="2019-06-07T00:00:00"/>
    <x v="250"/>
    <x v="0"/>
    <n v="118"/>
    <n v="7.4"/>
    <x v="0"/>
  </r>
  <r>
    <d v="2019-06-12T00:00:00"/>
    <x v="251"/>
    <x v="0"/>
    <n v="144"/>
    <n v="7.6"/>
    <x v="0"/>
  </r>
  <r>
    <d v="2019-06-14T00:00:00"/>
    <x v="252"/>
    <x v="64"/>
    <n v="97"/>
    <n v="6"/>
    <x v="0"/>
  </r>
  <r>
    <d v="2019-06-14T00:00:00"/>
    <x v="253"/>
    <x v="0"/>
    <n v="40"/>
    <n v="6.5"/>
    <x v="22"/>
  </r>
  <r>
    <d v="2019-06-19T00:00:00"/>
    <x v="254"/>
    <x v="10"/>
    <n v="110"/>
    <n v="7.1"/>
    <x v="0"/>
  </r>
  <r>
    <d v="2019-06-19T00:00:00"/>
    <x v="255"/>
    <x v="0"/>
    <n v="121"/>
    <n v="7.2"/>
    <x v="6"/>
  </r>
  <r>
    <d v="2019-06-27T00:00:00"/>
    <x v="256"/>
    <x v="65"/>
    <n v="15"/>
    <n v="7.7"/>
    <x v="0"/>
  </r>
  <r>
    <d v="2019-07-10T00:00:00"/>
    <x v="257"/>
    <x v="0"/>
    <n v="106"/>
    <n v="6.7"/>
    <x v="5"/>
  </r>
  <r>
    <d v="2019-07-12T00:00:00"/>
    <x v="258"/>
    <x v="60"/>
    <n v="86"/>
    <n v="5.7"/>
    <x v="0"/>
  </r>
  <r>
    <d v="2019-07-16T00:00:00"/>
    <x v="259"/>
    <x v="14"/>
    <n v="32"/>
    <n v="5.9"/>
    <x v="0"/>
  </r>
  <r>
    <d v="2019-07-18T00:00:00"/>
    <x v="260"/>
    <x v="9"/>
    <n v="97"/>
    <n v="4.4000000000000004"/>
    <x v="0"/>
  </r>
  <r>
    <d v="2019-07-24T00:00:00"/>
    <x v="261"/>
    <x v="0"/>
    <n v="114"/>
    <n v="7.1"/>
    <x v="0"/>
  </r>
  <r>
    <d v="2019-07-31T00:00:00"/>
    <x v="262"/>
    <x v="51"/>
    <n v="130"/>
    <n v="6.6"/>
    <x v="0"/>
  </r>
  <r>
    <d v="2019-08-02T00:00:00"/>
    <x v="263"/>
    <x v="8"/>
    <n v="100"/>
    <n v="6.1"/>
    <x v="0"/>
  </r>
  <r>
    <d v="2019-08-05T00:00:00"/>
    <x v="264"/>
    <x v="0"/>
    <n v="58"/>
    <n v="2.5"/>
    <x v="14"/>
  </r>
  <r>
    <d v="2019-08-09T00:00:00"/>
    <x v="265"/>
    <x v="10"/>
    <n v="106"/>
    <n v="6"/>
    <x v="12"/>
  </r>
  <r>
    <d v="2019-08-09T00:00:00"/>
    <x v="266"/>
    <x v="66"/>
    <n v="45"/>
    <n v="7"/>
    <x v="0"/>
  </r>
  <r>
    <d v="2019-08-16T00:00:00"/>
    <x v="267"/>
    <x v="8"/>
    <n v="99"/>
    <n v="4.4000000000000004"/>
    <x v="0"/>
  </r>
  <r>
    <d v="2019-08-16T00:00:00"/>
    <x v="268"/>
    <x v="67"/>
    <n v="71"/>
    <n v="7.5"/>
    <x v="0"/>
  </r>
  <r>
    <d v="2019-08-21T00:00:00"/>
    <x v="269"/>
    <x v="19"/>
    <n v="10"/>
    <n v="5.2"/>
    <x v="0"/>
  </r>
  <r>
    <d v="2019-08-21T00:00:00"/>
    <x v="270"/>
    <x v="0"/>
    <n v="110"/>
    <n v="7.4"/>
    <x v="0"/>
  </r>
  <r>
    <d v="2019-08-28T00:00:00"/>
    <x v="271"/>
    <x v="0"/>
    <n v="85"/>
    <n v="6.3"/>
    <x v="0"/>
  </r>
  <r>
    <d v="2019-08-29T00:00:00"/>
    <x v="272"/>
    <x v="35"/>
    <n v="97"/>
    <n v="5.6"/>
    <x v="0"/>
  </r>
  <r>
    <d v="2019-08-30T00:00:00"/>
    <x v="273"/>
    <x v="8"/>
    <n v="83"/>
    <n v="5.3"/>
    <x v="15"/>
  </r>
  <r>
    <d v="2019-09-10T00:00:00"/>
    <x v="274"/>
    <x v="0"/>
    <n v="96"/>
    <n v="7.1"/>
    <x v="0"/>
  </r>
  <r>
    <d v="2019-09-13T00:00:00"/>
    <x v="275"/>
    <x v="0"/>
    <n v="64"/>
    <n v="4.4000000000000004"/>
    <x v="0"/>
  </r>
  <r>
    <d v="2019-09-13T00:00:00"/>
    <x v="276"/>
    <x v="7"/>
    <n v="102"/>
    <n v="5.2"/>
    <x v="0"/>
  </r>
  <r>
    <d v="2019-09-15T00:00:00"/>
    <x v="277"/>
    <x v="0"/>
    <n v="64"/>
    <n v="7"/>
    <x v="5"/>
  </r>
  <r>
    <d v="2019-09-20T00:00:00"/>
    <x v="278"/>
    <x v="8"/>
    <n v="82"/>
    <n v="6.1"/>
    <x v="0"/>
  </r>
  <r>
    <d v="2019-09-25T00:00:00"/>
    <x v="279"/>
    <x v="0"/>
    <n v="37"/>
    <n v="6.4"/>
    <x v="20"/>
  </r>
  <r>
    <d v="2019-09-27T00:00:00"/>
    <x v="280"/>
    <x v="9"/>
    <n v="115"/>
    <n v="6.2"/>
    <x v="0"/>
  </r>
  <r>
    <d v="2019-09-27T00:00:00"/>
    <x v="281"/>
    <x v="68"/>
    <n v="41"/>
    <n v="6.4"/>
    <x v="0"/>
  </r>
  <r>
    <d v="2019-10-04T00:00:00"/>
    <x v="282"/>
    <x v="15"/>
    <n v="101"/>
    <n v="5.4"/>
    <x v="0"/>
  </r>
  <r>
    <d v="2019-10-11T00:00:00"/>
    <x v="283"/>
    <x v="10"/>
    <n v="151"/>
    <n v="6.3"/>
    <x v="7"/>
  </r>
  <r>
    <d v="2019-10-11T00:00:00"/>
    <x v="284"/>
    <x v="9"/>
    <n v="100"/>
    <n v="6.4"/>
    <x v="0"/>
  </r>
  <r>
    <d v="2019-10-11T00:00:00"/>
    <x v="285"/>
    <x v="41"/>
    <n v="121"/>
    <n v="7.3"/>
    <x v="0"/>
  </r>
  <r>
    <d v="2019-10-12T00:00:00"/>
    <x v="286"/>
    <x v="10"/>
    <n v="96"/>
    <n v="6.4"/>
    <x v="15"/>
  </r>
  <r>
    <d v="2019-10-18T00:00:00"/>
    <x v="287"/>
    <x v="15"/>
    <n v="98"/>
    <n v="5.7"/>
    <x v="0"/>
  </r>
  <r>
    <d v="2019-10-18T00:00:00"/>
    <x v="288"/>
    <x v="7"/>
    <n v="98"/>
    <n v="6.3"/>
    <x v="0"/>
  </r>
  <r>
    <d v="2019-10-18T00:00:00"/>
    <x v="289"/>
    <x v="10"/>
    <n v="112"/>
    <n v="6.7"/>
    <x v="12"/>
  </r>
  <r>
    <d v="2019-10-18T00:00:00"/>
    <x v="290"/>
    <x v="69"/>
    <n v="99"/>
    <n v="7.2"/>
    <x v="5"/>
  </r>
  <r>
    <d v="2019-10-18T00:00:00"/>
    <x v="291"/>
    <x v="0"/>
    <n v="85"/>
    <n v="7.6"/>
    <x v="0"/>
  </r>
  <r>
    <d v="2019-10-23T00:00:00"/>
    <x v="292"/>
    <x v="0"/>
    <n v="51"/>
    <n v="8.3000000000000007"/>
    <x v="0"/>
  </r>
  <r>
    <d v="2019-10-25T00:00:00"/>
    <x v="293"/>
    <x v="15"/>
    <n v="85"/>
    <n v="4.5999999999999996"/>
    <x v="0"/>
  </r>
  <r>
    <d v="2019-10-25T00:00:00"/>
    <x v="294"/>
    <x v="0"/>
    <n v="126"/>
    <n v="6.6"/>
    <x v="0"/>
  </r>
  <r>
    <d v="2019-10-25T00:00:00"/>
    <x v="295"/>
    <x v="17"/>
    <n v="118"/>
    <n v="7.3"/>
    <x v="0"/>
  </r>
  <r>
    <d v="2019-10-28T00:00:00"/>
    <x v="296"/>
    <x v="0"/>
    <n v="28"/>
    <n v="6.5"/>
    <x v="20"/>
  </r>
  <r>
    <d v="2019-10-28T00:00:00"/>
    <x v="297"/>
    <x v="0"/>
    <n v="19"/>
    <n v="6.7"/>
    <x v="7"/>
  </r>
  <r>
    <d v="2019-10-29T00:00:00"/>
    <x v="298"/>
    <x v="70"/>
    <n v="13"/>
    <n v="7.2"/>
    <x v="0"/>
  </r>
  <r>
    <d v="2019-11-01T00:00:00"/>
    <x v="299"/>
    <x v="60"/>
    <n v="147"/>
    <n v="3.5"/>
    <x v="12"/>
  </r>
  <r>
    <d v="2019-11-01T00:00:00"/>
    <x v="300"/>
    <x v="10"/>
    <n v="90"/>
    <n v="5.8"/>
    <x v="0"/>
  </r>
  <r>
    <d v="2019-11-01T00:00:00"/>
    <x v="301"/>
    <x v="71"/>
    <n v="85"/>
    <n v="6.1"/>
    <x v="0"/>
  </r>
  <r>
    <d v="2019-11-01T00:00:00"/>
    <x v="302"/>
    <x v="72"/>
    <n v="140"/>
    <n v="7.2"/>
    <x v="0"/>
  </r>
  <r>
    <d v="2019-11-01T00:00:00"/>
    <x v="303"/>
    <x v="0"/>
    <n v="39"/>
    <n v="7.4"/>
    <x v="0"/>
  </r>
  <r>
    <d v="2019-11-08T00:00:00"/>
    <x v="304"/>
    <x v="35"/>
    <n v="92"/>
    <n v="5.8"/>
    <x v="0"/>
  </r>
  <r>
    <d v="2019-11-15T00:00:00"/>
    <x v="305"/>
    <x v="8"/>
    <n v="104"/>
    <n v="5.5"/>
    <x v="12"/>
  </r>
  <r>
    <d v="2019-11-15T00:00:00"/>
    <x v="306"/>
    <x v="73"/>
    <n v="107"/>
    <n v="5.9"/>
    <x v="0"/>
  </r>
  <r>
    <d v="2019-11-15T00:00:00"/>
    <x v="307"/>
    <x v="74"/>
    <n v="97"/>
    <n v="8.1999999999999993"/>
    <x v="0"/>
  </r>
  <r>
    <d v="2019-11-20T00:00:00"/>
    <x v="308"/>
    <x v="0"/>
    <n v="86"/>
    <n v="6.7"/>
    <x v="0"/>
  </r>
  <r>
    <d v="2019-11-20T00:00:00"/>
    <x v="309"/>
    <x v="0"/>
    <n v="28"/>
    <n v="7"/>
    <x v="5"/>
  </r>
  <r>
    <d v="2019-11-21T00:00:00"/>
    <x v="310"/>
    <x v="35"/>
    <n v="92"/>
    <n v="5.5"/>
    <x v="0"/>
  </r>
  <r>
    <d v="2019-11-27T00:00:00"/>
    <x v="311"/>
    <x v="19"/>
    <n v="23"/>
    <n v="7.4"/>
    <x v="0"/>
  </r>
  <r>
    <d v="2019-11-27T00:00:00"/>
    <x v="312"/>
    <x v="41"/>
    <n v="209"/>
    <n v="7.8"/>
    <x v="0"/>
  </r>
  <r>
    <d v="2019-11-28T00:00:00"/>
    <x v="313"/>
    <x v="42"/>
    <n v="94"/>
    <n v="4.9000000000000004"/>
    <x v="0"/>
  </r>
  <r>
    <d v="2019-12-01T00:00:00"/>
    <x v="314"/>
    <x v="9"/>
    <n v="94"/>
    <n v="5.5"/>
    <x v="23"/>
  </r>
  <r>
    <d v="2019-12-03T00:00:00"/>
    <x v="315"/>
    <x v="8"/>
    <n v="46"/>
    <n v="4.5999999999999996"/>
    <x v="6"/>
  </r>
  <r>
    <d v="2019-12-05T00:00:00"/>
    <x v="316"/>
    <x v="35"/>
    <n v="85"/>
    <n v="5.4"/>
    <x v="0"/>
  </r>
  <r>
    <d v="2019-12-06T00:00:00"/>
    <x v="317"/>
    <x v="10"/>
    <n v="136"/>
    <n v="7.9"/>
    <x v="0"/>
  </r>
  <r>
    <d v="2019-12-13T00:00:00"/>
    <x v="318"/>
    <x v="60"/>
    <n v="128"/>
    <n v="6.1"/>
    <x v="0"/>
  </r>
  <r>
    <d v="2019-12-19T00:00:00"/>
    <x v="319"/>
    <x v="0"/>
    <n v="25"/>
    <n v="4.3"/>
    <x v="5"/>
  </r>
  <r>
    <d v="2019-12-20T00:00:00"/>
    <x v="320"/>
    <x v="10"/>
    <n v="125"/>
    <n v="7.6"/>
    <x v="0"/>
  </r>
  <r>
    <d v="2019-12-24T00:00:00"/>
    <x v="321"/>
    <x v="75"/>
    <n v="112"/>
    <n v="6.4"/>
    <x v="5"/>
  </r>
  <r>
    <d v="2019-12-24T00:00:00"/>
    <x v="322"/>
    <x v="20"/>
    <n v="70"/>
    <n v="7.5"/>
    <x v="0"/>
  </r>
  <r>
    <d v="2019-12-26T00:00:00"/>
    <x v="323"/>
    <x v="21"/>
    <n v="79"/>
    <n v="2.6"/>
    <x v="17"/>
  </r>
  <r>
    <d v="2019-12-27T00:00:00"/>
    <x v="324"/>
    <x v="0"/>
    <n v="73"/>
    <n v="7.1"/>
    <x v="5"/>
  </r>
  <r>
    <d v="2020-01-01T00:00:00"/>
    <x v="325"/>
    <x v="76"/>
    <n v="144"/>
    <n v="4.3"/>
    <x v="12"/>
  </r>
  <r>
    <d v="2020-01-17T00:00:00"/>
    <x v="326"/>
    <x v="9"/>
    <n v="120"/>
    <n v="5.9"/>
    <x v="0"/>
  </r>
  <r>
    <d v="2020-01-20T00:00:00"/>
    <x v="327"/>
    <x v="77"/>
    <n v="17"/>
    <n v="6.5"/>
    <x v="0"/>
  </r>
  <r>
    <d v="2020-01-23T00:00:00"/>
    <x v="328"/>
    <x v="8"/>
    <n v="96"/>
    <n v="5"/>
    <x v="6"/>
  </r>
  <r>
    <d v="2020-01-31T00:00:00"/>
    <x v="329"/>
    <x v="0"/>
    <n v="85"/>
    <n v="7.4"/>
    <x v="0"/>
  </r>
  <r>
    <d v="2020-02-07T00:00:00"/>
    <x v="330"/>
    <x v="10"/>
    <n v="104"/>
    <n v="5.9"/>
    <x v="0"/>
  </r>
  <r>
    <d v="2020-02-11T00:00:00"/>
    <x v="331"/>
    <x v="70"/>
    <n v="72"/>
    <n v="7.7"/>
    <x v="5"/>
  </r>
  <r>
    <d v="2020-02-12T00:00:00"/>
    <x v="332"/>
    <x v="35"/>
    <n v="102"/>
    <n v="6"/>
    <x v="0"/>
  </r>
  <r>
    <d v="2020-02-14T00:00:00"/>
    <x v="333"/>
    <x v="35"/>
    <n v="113"/>
    <n v="6.4"/>
    <x v="24"/>
  </r>
  <r>
    <d v="2020-02-21T00:00:00"/>
    <x v="334"/>
    <x v="78"/>
    <n v="115"/>
    <n v="4.3"/>
    <x v="0"/>
  </r>
  <r>
    <d v="2020-02-21T00:00:00"/>
    <x v="335"/>
    <x v="10"/>
    <n v="117"/>
    <n v="7.6"/>
    <x v="12"/>
  </r>
  <r>
    <d v="2020-02-28T00:00:00"/>
    <x v="336"/>
    <x v="22"/>
    <n v="108"/>
    <n v="6.5"/>
    <x v="0"/>
  </r>
  <r>
    <d v="2020-03-06T00:00:00"/>
    <x v="337"/>
    <x v="9"/>
    <n v="119"/>
    <n v="5.4"/>
    <x v="12"/>
  </r>
  <r>
    <d v="2020-03-06T00:00:00"/>
    <x v="338"/>
    <x v="6"/>
    <n v="111"/>
    <n v="6.2"/>
    <x v="0"/>
  </r>
  <r>
    <d v="2020-03-08T00:00:00"/>
    <x v="339"/>
    <x v="79"/>
    <n v="15"/>
    <n v="7.3"/>
    <x v="0"/>
  </r>
  <r>
    <d v="2020-03-13T00:00:00"/>
    <x v="340"/>
    <x v="41"/>
    <n v="95"/>
    <n v="6.1"/>
    <x v="0"/>
  </r>
  <r>
    <d v="2020-03-19T00:00:00"/>
    <x v="341"/>
    <x v="25"/>
    <n v="74"/>
    <n v="6.5"/>
    <x v="7"/>
  </r>
  <r>
    <d v="2020-03-20T00:00:00"/>
    <x v="342"/>
    <x v="80"/>
    <n v="108"/>
    <n v="5.9"/>
    <x v="17"/>
  </r>
  <r>
    <d v="2020-03-20T00:00:00"/>
    <x v="343"/>
    <x v="0"/>
    <n v="92"/>
    <n v="6.8"/>
    <x v="5"/>
  </r>
  <r>
    <d v="2020-03-25T00:00:00"/>
    <x v="344"/>
    <x v="9"/>
    <n v="103"/>
    <n v="6.4"/>
    <x v="5"/>
  </r>
  <r>
    <d v="2020-03-25T00:00:00"/>
    <x v="345"/>
    <x v="0"/>
    <n v="108"/>
    <n v="7.7"/>
    <x v="0"/>
  </r>
  <r>
    <d v="2020-03-27T00:00:00"/>
    <x v="346"/>
    <x v="35"/>
    <n v="111"/>
    <n v="5.9"/>
    <x v="12"/>
  </r>
  <r>
    <d v="2020-03-27T00:00:00"/>
    <x v="347"/>
    <x v="9"/>
    <n v="83"/>
    <n v="5.9"/>
    <x v="15"/>
  </r>
  <r>
    <d v="2020-03-27T00:00:00"/>
    <x v="348"/>
    <x v="10"/>
    <n v="103"/>
    <n v="6.3"/>
    <x v="0"/>
  </r>
  <r>
    <d v="2020-04-02T00:00:00"/>
    <x v="349"/>
    <x v="81"/>
    <n v="4"/>
    <n v="4.7"/>
    <x v="0"/>
  </r>
  <r>
    <d v="2020-04-03T00:00:00"/>
    <x v="350"/>
    <x v="6"/>
    <n v="88"/>
    <n v="5.0999999999999996"/>
    <x v="0"/>
  </r>
  <r>
    <d v="2020-04-10T00:00:00"/>
    <x v="351"/>
    <x v="8"/>
    <n v="101"/>
    <n v="4.8"/>
    <x v="0"/>
  </r>
  <r>
    <d v="2020-04-10T00:00:00"/>
    <x v="352"/>
    <x v="35"/>
    <n v="100"/>
    <n v="5.5"/>
    <x v="0"/>
  </r>
  <r>
    <d v="2020-04-10T00:00:00"/>
    <x v="353"/>
    <x v="10"/>
    <n v="91"/>
    <n v="6.5"/>
    <x v="25"/>
  </r>
  <r>
    <d v="2020-04-10T00:00:00"/>
    <x v="354"/>
    <x v="0"/>
    <n v="92"/>
    <n v="7.2"/>
    <x v="0"/>
  </r>
  <r>
    <d v="2020-04-17T00:00:00"/>
    <x v="355"/>
    <x v="60"/>
    <n v="80"/>
    <n v="4.9000000000000004"/>
    <x v="15"/>
  </r>
  <r>
    <d v="2020-04-17T00:00:00"/>
    <x v="356"/>
    <x v="5"/>
    <n v="94"/>
    <n v="5.8"/>
    <x v="24"/>
  </r>
  <r>
    <d v="2020-04-17T00:00:00"/>
    <x v="357"/>
    <x v="17"/>
    <n v="118"/>
    <n v="6.1"/>
    <x v="0"/>
  </r>
  <r>
    <d v="2020-04-22T00:00:00"/>
    <x v="358"/>
    <x v="82"/>
    <n v="90"/>
    <n v="6.4"/>
    <x v="0"/>
  </r>
  <r>
    <d v="2020-04-22T00:00:00"/>
    <x v="359"/>
    <x v="0"/>
    <n v="92"/>
    <n v="7.1"/>
    <x v="0"/>
  </r>
  <r>
    <d v="2020-04-23T00:00:00"/>
    <x v="360"/>
    <x v="9"/>
    <n v="134"/>
    <n v="6.3"/>
    <x v="26"/>
  </r>
  <r>
    <d v="2020-04-24T00:00:00"/>
    <x v="361"/>
    <x v="60"/>
    <n v="117"/>
    <n v="6.7"/>
    <x v="0"/>
  </r>
  <r>
    <d v="2020-04-29T00:00:00"/>
    <x v="362"/>
    <x v="0"/>
    <n v="97"/>
    <n v="6.4"/>
    <x v="0"/>
  </r>
  <r>
    <d v="2020-04-29T00:00:00"/>
    <x v="363"/>
    <x v="0"/>
    <n v="82"/>
    <n v="7.9"/>
    <x v="0"/>
  </r>
  <r>
    <d v="2020-04-30T00:00:00"/>
    <x v="364"/>
    <x v="9"/>
    <n v="97"/>
    <n v="5.3"/>
    <x v="0"/>
  </r>
  <r>
    <d v="2020-04-30T00:00:00"/>
    <x v="365"/>
    <x v="35"/>
    <n v="105"/>
    <n v="5.8"/>
    <x v="6"/>
  </r>
  <r>
    <d v="2020-05-01T00:00:00"/>
    <x v="366"/>
    <x v="9"/>
    <n v="106"/>
    <n v="4.8"/>
    <x v="12"/>
  </r>
  <r>
    <d v="2020-05-01T00:00:00"/>
    <x v="367"/>
    <x v="10"/>
    <n v="121"/>
    <n v="5.8"/>
    <x v="0"/>
  </r>
  <r>
    <d v="2020-05-01T00:00:00"/>
    <x v="368"/>
    <x v="22"/>
    <n v="105"/>
    <n v="6.9"/>
    <x v="0"/>
  </r>
  <r>
    <d v="2020-05-06T00:00:00"/>
    <x v="369"/>
    <x v="0"/>
    <n v="89"/>
    <n v="6.8"/>
    <x v="0"/>
  </r>
  <r>
    <d v="2020-05-11T00:00:00"/>
    <x v="370"/>
    <x v="0"/>
    <n v="85"/>
    <n v="6.8"/>
    <x v="0"/>
  </r>
  <r>
    <d v="2020-05-13T00:00:00"/>
    <x v="371"/>
    <x v="8"/>
    <n v="90"/>
    <n v="5.7"/>
    <x v="0"/>
  </r>
  <r>
    <d v="2020-05-20T00:00:00"/>
    <x v="372"/>
    <x v="13"/>
    <n v="85"/>
    <n v="8.4"/>
    <x v="0"/>
  </r>
  <r>
    <d v="2020-05-22T00:00:00"/>
    <x v="373"/>
    <x v="35"/>
    <n v="87"/>
    <n v="6.1"/>
    <x v="0"/>
  </r>
  <r>
    <d v="2020-05-27T00:00:00"/>
    <x v="374"/>
    <x v="10"/>
    <n v="105"/>
    <n v="7.3"/>
    <x v="5"/>
  </r>
  <r>
    <d v="2020-05-28T00:00:00"/>
    <x v="375"/>
    <x v="9"/>
    <n v="116"/>
    <n v="5.3"/>
    <x v="5"/>
  </r>
  <r>
    <d v="2020-06-03T00:00:00"/>
    <x v="376"/>
    <x v="0"/>
    <n v="83"/>
    <n v="6.9"/>
    <x v="0"/>
  </r>
  <r>
    <d v="2020-06-05T00:00:00"/>
    <x v="377"/>
    <x v="83"/>
    <n v="149"/>
    <n v="3.7"/>
    <x v="0"/>
  </r>
  <r>
    <d v="2020-06-05T00:00:00"/>
    <x v="378"/>
    <x v="10"/>
    <n v="114"/>
    <n v="5.8"/>
    <x v="12"/>
  </r>
  <r>
    <d v="2020-06-12T00:00:00"/>
    <x v="379"/>
    <x v="1"/>
    <n v="155"/>
    <n v="6.5"/>
    <x v="0"/>
  </r>
  <r>
    <d v="2020-06-18T00:00:00"/>
    <x v="380"/>
    <x v="0"/>
    <n v="85"/>
    <n v="5.7"/>
    <x v="27"/>
  </r>
  <r>
    <d v="2020-06-18T00:00:00"/>
    <x v="381"/>
    <x v="84"/>
    <n v="104"/>
    <n v="6.7"/>
    <x v="7"/>
  </r>
  <r>
    <d v="2020-06-19T00:00:00"/>
    <x v="382"/>
    <x v="22"/>
    <n v="90"/>
    <n v="5.6"/>
    <x v="28"/>
  </r>
  <r>
    <d v="2020-06-19T00:00:00"/>
    <x v="383"/>
    <x v="9"/>
    <n v="92"/>
    <n v="6.2"/>
    <x v="15"/>
  </r>
  <r>
    <d v="2020-06-19T00:00:00"/>
    <x v="384"/>
    <x v="85"/>
    <n v="107"/>
    <n v="6.3"/>
    <x v="0"/>
  </r>
  <r>
    <d v="2020-06-19T00:00:00"/>
    <x v="385"/>
    <x v="0"/>
    <n v="107"/>
    <n v="8.1999999999999993"/>
    <x v="0"/>
  </r>
  <r>
    <d v="2020-06-24T00:00:00"/>
    <x v="386"/>
    <x v="10"/>
    <n v="91"/>
    <n v="6.5"/>
    <x v="5"/>
  </r>
  <r>
    <d v="2020-06-24T00:00:00"/>
    <x v="387"/>
    <x v="15"/>
    <n v="94"/>
    <n v="6.6"/>
    <x v="12"/>
  </r>
  <r>
    <d v="2020-06-24T00:00:00"/>
    <x v="388"/>
    <x v="0"/>
    <n v="104"/>
    <n v="7.6"/>
    <x v="0"/>
  </r>
  <r>
    <d v="2020-06-26T00:00:00"/>
    <x v="389"/>
    <x v="75"/>
    <n v="123"/>
    <n v="6.5"/>
    <x v="0"/>
  </r>
  <r>
    <d v="2020-07-01T00:00:00"/>
    <x v="390"/>
    <x v="86"/>
    <n v="101"/>
    <n v="5.4"/>
    <x v="17"/>
  </r>
  <r>
    <d v="2020-07-03T00:00:00"/>
    <x v="391"/>
    <x v="35"/>
    <n v="106"/>
    <n v="5.2"/>
    <x v="0"/>
  </r>
  <r>
    <d v="2020-07-08T00:00:00"/>
    <x v="392"/>
    <x v="0"/>
    <n v="96"/>
    <n v="7.3"/>
    <x v="29"/>
  </r>
  <r>
    <d v="2020-07-10T00:00:00"/>
    <x v="393"/>
    <x v="87"/>
    <n v="124"/>
    <n v="6.7"/>
    <x v="0"/>
  </r>
  <r>
    <d v="2020-07-10T00:00:00"/>
    <x v="394"/>
    <x v="0"/>
    <n v="17"/>
    <n v="6.9"/>
    <x v="0"/>
  </r>
  <r>
    <d v="2020-07-14T00:00:00"/>
    <x v="395"/>
    <x v="0"/>
    <n v="86"/>
    <n v="4.5999999999999996"/>
    <x v="15"/>
  </r>
  <r>
    <d v="2020-07-15T00:00:00"/>
    <x v="396"/>
    <x v="8"/>
    <n v="88"/>
    <n v="4.5999999999999996"/>
    <x v="17"/>
  </r>
  <r>
    <d v="2020-07-16T00:00:00"/>
    <x v="397"/>
    <x v="9"/>
    <n v="89"/>
    <n v="4.5"/>
    <x v="0"/>
  </r>
  <r>
    <d v="2020-07-17T00:00:00"/>
    <x v="398"/>
    <x v="0"/>
    <n v="100"/>
    <n v="7.3"/>
    <x v="0"/>
  </r>
  <r>
    <d v="2020-07-23T00:00:00"/>
    <x v="399"/>
    <x v="58"/>
    <n v="90"/>
    <n v="5.0999999999999996"/>
    <x v="0"/>
  </r>
  <r>
    <d v="2020-07-24T00:00:00"/>
    <x v="400"/>
    <x v="35"/>
    <n v="131"/>
    <n v="5.8"/>
    <x v="0"/>
  </r>
  <r>
    <d v="2020-07-24T00:00:00"/>
    <x v="401"/>
    <x v="9"/>
    <n v="139"/>
    <n v="6.2"/>
    <x v="5"/>
  </r>
  <r>
    <d v="2020-07-29T00:00:00"/>
    <x v="402"/>
    <x v="0"/>
    <n v="40"/>
    <n v="7.4"/>
    <x v="0"/>
  </r>
  <r>
    <d v="2020-07-31T00:00:00"/>
    <x v="403"/>
    <x v="8"/>
    <n v="107"/>
    <n v="4.5"/>
    <x v="0"/>
  </r>
  <r>
    <d v="2020-07-31T00:00:00"/>
    <x v="404"/>
    <x v="9"/>
    <n v="149"/>
    <n v="7.3"/>
    <x v="12"/>
  </r>
  <r>
    <d v="2020-08-05T00:00:00"/>
    <x v="405"/>
    <x v="0"/>
    <n v="94"/>
    <n v="6.4"/>
    <x v="15"/>
  </r>
  <r>
    <d v="2020-08-07T00:00:00"/>
    <x v="406"/>
    <x v="88"/>
    <n v="93"/>
    <n v="6.1"/>
    <x v="0"/>
  </r>
  <r>
    <d v="2020-08-12T00:00:00"/>
    <x v="407"/>
    <x v="10"/>
    <n v="112"/>
    <n v="5.3"/>
    <x v="12"/>
  </r>
  <r>
    <d v="2020-08-14T00:00:00"/>
    <x v="408"/>
    <x v="89"/>
    <n v="89"/>
    <n v="4.9000000000000004"/>
    <x v="0"/>
  </r>
  <r>
    <d v="2020-08-14T00:00:00"/>
    <x v="409"/>
    <x v="90"/>
    <n v="113"/>
    <n v="6"/>
    <x v="0"/>
  </r>
  <r>
    <d v="2020-08-14T00:00:00"/>
    <x v="410"/>
    <x v="58"/>
    <n v="72"/>
    <n v="6.2"/>
    <x v="0"/>
  </r>
  <r>
    <d v="2020-08-17T00:00:00"/>
    <x v="411"/>
    <x v="7"/>
    <n v="101"/>
    <n v="6.2"/>
    <x v="19"/>
  </r>
  <r>
    <d v="2020-08-20T00:00:00"/>
    <x v="412"/>
    <x v="0"/>
    <n v="16"/>
    <n v="6.4"/>
    <x v="0"/>
  </r>
  <r>
    <d v="2020-08-20T00:00:00"/>
    <x v="413"/>
    <x v="41"/>
    <n v="99"/>
    <n v="6.6"/>
    <x v="5"/>
  </r>
  <r>
    <d v="2020-08-21T00:00:00"/>
    <x v="414"/>
    <x v="9"/>
    <n v="81"/>
    <n v="2.6"/>
    <x v="5"/>
  </r>
  <r>
    <d v="2020-08-21T00:00:00"/>
    <x v="415"/>
    <x v="8"/>
    <n v="103"/>
    <n v="5.6"/>
    <x v="0"/>
  </r>
  <r>
    <d v="2020-08-21T00:00:00"/>
    <x v="416"/>
    <x v="10"/>
    <n v="98"/>
    <n v="5.8"/>
    <x v="12"/>
  </r>
  <r>
    <d v="2020-08-26T00:00:00"/>
    <x v="417"/>
    <x v="0"/>
    <n v="106"/>
    <n v="8.1"/>
    <x v="0"/>
  </r>
  <r>
    <d v="2020-08-28T00:00:00"/>
    <x v="418"/>
    <x v="9"/>
    <n v="96"/>
    <n v="6.1"/>
    <x v="5"/>
  </r>
  <r>
    <d v="2020-08-28T00:00:00"/>
    <x v="419"/>
    <x v="10"/>
    <n v="93"/>
    <n v="6.5"/>
    <x v="0"/>
  </r>
  <r>
    <d v="2020-09-02T00:00:00"/>
    <x v="420"/>
    <x v="91"/>
    <n v="92"/>
    <n v="5.4"/>
    <x v="24"/>
  </r>
  <r>
    <d v="2020-09-03T00:00:00"/>
    <x v="421"/>
    <x v="35"/>
    <n v="91"/>
    <n v="5.6"/>
    <x v="0"/>
  </r>
  <r>
    <d v="2020-09-04T00:00:00"/>
    <x v="422"/>
    <x v="59"/>
    <n v="134"/>
    <n v="6.6"/>
    <x v="0"/>
  </r>
  <r>
    <d v="2020-09-07T00:00:00"/>
    <x v="423"/>
    <x v="0"/>
    <n v="85"/>
    <n v="8.1"/>
    <x v="0"/>
  </r>
  <r>
    <d v="2020-09-09T00:00:00"/>
    <x v="424"/>
    <x v="0"/>
    <n v="94"/>
    <n v="7.6"/>
    <x v="0"/>
  </r>
  <r>
    <d v="2020-09-10T00:00:00"/>
    <x v="425"/>
    <x v="92"/>
    <n v="102"/>
    <n v="5.8"/>
    <x v="0"/>
  </r>
  <r>
    <d v="2020-09-11T00:00:00"/>
    <x v="426"/>
    <x v="93"/>
    <n v="102"/>
    <n v="5.7"/>
    <x v="5"/>
  </r>
  <r>
    <d v="2020-09-15T00:00:00"/>
    <x v="427"/>
    <x v="0"/>
    <n v="80"/>
    <n v="6.7"/>
    <x v="30"/>
  </r>
  <r>
    <d v="2020-09-16T00:00:00"/>
    <x v="428"/>
    <x v="9"/>
    <n v="94"/>
    <n v="5.6"/>
    <x v="5"/>
  </r>
  <r>
    <d v="2020-09-16T00:00:00"/>
    <x v="429"/>
    <x v="59"/>
    <n v="138"/>
    <n v="7.1"/>
    <x v="0"/>
  </r>
  <r>
    <d v="2020-09-17T00:00:00"/>
    <x v="430"/>
    <x v="0"/>
    <n v="96"/>
    <n v="6.8"/>
    <x v="15"/>
  </r>
  <r>
    <d v="2020-09-18T00:00:00"/>
    <x v="431"/>
    <x v="35"/>
    <n v="97"/>
    <n v="4.0999999999999996"/>
    <x v="19"/>
  </r>
  <r>
    <d v="2020-09-18T00:00:00"/>
    <x v="432"/>
    <x v="10"/>
    <n v="120"/>
    <n v="5.4"/>
    <x v="12"/>
  </r>
  <r>
    <d v="2020-09-21T00:00:00"/>
    <x v="433"/>
    <x v="0"/>
    <n v="19"/>
    <n v="6.8"/>
    <x v="0"/>
  </r>
  <r>
    <d v="2020-09-30T00:00:00"/>
    <x v="434"/>
    <x v="10"/>
    <n v="121"/>
    <n v="6.8"/>
    <x v="0"/>
  </r>
  <r>
    <d v="2020-09-30T00:00:00"/>
    <x v="435"/>
    <x v="19"/>
    <n v="28"/>
    <n v="6.8"/>
    <x v="0"/>
  </r>
  <r>
    <d v="2020-09-30T00:00:00"/>
    <x v="436"/>
    <x v="0"/>
    <n v="82"/>
    <n v="7.2"/>
    <x v="0"/>
  </r>
  <r>
    <d v="2020-10-01T00:00:00"/>
    <x v="437"/>
    <x v="6"/>
    <n v="101"/>
    <n v="4.2"/>
    <x v="31"/>
  </r>
  <r>
    <d v="2020-10-02T00:00:00"/>
    <x v="438"/>
    <x v="10"/>
    <n v="93"/>
    <n v="4.7"/>
    <x v="17"/>
  </r>
  <r>
    <d v="2020-10-02T00:00:00"/>
    <x v="439"/>
    <x v="41"/>
    <n v="106"/>
    <n v="5.5"/>
    <x v="0"/>
  </r>
  <r>
    <d v="2020-10-02T00:00:00"/>
    <x v="440"/>
    <x v="94"/>
    <n v="86"/>
    <n v="5.6"/>
    <x v="0"/>
  </r>
  <r>
    <d v="2020-10-02T00:00:00"/>
    <x v="441"/>
    <x v="35"/>
    <n v="111"/>
    <n v="5.8"/>
    <x v="5"/>
  </r>
  <r>
    <d v="2020-10-02T00:00:00"/>
    <x v="442"/>
    <x v="10"/>
    <n v="114"/>
    <n v="6.8"/>
    <x v="12"/>
  </r>
  <r>
    <d v="2020-10-02T00:00:00"/>
    <x v="443"/>
    <x v="0"/>
    <n v="90"/>
    <n v="7.5"/>
    <x v="0"/>
  </r>
  <r>
    <d v="2020-10-04T00:00:00"/>
    <x v="444"/>
    <x v="0"/>
    <n v="83"/>
    <n v="9"/>
    <x v="0"/>
  </r>
  <r>
    <d v="2020-10-07T00:00:00"/>
    <x v="445"/>
    <x v="8"/>
    <n v="103"/>
    <n v="5.2"/>
    <x v="0"/>
  </r>
  <r>
    <d v="2020-10-08T00:00:00"/>
    <x v="446"/>
    <x v="0"/>
    <n v="100"/>
    <n v="6.9"/>
    <x v="15"/>
  </r>
  <r>
    <d v="2020-10-09T00:00:00"/>
    <x v="447"/>
    <x v="35"/>
    <n v="125"/>
    <n v="5.7"/>
    <x v="12"/>
  </r>
  <r>
    <d v="2020-10-09T00:00:00"/>
    <x v="448"/>
    <x v="8"/>
    <n v="124"/>
    <n v="7.2"/>
    <x v="0"/>
  </r>
  <r>
    <d v="2020-10-13T00:00:00"/>
    <x v="449"/>
    <x v="58"/>
    <n v="47"/>
    <n v="7.3"/>
    <x v="0"/>
  </r>
  <r>
    <d v="2020-10-14T00:00:00"/>
    <x v="450"/>
    <x v="0"/>
    <n v="79"/>
    <n v="7.5"/>
    <x v="26"/>
  </r>
  <r>
    <d v="2020-10-14T00:00:00"/>
    <x v="451"/>
    <x v="0"/>
    <n v="109"/>
    <n v="8.1999999999999993"/>
    <x v="5"/>
  </r>
  <r>
    <d v="2020-10-15T00:00:00"/>
    <x v="452"/>
    <x v="10"/>
    <n v="86"/>
    <n v="5"/>
    <x v="19"/>
  </r>
  <r>
    <d v="2020-10-15T00:00:00"/>
    <x v="453"/>
    <x v="95"/>
    <n v="98"/>
    <n v="5.4"/>
    <x v="0"/>
  </r>
  <r>
    <d v="2020-10-15T00:00:00"/>
    <x v="454"/>
    <x v="0"/>
    <n v="41"/>
    <n v="7.1"/>
    <x v="32"/>
  </r>
  <r>
    <d v="2020-10-16T00:00:00"/>
    <x v="455"/>
    <x v="10"/>
    <n v="130"/>
    <n v="7.8"/>
    <x v="0"/>
  </r>
  <r>
    <d v="2020-10-21T00:00:00"/>
    <x v="456"/>
    <x v="96"/>
    <n v="123"/>
    <n v="6"/>
    <x v="0"/>
  </r>
  <r>
    <d v="2020-10-22T00:00:00"/>
    <x v="457"/>
    <x v="15"/>
    <n v="86"/>
    <n v="5.0999999999999996"/>
    <x v="33"/>
  </r>
  <r>
    <d v="2020-10-23T00:00:00"/>
    <x v="458"/>
    <x v="97"/>
    <n v="95"/>
    <n v="6.4"/>
    <x v="0"/>
  </r>
  <r>
    <d v="2020-10-27T00:00:00"/>
    <x v="459"/>
    <x v="20"/>
    <n v="49"/>
    <n v="5.6"/>
    <x v="0"/>
  </r>
  <r>
    <d v="2020-10-27T00:00:00"/>
    <x v="460"/>
    <x v="0"/>
    <n v="94"/>
    <n v="7.1"/>
    <x v="5"/>
  </r>
  <r>
    <d v="2020-10-28T00:00:00"/>
    <x v="461"/>
    <x v="15"/>
    <n v="103"/>
    <n v="4.8"/>
    <x v="34"/>
  </r>
  <r>
    <d v="2020-10-28T00:00:00"/>
    <x v="462"/>
    <x v="98"/>
    <n v="104"/>
    <n v="6.1"/>
    <x v="0"/>
  </r>
  <r>
    <d v="2020-10-28T00:00:00"/>
    <x v="463"/>
    <x v="0"/>
    <n v="114"/>
    <n v="7.3"/>
    <x v="35"/>
  </r>
  <r>
    <d v="2020-10-30T00:00:00"/>
    <x v="464"/>
    <x v="73"/>
    <n v="90"/>
    <n v="3.4"/>
    <x v="12"/>
  </r>
  <r>
    <d v="2020-10-30T00:00:00"/>
    <x v="465"/>
    <x v="10"/>
    <n v="93"/>
    <n v="4.9000000000000004"/>
    <x v="5"/>
  </r>
  <r>
    <d v="2020-10-30T00:00:00"/>
    <x v="466"/>
    <x v="41"/>
    <n v="116"/>
    <n v="6.1"/>
    <x v="15"/>
  </r>
  <r>
    <d v="2020-10-30T00:00:00"/>
    <x v="467"/>
    <x v="9"/>
    <n v="93"/>
    <n v="6.5"/>
    <x v="0"/>
  </r>
  <r>
    <d v="2020-11-03T00:00:00"/>
    <x v="468"/>
    <x v="19"/>
    <n v="14"/>
    <n v="7"/>
    <x v="0"/>
  </r>
  <r>
    <d v="2020-11-05T00:00:00"/>
    <x v="469"/>
    <x v="35"/>
    <n v="96"/>
    <n v="5.8"/>
    <x v="0"/>
  </r>
  <r>
    <d v="2020-11-06T00:00:00"/>
    <x v="470"/>
    <x v="10"/>
    <n v="151"/>
    <n v="6.2"/>
    <x v="0"/>
  </r>
  <r>
    <d v="2020-11-11T00:00:00"/>
    <x v="471"/>
    <x v="10"/>
    <n v="93"/>
    <n v="5.8"/>
    <x v="24"/>
  </r>
  <r>
    <d v="2020-11-12T00:00:00"/>
    <x v="472"/>
    <x v="99"/>
    <n v="149"/>
    <n v="7.6"/>
    <x v="12"/>
  </r>
  <r>
    <d v="2020-11-13T00:00:00"/>
    <x v="473"/>
    <x v="100"/>
    <n v="119"/>
    <n v="6.5"/>
    <x v="0"/>
  </r>
  <r>
    <d v="2020-11-13T00:00:00"/>
    <x v="474"/>
    <x v="10"/>
    <n v="95"/>
    <n v="6.8"/>
    <x v="17"/>
  </r>
  <r>
    <d v="2020-11-19T00:00:00"/>
    <x v="475"/>
    <x v="35"/>
    <n v="97"/>
    <n v="5.4"/>
    <x v="0"/>
  </r>
  <r>
    <d v="2020-11-20T00:00:00"/>
    <x v="476"/>
    <x v="101"/>
    <n v="42"/>
    <n v="6.2"/>
    <x v="0"/>
  </r>
  <r>
    <d v="2020-11-20T00:00:00"/>
    <x v="477"/>
    <x v="79"/>
    <n v="12"/>
    <n v="7.8"/>
    <x v="0"/>
  </r>
  <r>
    <d v="2020-11-22T00:00:00"/>
    <x v="478"/>
    <x v="102"/>
    <n v="98"/>
    <n v="5.2"/>
    <x v="0"/>
  </r>
  <r>
    <d v="2020-11-23T00:00:00"/>
    <x v="479"/>
    <x v="0"/>
    <n v="83"/>
    <n v="6.6"/>
    <x v="0"/>
  </r>
  <r>
    <d v="2020-11-24T00:00:00"/>
    <x v="480"/>
    <x v="10"/>
    <n v="83"/>
    <n v="6.3"/>
    <x v="5"/>
  </r>
  <r>
    <d v="2020-11-24T00:00:00"/>
    <x v="481"/>
    <x v="10"/>
    <n v="117"/>
    <n v="6.7"/>
    <x v="0"/>
  </r>
  <r>
    <d v="2020-11-25T00:00:00"/>
    <x v="482"/>
    <x v="103"/>
    <n v="115"/>
    <n v="6"/>
    <x v="0"/>
  </r>
  <r>
    <d v="2020-11-25T00:00:00"/>
    <x v="483"/>
    <x v="13"/>
    <n v="87"/>
    <n v="7.4"/>
    <x v="0"/>
  </r>
  <r>
    <d v="2020-11-27T00:00:00"/>
    <x v="484"/>
    <x v="10"/>
    <n v="112"/>
    <n v="4.0999999999999996"/>
    <x v="26"/>
  </r>
  <r>
    <d v="2020-11-27T00:00:00"/>
    <x v="485"/>
    <x v="10"/>
    <n v="99"/>
    <n v="5.2"/>
    <x v="17"/>
  </r>
  <r>
    <d v="2020-11-27T00:00:00"/>
    <x v="486"/>
    <x v="0"/>
    <n v="80"/>
    <n v="7.1"/>
    <x v="0"/>
  </r>
  <r>
    <d v="2020-11-30T00:00:00"/>
    <x v="487"/>
    <x v="10"/>
    <n v="105"/>
    <n v="4.7"/>
    <x v="23"/>
  </r>
  <r>
    <d v="2020-12-01T00:00:00"/>
    <x v="488"/>
    <x v="58"/>
    <n v="47"/>
    <n v="7.1"/>
    <x v="0"/>
  </r>
  <r>
    <d v="2020-12-03T00:00:00"/>
    <x v="489"/>
    <x v="8"/>
    <n v="101"/>
    <n v="6.7"/>
    <x v="6"/>
  </r>
  <r>
    <d v="2020-12-04T00:00:00"/>
    <x v="490"/>
    <x v="8"/>
    <n v="112"/>
    <n v="3.7"/>
    <x v="28"/>
  </r>
  <r>
    <d v="2020-12-04T00:00:00"/>
    <x v="491"/>
    <x v="9"/>
    <n v="106"/>
    <n v="4.8"/>
    <x v="24"/>
  </r>
  <r>
    <d v="2020-12-04T00:00:00"/>
    <x v="492"/>
    <x v="17"/>
    <n v="132"/>
    <n v="6.9"/>
    <x v="0"/>
  </r>
  <r>
    <d v="2020-12-07T00:00:00"/>
    <x v="493"/>
    <x v="104"/>
    <n v="96"/>
    <n v="5.8"/>
    <x v="36"/>
  </r>
  <r>
    <d v="2020-12-08T00:00:00"/>
    <x v="494"/>
    <x v="0"/>
    <n v="89"/>
    <n v="8.6"/>
    <x v="6"/>
  </r>
  <r>
    <d v="2020-12-09T00:00:00"/>
    <x v="495"/>
    <x v="8"/>
    <n v="117"/>
    <n v="7"/>
    <x v="17"/>
  </r>
  <r>
    <d v="2020-12-11T00:00:00"/>
    <x v="496"/>
    <x v="54"/>
    <n v="132"/>
    <n v="5.9"/>
    <x v="0"/>
  </r>
  <r>
    <d v="2020-12-11T00:00:00"/>
    <x v="497"/>
    <x v="79"/>
    <n v="9"/>
    <n v="6.5"/>
    <x v="0"/>
  </r>
  <r>
    <d v="2020-12-11T00:00:00"/>
    <x v="498"/>
    <x v="0"/>
    <n v="90"/>
    <n v="6.7"/>
    <x v="0"/>
  </r>
  <r>
    <d v="2020-12-14T00:00:00"/>
    <x v="499"/>
    <x v="35"/>
    <n v="107"/>
    <n v="5.8"/>
    <x v="0"/>
  </r>
  <r>
    <d v="2020-12-18T00:00:00"/>
    <x v="500"/>
    <x v="10"/>
    <n v="94"/>
    <n v="7"/>
    <x v="0"/>
  </r>
  <r>
    <d v="2020-12-18T00:00:00"/>
    <x v="501"/>
    <x v="19"/>
    <n v="31"/>
    <n v="7"/>
    <x v="0"/>
  </r>
  <r>
    <d v="2020-12-21T00:00:00"/>
    <x v="502"/>
    <x v="13"/>
    <n v="97"/>
    <n v="6.4"/>
    <x v="0"/>
  </r>
  <r>
    <d v="2020-12-23T00:00:00"/>
    <x v="503"/>
    <x v="39"/>
    <n v="118"/>
    <n v="5.6"/>
    <x v="0"/>
  </r>
  <r>
    <d v="2020-12-24T00:00:00"/>
    <x v="504"/>
    <x v="9"/>
    <n v="108"/>
    <n v="6.9"/>
    <x v="12"/>
  </r>
  <r>
    <d v="2020-12-25T00:00:00"/>
    <x v="505"/>
    <x v="90"/>
    <n v="100"/>
    <n v="4.7"/>
    <x v="0"/>
  </r>
  <r>
    <d v="2020-12-27T00:00:00"/>
    <x v="506"/>
    <x v="8"/>
    <n v="70"/>
    <n v="6.8"/>
    <x v="0"/>
  </r>
  <r>
    <d v="2020-12-28T00:00:00"/>
    <x v="507"/>
    <x v="79"/>
    <n v="7"/>
    <n v="6.9"/>
    <x v="0"/>
  </r>
  <r>
    <d v="2021-01-01T00:00:00"/>
    <x v="508"/>
    <x v="8"/>
    <n v="102"/>
    <n v="4.3"/>
    <x v="26"/>
  </r>
  <r>
    <d v="2021-01-01T00:00:00"/>
    <x v="509"/>
    <x v="0"/>
    <n v="53"/>
    <n v="5.9"/>
    <x v="0"/>
  </r>
  <r>
    <d v="2021-01-06T00:00:00"/>
    <x v="510"/>
    <x v="0"/>
    <n v="98"/>
    <n v="6.8"/>
    <x v="15"/>
  </r>
  <r>
    <d v="2021-01-07T00:00:00"/>
    <x v="511"/>
    <x v="10"/>
    <n v="126"/>
    <n v="7.1"/>
    <x v="0"/>
  </r>
  <r>
    <d v="2021-01-08T00:00:00"/>
    <x v="512"/>
    <x v="10"/>
    <n v="96"/>
    <n v="6.1"/>
    <x v="28"/>
  </r>
  <r>
    <d v="2021-01-11T00:00:00"/>
    <x v="513"/>
    <x v="0"/>
    <n v="89"/>
    <n v="6.7"/>
    <x v="0"/>
  </r>
  <r>
    <d v="2021-01-14T00:00:00"/>
    <x v="514"/>
    <x v="7"/>
    <n v="101"/>
    <n v="6.4"/>
    <x v="19"/>
  </r>
  <r>
    <d v="2021-01-15T00:00:00"/>
    <x v="515"/>
    <x v="105"/>
    <n v="114"/>
    <n v="5.4"/>
    <x v="0"/>
  </r>
  <r>
    <d v="2021-01-15T00:00:00"/>
    <x v="516"/>
    <x v="7"/>
    <n v="103"/>
    <n v="5.6"/>
    <x v="6"/>
  </r>
  <r>
    <d v="2021-01-15T00:00:00"/>
    <x v="517"/>
    <x v="10"/>
    <n v="95"/>
    <n v="6.1"/>
    <x v="12"/>
  </r>
  <r>
    <d v="2021-01-15T00:00:00"/>
    <x v="518"/>
    <x v="0"/>
    <n v="32"/>
    <n v="6.6"/>
    <x v="0"/>
  </r>
  <r>
    <d v="2021-01-22T00:00:00"/>
    <x v="519"/>
    <x v="10"/>
    <n v="125"/>
    <n v="7.1"/>
    <x v="0"/>
  </r>
  <r>
    <d v="2021-01-28T00:00:00"/>
    <x v="520"/>
    <x v="10"/>
    <n v="90"/>
    <n v="6.3"/>
    <x v="19"/>
  </r>
  <r>
    <d v="2021-01-29T00:00:00"/>
    <x v="521"/>
    <x v="93"/>
    <n v="123"/>
    <n v="6.1"/>
    <x v="0"/>
  </r>
  <r>
    <d v="2021-01-29T00:00:00"/>
    <x v="522"/>
    <x v="10"/>
    <n v="106"/>
    <n v="6.2"/>
    <x v="5"/>
  </r>
  <r>
    <d v="2021-01-29T00:00:00"/>
    <x v="523"/>
    <x v="10"/>
    <n v="112"/>
    <n v="7.1"/>
    <x v="0"/>
  </r>
  <r>
    <d v="2021-02-05T00:00:00"/>
    <x v="524"/>
    <x v="0"/>
    <n v="112"/>
    <n v="5.2"/>
    <x v="0"/>
  </r>
  <r>
    <d v="2021-02-05T00:00:00"/>
    <x v="525"/>
    <x v="36"/>
    <n v="107"/>
    <n v="5.6"/>
    <x v="17"/>
  </r>
  <r>
    <d v="2021-02-05T00:00:00"/>
    <x v="526"/>
    <x v="39"/>
    <n v="136"/>
    <n v="6.6"/>
    <x v="26"/>
  </r>
  <r>
    <d v="2021-02-05T00:00:00"/>
    <x v="527"/>
    <x v="36"/>
    <n v="106"/>
    <n v="6.7"/>
    <x v="0"/>
  </r>
  <r>
    <d v="2021-02-10T00:00:00"/>
    <x v="528"/>
    <x v="8"/>
    <n v="99"/>
    <n v="4.5"/>
    <x v="15"/>
  </r>
  <r>
    <d v="2021-02-11T00:00:00"/>
    <x v="529"/>
    <x v="35"/>
    <n v="102"/>
    <n v="5"/>
    <x v="34"/>
  </r>
  <r>
    <d v="2021-02-11T00:00:00"/>
    <x v="530"/>
    <x v="9"/>
    <n v="86"/>
    <n v="5.5"/>
    <x v="37"/>
  </r>
  <r>
    <d v="2021-02-11T00:00:00"/>
    <x v="531"/>
    <x v="36"/>
    <n v="119"/>
    <n v="6.4"/>
    <x v="19"/>
  </r>
  <r>
    <d v="2021-02-12T00:00:00"/>
    <x v="532"/>
    <x v="35"/>
    <n v="109"/>
    <n v="6.3"/>
    <x v="0"/>
  </r>
  <r>
    <d v="2021-02-23T00:00:00"/>
    <x v="533"/>
    <x v="0"/>
    <n v="108"/>
    <n v="7"/>
    <x v="0"/>
  </r>
  <r>
    <d v="2021-02-25T00:00:00"/>
    <x v="534"/>
    <x v="36"/>
    <n v="105"/>
    <n v="5.0999999999999996"/>
    <x v="19"/>
  </r>
  <r>
    <d v="2021-02-26T00:00:00"/>
    <x v="535"/>
    <x v="9"/>
    <n v="120"/>
    <n v="4.4000000000000004"/>
    <x v="12"/>
  </r>
  <r>
    <d v="2021-02-26T00:00:00"/>
    <x v="536"/>
    <x v="35"/>
    <n v="102"/>
    <n v="6.6"/>
    <x v="5"/>
  </r>
  <r>
    <d v="2021-03-01T00:00:00"/>
    <x v="537"/>
    <x v="0"/>
    <n v="97"/>
    <n v="6.9"/>
    <x v="0"/>
  </r>
  <r>
    <d v="2021-03-03T00:00:00"/>
    <x v="538"/>
    <x v="10"/>
    <n v="111"/>
    <n v="6.7"/>
    <x v="0"/>
  </r>
  <r>
    <d v="2021-03-05T00:00:00"/>
    <x v="539"/>
    <x v="60"/>
    <n v="80"/>
    <n v="4.7"/>
    <x v="15"/>
  </r>
  <r>
    <d v="2021-03-12T00:00:00"/>
    <x v="540"/>
    <x v="8"/>
    <n v="86"/>
    <n v="5.7"/>
    <x v="0"/>
  </r>
  <r>
    <d v="2021-03-12T00:00:00"/>
    <x v="541"/>
    <x v="10"/>
    <n v="97"/>
    <n v="6.7"/>
    <x v="28"/>
  </r>
  <r>
    <d v="2021-03-17T00:00:00"/>
    <x v="542"/>
    <x v="0"/>
    <n v="99"/>
    <n v="7"/>
    <x v="0"/>
  </r>
  <r>
    <d v="2021-03-18T00:00:00"/>
    <x v="543"/>
    <x v="8"/>
    <n v="97"/>
    <n v="6.3"/>
    <x v="6"/>
  </r>
  <r>
    <d v="2021-03-24T00:00:00"/>
    <x v="544"/>
    <x v="0"/>
    <n v="89"/>
    <n v="8.1999999999999993"/>
    <x v="0"/>
  </r>
  <r>
    <d v="2021-03-25T00:00:00"/>
    <x v="545"/>
    <x v="106"/>
    <n v="99"/>
    <n v="5.7"/>
    <x v="17"/>
  </r>
  <r>
    <d v="2021-03-26T00:00:00"/>
    <x v="546"/>
    <x v="107"/>
    <n v="97"/>
    <n v="5.7"/>
    <x v="0"/>
  </r>
  <r>
    <d v="2021-03-26T00:00:00"/>
    <x v="547"/>
    <x v="108"/>
    <n v="86"/>
    <n v="6.6"/>
    <x v="0"/>
  </r>
  <r>
    <d v="2021-03-26T00:00:00"/>
    <x v="548"/>
    <x v="7"/>
    <n v="114"/>
    <n v="6.9"/>
    <x v="12"/>
  </r>
  <r>
    <d v="2021-04-01T00:00:00"/>
    <x v="549"/>
    <x v="10"/>
    <n v="114"/>
    <n v="6.1"/>
    <x v="19"/>
  </r>
  <r>
    <d v="2021-04-02T00:00:00"/>
    <x v="550"/>
    <x v="35"/>
    <n v="97"/>
    <n v="4.5"/>
    <x v="36"/>
  </r>
  <r>
    <d v="2021-04-02T00:00:00"/>
    <x v="551"/>
    <x v="10"/>
    <n v="112"/>
    <n v="5.4"/>
    <x v="15"/>
  </r>
  <r>
    <d v="2021-04-02T00:00:00"/>
    <x v="552"/>
    <x v="10"/>
    <n v="111"/>
    <n v="6.3"/>
    <x v="0"/>
  </r>
  <r>
    <d v="2021-04-07T00:00:00"/>
    <x v="553"/>
    <x v="0"/>
    <n v="55"/>
    <n v="6.5"/>
    <x v="0"/>
  </r>
  <r>
    <d v="2021-04-09T00:00:00"/>
    <x v="554"/>
    <x v="109"/>
    <n v="105"/>
    <n v="4.4000000000000004"/>
    <x v="0"/>
  </r>
  <r>
    <d v="2021-04-09T00:00:00"/>
    <x v="555"/>
    <x v="8"/>
    <n v="114"/>
    <n v="6.2"/>
    <x v="28"/>
  </r>
  <r>
    <d v="2021-04-09T00:00:00"/>
    <x v="556"/>
    <x v="10"/>
    <n v="132"/>
    <n v="6.7"/>
    <x v="26"/>
  </r>
  <r>
    <d v="2021-04-14T00:00:00"/>
    <x v="557"/>
    <x v="0"/>
    <n v="83"/>
    <n v="5.6"/>
    <x v="0"/>
  </r>
  <r>
    <d v="2021-04-14T00:00:00"/>
    <x v="558"/>
    <x v="9"/>
    <n v="91"/>
    <n v="5.7"/>
    <x v="34"/>
  </r>
  <r>
    <d v="2021-04-15T00:00:00"/>
    <x v="559"/>
    <x v="110"/>
    <n v="142"/>
    <n v="5.5"/>
    <x v="7"/>
  </r>
  <r>
    <d v="2021-04-16T00:00:00"/>
    <x v="560"/>
    <x v="10"/>
    <n v="142"/>
    <n v="6.7"/>
    <x v="12"/>
  </r>
  <r>
    <d v="2021-04-16T00:00:00"/>
    <x v="561"/>
    <x v="111"/>
    <n v="92"/>
    <n v="6.7"/>
    <x v="0"/>
  </r>
  <r>
    <d v="2021-04-17T00:00:00"/>
    <x v="562"/>
    <x v="0"/>
    <n v="21"/>
    <n v="6.5"/>
    <x v="0"/>
  </r>
  <r>
    <d v="2021-04-22T00:00:00"/>
    <x v="563"/>
    <x v="0"/>
    <n v="58"/>
    <n v="4.0999999999999996"/>
    <x v="0"/>
  </r>
  <r>
    <d v="2021-04-28T00:00:00"/>
    <x v="564"/>
    <x v="8"/>
    <n v="94"/>
    <n v="5.5"/>
    <x v="6"/>
  </r>
  <r>
    <d v="2021-04-29T00:00:00"/>
    <x v="565"/>
    <x v="15"/>
    <n v="121"/>
    <n v="5.3"/>
    <x v="0"/>
  </r>
  <r>
    <d v="2021-04-30T00:00:00"/>
    <x v="566"/>
    <x v="10"/>
    <n v="129"/>
    <n v="7.2"/>
    <x v="21"/>
  </r>
  <r>
    <d v="2021-05-07T00:00:00"/>
    <x v="567"/>
    <x v="10"/>
    <n v="98"/>
    <n v="6.5"/>
    <x v="0"/>
  </r>
  <r>
    <d v="2021-05-07T00:00:00"/>
    <x v="568"/>
    <x v="10"/>
    <n v="98"/>
    <n v="6.6"/>
    <x v="12"/>
  </r>
  <r>
    <d v="2021-05-12T00:00:00"/>
    <x v="569"/>
    <x v="112"/>
    <n v="101"/>
    <n v="6.5"/>
    <x v="15"/>
  </r>
  <r>
    <d v="2021-05-14T00:00:00"/>
    <x v="570"/>
    <x v="59"/>
    <n v="100"/>
    <n v="5.7"/>
    <x v="0"/>
  </r>
  <r>
    <d v="2021-05-14T00:00:00"/>
    <x v="571"/>
    <x v="9"/>
    <n v="107"/>
    <n v="5.8"/>
    <x v="0"/>
  </r>
  <r>
    <d v="2021-05-14T00:00:00"/>
    <x v="572"/>
    <x v="41"/>
    <n v="106"/>
    <n v="7.1"/>
    <x v="36"/>
  </r>
  <r>
    <d v="2021-05-18T00:00:00"/>
    <x v="573"/>
    <x v="8"/>
    <n v="139"/>
    <n v="4.0999999999999996"/>
    <x v="12"/>
  </r>
  <r>
    <d v="2021-05-21T00:00:00"/>
    <x v="574"/>
    <x v="113"/>
    <n v="148"/>
    <n v="5.9"/>
    <x v="0"/>
  </r>
  <r>
    <d v="2021-05-26T00:00:00"/>
    <x v="575"/>
    <x v="15"/>
    <n v="117"/>
    <n v="5.2"/>
    <x v="27"/>
  </r>
  <r>
    <d v="2021-05-26T00:00:00"/>
    <x v="576"/>
    <x v="17"/>
    <n v="92"/>
    <n v="6.2"/>
    <x v="17"/>
  </r>
  <r>
    <d v="2021-05-26T00:00:00"/>
    <x v="577"/>
    <x v="0"/>
    <n v="72"/>
    <n v="6.3"/>
    <x v="0"/>
  </r>
  <r>
    <d v="2021-05-27T00:00:00"/>
    <x v="578"/>
    <x v="10"/>
    <n v="95"/>
    <n v="6.7"/>
    <x v="0"/>
  </r>
  <r>
    <d v="2016-07-15T00:00:00"/>
    <x v="579"/>
    <x v="0"/>
    <n v="116"/>
    <n v="6.7"/>
    <x v="0"/>
  </r>
  <r>
    <d v="2019-10-16T00:00:00"/>
    <x v="580"/>
    <x v="0"/>
    <n v="21"/>
    <n v="5.5"/>
    <x v="0"/>
  </r>
  <r>
    <d v="2017-10-27T00:00:00"/>
    <x v="581"/>
    <x v="0"/>
    <n v="98"/>
    <n v="7.5"/>
    <x v="0"/>
  </r>
  <r>
    <d v="2017-09-15T00:00:00"/>
    <x v="582"/>
    <x v="0"/>
    <n v="107"/>
    <n v="6.4"/>
    <x v="0"/>
  </r>
  <r>
    <d v="2016-09-16T00:00:00"/>
    <x v="583"/>
    <x v="0"/>
    <n v="40"/>
    <n v="7.5"/>
    <x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4">
  <r>
    <d v="2014-12-13T00:00:00"/>
    <x v="0"/>
    <s v="December"/>
    <s v="Saturday"/>
    <s v="My Own Man"/>
    <s v="Documentary"/>
    <n v="81"/>
    <n v="6.4"/>
    <s v="English"/>
  </r>
  <r>
    <d v="2015-05-22T00:00:00"/>
    <x v="1"/>
    <s v="May"/>
    <s v="Friday"/>
    <s v="The Other One: The Long Strange Trip Of Bob Weir"/>
    <s v="Documentary"/>
    <n v="83"/>
    <n v="7.3"/>
    <s v="English"/>
  </r>
  <r>
    <d v="2015-05-29T00:00:00"/>
    <x v="1"/>
    <s v="May"/>
    <s v="Friday"/>
    <s v="Hot Girls Wanted"/>
    <s v="Documentary"/>
    <n v="84"/>
    <n v="6.1"/>
    <s v="English"/>
  </r>
  <r>
    <d v="2015-06-26T00:00:00"/>
    <x v="1"/>
    <s v="June"/>
    <s v="Friday"/>
    <s v="What Happened, Miss Simone?"/>
    <s v="Documentary"/>
    <n v="84"/>
    <n v="7.6"/>
    <s v="English"/>
  </r>
  <r>
    <d v="2015-07-17T00:00:00"/>
    <x v="1"/>
    <s v="July"/>
    <s v="Friday"/>
    <s v="Tig"/>
    <s v="Documentary"/>
    <n v="80"/>
    <n v="7.4"/>
    <s v="English"/>
  </r>
  <r>
    <d v="2015-09-18T00:00:00"/>
    <x v="1"/>
    <s v="September"/>
    <s v="Friday"/>
    <s v="Keith Richards: Under The Influence"/>
    <s v="Documentary"/>
    <n v="81"/>
    <n v="7.1"/>
    <s v="English"/>
  </r>
  <r>
    <d v="2015-10-09T00:00:00"/>
    <x v="1"/>
    <s v="October"/>
    <s v="Friday"/>
    <s v="Winter On Fire: Ukraine'S Fight For Freedom"/>
    <s v="Documentary"/>
    <n v="91"/>
    <n v="8.4"/>
    <s v="English/Ukranian/Russian"/>
  </r>
  <r>
    <d v="2015-10-16T00:00:00"/>
    <x v="1"/>
    <s v="October"/>
    <s v="Friday"/>
    <s v="Beasts Of No Nation"/>
    <s v="War Drama"/>
    <n v="136"/>
    <n v="7.7"/>
    <s v="English/Akan"/>
  </r>
  <r>
    <d v="2015-12-04T00:00:00"/>
    <x v="1"/>
    <s v="December"/>
    <s v="Friday"/>
    <s v="A Very Murray Christmas"/>
    <s v="Comedy / Musical"/>
    <n v="56"/>
    <n v="5.5"/>
    <s v="English"/>
  </r>
  <r>
    <d v="2015-12-11T00:00:00"/>
    <x v="1"/>
    <s v="December"/>
    <s v="Friday"/>
    <s v="The Ridiculous 6"/>
    <s v="Western"/>
    <n v="119"/>
    <n v="4.8"/>
    <s v="English"/>
  </r>
  <r>
    <d v="2016-03-18T00:00:00"/>
    <x v="2"/>
    <s v="March"/>
    <s v="Friday"/>
    <s v="Pee-Wee'S Big Holiday"/>
    <s v="Adventure"/>
    <n v="89"/>
    <n v="6.1"/>
    <s v="English"/>
  </r>
  <r>
    <d v="2016-03-18T00:00:00"/>
    <x v="2"/>
    <s v="March"/>
    <s v="Friday"/>
    <s v="My Beautiful Broken Brain"/>
    <s v="Documentary"/>
    <n v="91"/>
    <n v="7.1"/>
    <s v="English"/>
  </r>
  <r>
    <d v="2016-04-29T00:00:00"/>
    <x v="2"/>
    <s v="April"/>
    <s v="Friday"/>
    <s v="Special Correspondents"/>
    <s v="Satire"/>
    <n v="100"/>
    <n v="5.8"/>
    <s v="English"/>
  </r>
  <r>
    <d v="2016-04-29T00:00:00"/>
    <x v="2"/>
    <s v="April"/>
    <s v="Friday"/>
    <s v="Team Foxcatcher"/>
    <s v="Documentary"/>
    <n v="90"/>
    <n v="7.3"/>
    <s v="English/Russian"/>
  </r>
  <r>
    <d v="2016-05-27T00:00:00"/>
    <x v="2"/>
    <s v="May"/>
    <s v="Friday"/>
    <s v="The Do-Over"/>
    <s v="Action Comedy"/>
    <n v="108"/>
    <n v="5.7"/>
    <s v="English"/>
  </r>
  <r>
    <d v="2016-06-24T00:00:00"/>
    <x v="2"/>
    <s v="June"/>
    <s v="Friday"/>
    <s v="The Fundamentals Of Caring"/>
    <s v="Comedy-Drama"/>
    <n v="97"/>
    <n v="7.3"/>
    <s v="English"/>
  </r>
  <r>
    <d v="2016-07-07T00:00:00"/>
    <x v="2"/>
    <s v="July"/>
    <s v="Thursday"/>
    <s v="Brahman Naman"/>
    <s v="Comedy"/>
    <n v="95"/>
    <n v="5.6"/>
    <s v="English"/>
  </r>
  <r>
    <d v="2016-07-15T00:00:00"/>
    <x v="2"/>
    <s v="July"/>
    <s v="Friday"/>
    <s v="Rebirth"/>
    <s v="Thriller"/>
    <n v="100"/>
    <n v="5"/>
    <s v="English"/>
  </r>
  <r>
    <d v="2016-07-29T00:00:00"/>
    <x v="2"/>
    <s v="July"/>
    <s v="Friday"/>
    <s v="Tallulah"/>
    <s v="Comedy-Drama"/>
    <n v="111"/>
    <n v="6.7"/>
    <s v="English"/>
  </r>
  <r>
    <d v="2016-08-19T00:00:00"/>
    <x v="2"/>
    <s v="August"/>
    <s v="Friday"/>
    <s v="I'Ll Sleep When I'M Dead"/>
    <s v="Documentary"/>
    <n v="79"/>
    <n v="6.6"/>
    <s v="English"/>
  </r>
  <r>
    <d v="2016-08-26T00:00:00"/>
    <x v="2"/>
    <s v="August"/>
    <s v="Friday"/>
    <s v="Xoxo"/>
    <s v="Drama"/>
    <n v="92"/>
    <n v="5.3"/>
    <s v="English"/>
  </r>
  <r>
    <d v="2016-09-13T00:00:00"/>
    <x v="2"/>
    <s v="September"/>
    <s v="Tuesday"/>
    <s v="Extremis"/>
    <s v="Documentary"/>
    <n v="24"/>
    <n v="7.3"/>
    <s v="English"/>
  </r>
  <r>
    <d v="2016-09-16T00:00:00"/>
    <x v="2"/>
    <s v="September"/>
    <s v="Friday"/>
    <s v="Arq"/>
    <s v="Science Fiction/Thriller"/>
    <n v="88"/>
    <n v="6.4"/>
    <s v="English"/>
  </r>
  <r>
    <d v="2016-09-23T00:00:00"/>
    <x v="2"/>
    <s v="September"/>
    <s v="Friday"/>
    <s v="Audrie &amp; Daisy"/>
    <s v="Documentary"/>
    <n v="98"/>
    <n v="7.2"/>
    <s v="English"/>
  </r>
  <r>
    <d v="2016-09-30T00:00:00"/>
    <x v="2"/>
    <s v="September"/>
    <s v="Friday"/>
    <s v="Amanda Knox"/>
    <s v="Documentary"/>
    <n v="92"/>
    <n v="6.9"/>
    <s v="English"/>
  </r>
  <r>
    <d v="2016-10-07T00:00:00"/>
    <x v="2"/>
    <s v="October"/>
    <s v="Friday"/>
    <s v="The Siege Of Jadotville"/>
    <s v="War"/>
    <n v="108"/>
    <n v="7.2"/>
    <s v="English"/>
  </r>
  <r>
    <d v="2016-10-07T00:00:00"/>
    <x v="2"/>
    <s v="October"/>
    <s v="Friday"/>
    <s v="13Th"/>
    <s v="Documentary"/>
    <n v="100"/>
    <n v="8.1999999999999993"/>
    <s v="English"/>
  </r>
  <r>
    <d v="2016-10-12T00:00:00"/>
    <x v="2"/>
    <s v="October"/>
    <s v="Wednesday"/>
    <s v="Justin Timberlake + The Tennessee Kids"/>
    <s v="Concert Film"/>
    <n v="90"/>
    <n v="7.7"/>
    <s v="English"/>
  </r>
  <r>
    <d v="2016-10-13T00:00:00"/>
    <x v="2"/>
    <s v="October"/>
    <s v="Thursday"/>
    <s v="Mascots"/>
    <s v="Mockumentary"/>
    <n v="95"/>
    <n v="5.8"/>
    <s v="English"/>
  </r>
  <r>
    <d v="2016-10-14T00:00:00"/>
    <x v="2"/>
    <s v="October"/>
    <s v="Friday"/>
    <s v="Sky Ladder: The Art Of Cai Guo-Qiang"/>
    <s v="Documentary"/>
    <n v="79"/>
    <n v="7.3"/>
    <s v="English/Mandarin"/>
  </r>
  <r>
    <d v="2016-10-28T00:00:00"/>
    <x v="2"/>
    <s v="October"/>
    <s v="Friday"/>
    <s v="I Am The Pretty Thing That Lives In The House"/>
    <s v="Horror"/>
    <n v="89"/>
    <n v="4.5999999999999996"/>
    <s v="English"/>
  </r>
  <r>
    <d v="2016-10-28T00:00:00"/>
    <x v="2"/>
    <s v="October"/>
    <s v="Friday"/>
    <s v="7 Años"/>
    <s v="Drama"/>
    <n v="76"/>
    <n v="6.8"/>
    <s v="Spanish"/>
  </r>
  <r>
    <d v="2016-10-28T00:00:00"/>
    <x v="2"/>
    <s v="October"/>
    <s v="Friday"/>
    <s v="Into The Inferno"/>
    <s v="Documentary"/>
    <n v="107"/>
    <n v="7.2"/>
    <s v="English"/>
  </r>
  <r>
    <d v="2016-11-04T00:00:00"/>
    <x v="2"/>
    <s v="November"/>
    <s v="Friday"/>
    <s v="The Ivory Game"/>
    <s v="Documentary"/>
    <n v="112"/>
    <n v="7.9"/>
    <s v="English"/>
  </r>
  <r>
    <d v="2016-11-11T00:00:00"/>
    <x v="2"/>
    <s v="November"/>
    <s v="Friday"/>
    <s v="True Memoirs Of An International Assassin"/>
    <s v="Action Comedy"/>
    <n v="98"/>
    <n v="5.9"/>
    <s v="English"/>
  </r>
  <r>
    <d v="2016-11-22T00:00:00"/>
    <x v="2"/>
    <s v="November"/>
    <s v="Tuesday"/>
    <s v="Mercy"/>
    <s v="Thriller"/>
    <n v="90"/>
    <n v="4.2"/>
    <s v="English"/>
  </r>
  <r>
    <d v="2016-12-09T00:00:00"/>
    <x v="2"/>
    <s v="December"/>
    <s v="Friday"/>
    <s v="Spectral"/>
    <s v="Science Fiction/Action"/>
    <n v="108"/>
    <n v="6.3"/>
    <s v="English"/>
  </r>
  <r>
    <d v="2016-12-16T00:00:00"/>
    <x v="2"/>
    <s v="December"/>
    <s v="Friday"/>
    <s v="Barry"/>
    <s v="Biopic"/>
    <n v="104"/>
    <n v="5.8"/>
    <s v="English"/>
  </r>
  <r>
    <d v="2017-01-06T00:00:00"/>
    <x v="3"/>
    <s v="January"/>
    <s v="Friday"/>
    <s v="Coin Heist"/>
    <s v="Heist"/>
    <n v="97"/>
    <n v="4.8"/>
    <s v="English"/>
  </r>
  <r>
    <d v="2017-01-13T00:00:00"/>
    <x v="3"/>
    <s v="January"/>
    <s v="Friday"/>
    <s v="Clinical"/>
    <s v="Thriller"/>
    <n v="104"/>
    <n v="5.0999999999999996"/>
    <s v="English"/>
  </r>
  <r>
    <d v="2017-01-20T00:00:00"/>
    <x v="3"/>
    <s v="January"/>
    <s v="Friday"/>
    <s v="Take The 10"/>
    <s v="Comedy"/>
    <n v="80"/>
    <n v="4.8"/>
    <s v="English"/>
  </r>
  <r>
    <d v="2017-01-26T00:00:00"/>
    <x v="3"/>
    <s v="January"/>
    <s v="Thursday"/>
    <s v="13Th: A Conversation With Oprah Winfrey &amp; Ava Duvernay"/>
    <s v="Aftershow / Interview"/>
    <n v="36"/>
    <n v="7.1"/>
    <s v="English"/>
  </r>
  <r>
    <d v="2017-01-27T00:00:00"/>
    <x v="3"/>
    <s v="January"/>
    <s v="Friday"/>
    <s v="Iboy"/>
    <s v="Science Fiction/Thriller"/>
    <n v="90"/>
    <n v="6"/>
    <s v="English"/>
  </r>
  <r>
    <d v="2017-02-03T00:00:00"/>
    <x v="3"/>
    <s v="February"/>
    <s v="Friday"/>
    <s v="Imperial Dreams"/>
    <s v="Drama"/>
    <n v="87"/>
    <n v="6.7"/>
    <s v="English"/>
  </r>
  <r>
    <d v="2017-02-07T00:00:00"/>
    <x v="3"/>
    <s v="February"/>
    <s v="Tuesday"/>
    <s v="Michael Bolton'S Big, Sexy, Valentine'S Day Special"/>
    <s v="Variety Show"/>
    <n v="54"/>
    <n v="6.7"/>
    <s v="English"/>
  </r>
  <r>
    <d v="2017-02-14T00:00:00"/>
    <x v="3"/>
    <s v="February"/>
    <s v="Tuesday"/>
    <s v="Girlfriend'S Day"/>
    <s v="Comedy"/>
    <n v="70"/>
    <n v="5.2"/>
    <s v="English"/>
  </r>
  <r>
    <d v="2017-02-24T00:00:00"/>
    <x v="3"/>
    <s v="February"/>
    <s v="Friday"/>
    <s v="I Don'T Feel At Home In This World Anymore"/>
    <s v="Drama"/>
    <n v="96"/>
    <n v="6.9"/>
    <s v="English"/>
  </r>
  <r>
    <d v="2017-03-10T00:00:00"/>
    <x v="3"/>
    <s v="March"/>
    <s v="Friday"/>
    <s v="Burning Sands"/>
    <s v="Drama"/>
    <n v="102"/>
    <n v="6.1"/>
    <s v="English"/>
  </r>
  <r>
    <d v="2017-03-17T00:00:00"/>
    <x v="3"/>
    <s v="March"/>
    <s v="Friday"/>
    <s v="Deidra &amp; Laney Rob A Train"/>
    <s v="Drama"/>
    <n v="94"/>
    <n v="6.1"/>
    <s v="English"/>
  </r>
  <r>
    <d v="2017-03-24T00:00:00"/>
    <x v="3"/>
    <s v="March"/>
    <s v="Friday"/>
    <s v="The Most Hated Woman In America"/>
    <s v="Biopic"/>
    <n v="92"/>
    <n v="6.1"/>
    <s v="English"/>
  </r>
  <r>
    <d v="2017-03-31T00:00:00"/>
    <x v="3"/>
    <s v="March"/>
    <s v="Friday"/>
    <s v="The Discovery"/>
    <s v="Science Fiction/Drama"/>
    <n v="102"/>
    <n v="6.3"/>
    <s v="English"/>
  </r>
  <r>
    <d v="2017-04-07T00:00:00"/>
    <x v="3"/>
    <s v="April"/>
    <s v="Friday"/>
    <s v="Win It All"/>
    <s v="Comedy"/>
    <n v="88"/>
    <n v="6.2"/>
    <s v="English"/>
  </r>
  <r>
    <d v="2017-04-14T00:00:00"/>
    <x v="3"/>
    <s v="April"/>
    <s v="Friday"/>
    <s v="Sandy Wexler"/>
    <s v="Comedy"/>
    <n v="131"/>
    <n v="5.2"/>
    <s v="English"/>
  </r>
  <r>
    <d v="2017-04-21T00:00:00"/>
    <x v="3"/>
    <s v="April"/>
    <s v="Friday"/>
    <s v="Sand Castle"/>
    <s v="War"/>
    <n v="113"/>
    <n v="6.3"/>
    <s v="English"/>
  </r>
  <r>
    <d v="2017-04-21T00:00:00"/>
    <x v="3"/>
    <s v="April"/>
    <s v="Friday"/>
    <s v="Tramps"/>
    <s v="Romance"/>
    <n v="83"/>
    <n v="6.5"/>
    <s v="English"/>
  </r>
  <r>
    <d v="2017-04-28T00:00:00"/>
    <x v="3"/>
    <s v="April"/>
    <s v="Friday"/>
    <s v="Rodney King"/>
    <s v="One-Man Show"/>
    <n v="52"/>
    <n v="5.8"/>
    <s v="English"/>
  </r>
  <r>
    <d v="2017-04-28T00:00:00"/>
    <x v="3"/>
    <s v="April"/>
    <s v="Friday"/>
    <s v="Small Crimes"/>
    <s v="Dark Comedy"/>
    <n v="95"/>
    <n v="5.8"/>
    <s v="English"/>
  </r>
  <r>
    <d v="2017-04-28T00:00:00"/>
    <x v="3"/>
    <s v="April"/>
    <s v="Friday"/>
    <s v="Casting Jonbenet"/>
    <s v="Documentary"/>
    <n v="80"/>
    <n v="6.1"/>
    <s v="English"/>
  </r>
  <r>
    <d v="2017-05-05T00:00:00"/>
    <x v="3"/>
    <s v="May"/>
    <s v="Friday"/>
    <s v="Handsome: A Netflix Mystery Movie"/>
    <s v="Comedy"/>
    <n v="81"/>
    <n v="5.2"/>
    <s v="English"/>
  </r>
  <r>
    <d v="2017-05-05T00:00:00"/>
    <x v="3"/>
    <s v="May"/>
    <s v="Friday"/>
    <s v="The Mars Generation"/>
    <s v="Documentary"/>
    <n v="97"/>
    <n v="6.4"/>
    <s v="English"/>
  </r>
  <r>
    <d v="2017-05-12T00:00:00"/>
    <x v="3"/>
    <s v="May"/>
    <s v="Friday"/>
    <s v="Get Me Roger Stone"/>
    <s v="Documentary"/>
    <n v="101"/>
    <n v="7.3"/>
    <s v="English"/>
  </r>
  <r>
    <d v="2017-05-19T00:00:00"/>
    <x v="3"/>
    <s v="May"/>
    <s v="Friday"/>
    <s v="Laerte-Se"/>
    <s v="Documentary"/>
    <n v="100"/>
    <n v="6.9"/>
    <s v="Portuguese"/>
  </r>
  <r>
    <d v="2017-05-20T00:00:00"/>
    <x v="3"/>
    <s v="May"/>
    <s v="Saturday"/>
    <s v="Blame!"/>
    <s v="Anime/Science Fiction"/>
    <n v="106"/>
    <n v="6.7"/>
    <s v="Japanese"/>
  </r>
  <r>
    <d v="2017-05-26T00:00:00"/>
    <x v="3"/>
    <s v="May"/>
    <s v="Friday"/>
    <s v="War Machine"/>
    <s v="War-Comedy"/>
    <n v="122"/>
    <n v="6"/>
    <s v="English"/>
  </r>
  <r>
    <d v="2017-05-26T00:00:00"/>
    <x v="3"/>
    <s v="May"/>
    <s v="Friday"/>
    <s v="Joshua: Teenager Vs. Superpower"/>
    <s v="Documentary"/>
    <n v="78"/>
    <n v="7.1"/>
    <s v="English"/>
  </r>
  <r>
    <d v="2017-06-09T00:00:00"/>
    <x v="3"/>
    <s v="June"/>
    <s v="Friday"/>
    <s v="Shimmer Lake"/>
    <s v="Crime Thriller"/>
    <n v="86"/>
    <n v="6.3"/>
    <s v="English"/>
  </r>
  <r>
    <d v="2017-06-16T00:00:00"/>
    <x v="3"/>
    <s v="June"/>
    <s v="Friday"/>
    <s v="Counterpunch "/>
    <s v="Documentary"/>
    <n v="91"/>
    <n v="6.7"/>
    <s v="English"/>
  </r>
  <r>
    <d v="2017-06-23T00:00:00"/>
    <x v="3"/>
    <s v="June"/>
    <s v="Friday"/>
    <s v="Nobody Speak: Trials Of The Free Press"/>
    <s v="Documentary"/>
    <n v="95"/>
    <n v="6.5"/>
    <s v="English"/>
  </r>
  <r>
    <d v="2017-06-28T00:00:00"/>
    <x v="3"/>
    <s v="June"/>
    <s v="Wednesday"/>
    <s v="Okja"/>
    <s v="Action-Adventure"/>
    <n v="121"/>
    <n v="7.3"/>
    <s v="English/Korean"/>
  </r>
  <r>
    <d v="2017-07-14T00:00:00"/>
    <x v="3"/>
    <s v="July"/>
    <s v="Friday"/>
    <s v="To The Bone"/>
    <s v="Drama"/>
    <n v="107"/>
    <n v="6.8"/>
    <s v="English"/>
  </r>
  <r>
    <d v="2017-07-14T00:00:00"/>
    <x v="3"/>
    <s v="July"/>
    <s v="Friday"/>
    <s v="Chasing Coral "/>
    <s v="Documentary"/>
    <n v="89"/>
    <n v="8.1"/>
    <s v="English"/>
  </r>
  <r>
    <d v="2017-07-28T00:00:00"/>
    <x v="3"/>
    <s v="July"/>
    <s v="Friday"/>
    <s v="The Incredible Jessica James"/>
    <s v="Comedy"/>
    <n v="83"/>
    <n v="6.5"/>
    <s v="English"/>
  </r>
  <r>
    <d v="2017-08-04T00:00:00"/>
    <x v="3"/>
    <s v="August"/>
    <s v="Friday"/>
    <s v="Icarus"/>
    <s v="Documentary"/>
    <n v="120"/>
    <n v="7.9"/>
    <s v="English"/>
  </r>
  <r>
    <d v="2017-08-11T00:00:00"/>
    <x v="3"/>
    <s v="August"/>
    <s v="Friday"/>
    <s v="Naked"/>
    <s v="Comedy"/>
    <n v="96"/>
    <n v="5.4"/>
    <s v="English"/>
  </r>
  <r>
    <d v="2017-08-25T00:00:00"/>
    <x v="3"/>
    <s v="August"/>
    <s v="Friday"/>
    <s v="Death Note"/>
    <s v="Horror Thriller"/>
    <n v="100"/>
    <n v="4.4000000000000004"/>
    <s v="English"/>
  </r>
  <r>
    <d v="2017-09-01T00:00:00"/>
    <x v="3"/>
    <s v="September"/>
    <s v="Friday"/>
    <s v="Little Evil"/>
    <s v="Comedy Horror"/>
    <n v="94"/>
    <n v="5.7"/>
    <s v="English"/>
  </r>
  <r>
    <d v="2017-09-01T00:00:00"/>
    <x v="3"/>
    <s v="September"/>
    <s v="Friday"/>
    <s v="Resurface"/>
    <s v="Documentary"/>
    <n v="27"/>
    <n v="7"/>
    <s v="English"/>
  </r>
  <r>
    <d v="2017-09-08T00:00:00"/>
    <x v="3"/>
    <s v="September"/>
    <s v="Friday"/>
    <s v="#Realityhigh"/>
    <s v="Comedy"/>
    <n v="99"/>
    <n v="5.2"/>
    <s v="English"/>
  </r>
  <r>
    <d v="2017-09-12T00:00:00"/>
    <x v="3"/>
    <s v="September"/>
    <s v="Tuesday"/>
    <s v="Heroin(E) "/>
    <s v="Documentary"/>
    <n v="39"/>
    <n v="6.8"/>
    <s v="English"/>
  </r>
  <r>
    <d v="2017-09-15T00:00:00"/>
    <x v="3"/>
    <s v="September"/>
    <s v="Friday"/>
    <s v="First They Killed My Father"/>
    <s v="Drama"/>
    <n v="136"/>
    <n v="7.2"/>
    <s v="Khmer/English/French"/>
  </r>
  <r>
    <d v="2017-09-22T00:00:00"/>
    <x v="3"/>
    <s v="September"/>
    <s v="Friday"/>
    <s v="Gaga: Five Foot Two"/>
    <s v="Documentary"/>
    <n v="100"/>
    <n v="7"/>
    <s v="English"/>
  </r>
  <r>
    <d v="2017-09-29T00:00:00"/>
    <x v="3"/>
    <s v="September"/>
    <s v="Friday"/>
    <s v="Gerald'S Game"/>
    <s v="Horror Thriller"/>
    <n v="103"/>
    <n v="6.5"/>
    <s v="English"/>
  </r>
  <r>
    <d v="2017-09-29T00:00:00"/>
    <x v="3"/>
    <s v="September"/>
    <s v="Friday"/>
    <s v="Our Souls At Night"/>
    <s v="Romance"/>
    <n v="103"/>
    <n v="6.9"/>
    <s v="English"/>
  </r>
  <r>
    <d v="2017-09-29T00:00:00"/>
    <x v="3"/>
    <s v="September"/>
    <s v="Friday"/>
    <s v="Long Shot"/>
    <s v="Documentary"/>
    <n v="40"/>
    <n v="7.4"/>
    <s v="English"/>
  </r>
  <r>
    <d v="2017-10-06T00:00:00"/>
    <x v="3"/>
    <s v="October"/>
    <s v="Friday"/>
    <s v="The Death And Life Of Marsha P. Johnson"/>
    <s v="Documentary"/>
    <n v="105"/>
    <n v="7.3"/>
    <s v="English"/>
  </r>
  <r>
    <d v="2017-10-12T00:00:00"/>
    <x v="3"/>
    <s v="October"/>
    <s v="Thursday"/>
    <s v="Bomb Scared"/>
    <s v="Black Comedy"/>
    <n v="89"/>
    <n v="5.6"/>
    <s v="Spanish/Basque"/>
  </r>
  <r>
    <d v="2017-10-13T00:00:00"/>
    <x v="3"/>
    <s v="October"/>
    <s v="Friday"/>
    <s v="The Babysitter"/>
    <s v="Teen Comedy Horror"/>
    <n v="85"/>
    <n v="6.3"/>
    <s v="English"/>
  </r>
  <r>
    <d v="2017-10-13T00:00:00"/>
    <x v="3"/>
    <s v="October"/>
    <s v="Friday"/>
    <s v="The Meyerowitz Stories (New And Selected)"/>
    <s v="Comedy-Drama"/>
    <n v="112"/>
    <n v="6.9"/>
    <s v="English"/>
  </r>
  <r>
    <d v="2017-10-13T00:00:00"/>
    <x v="3"/>
    <s v="October"/>
    <s v="Friday"/>
    <s v="Kingdom Of Us"/>
    <s v="Documentary"/>
    <n v="109"/>
    <n v="7"/>
    <s v="English"/>
  </r>
  <r>
    <d v="2017-10-20T00:00:00"/>
    <x v="3"/>
    <s v="October"/>
    <s v="Friday"/>
    <s v="1922"/>
    <s v="Horror/Crime Drama"/>
    <n v="102"/>
    <n v="6.3"/>
    <s v="English"/>
  </r>
  <r>
    <d v="2017-10-20T00:00:00"/>
    <x v="3"/>
    <s v="October"/>
    <s v="Friday"/>
    <s v="Wheelman"/>
    <s v="Action Thriller"/>
    <n v="82"/>
    <n v="6.4"/>
    <s v="English"/>
  </r>
  <r>
    <d v="2017-10-20T00:00:00"/>
    <x v="3"/>
    <s v="October"/>
    <s v="Friday"/>
    <s v="One Of Us"/>
    <s v="Documentary"/>
    <n v="95"/>
    <n v="7.1"/>
    <s v="English"/>
  </r>
  <r>
    <d v="2017-11-10T00:00:00"/>
    <x v="3"/>
    <s v="November"/>
    <s v="Friday"/>
    <s v="The Killer"/>
    <s v="Western"/>
    <n v="99"/>
    <n v="6.1"/>
    <s v="Portuguese"/>
  </r>
  <r>
    <d v="2017-11-17T00:00:00"/>
    <x v="3"/>
    <s v="November"/>
    <s v="Friday"/>
    <s v="A Christmas Prince"/>
    <s v="Romantic Comedy"/>
    <n v="92"/>
    <n v="5.8"/>
    <s v="English"/>
  </r>
  <r>
    <d v="2017-11-17T00:00:00"/>
    <x v="3"/>
    <s v="November"/>
    <s v="Friday"/>
    <s v="Jim &amp; Andy: The Great Beyond - Featuring A Very Special, Contractually Obligated Mention Of Tony Cliffton "/>
    <s v="Documentary"/>
    <n v="94"/>
    <n v="7.7"/>
    <s v="English"/>
  </r>
  <r>
    <d v="2017-11-21T00:00:00"/>
    <x v="3"/>
    <s v="November"/>
    <s v="Tuesday"/>
    <s v="Saving Capitalism"/>
    <s v="Documentary"/>
    <n v="73"/>
    <n v="6.8"/>
    <s v="English"/>
  </r>
  <r>
    <d v="2017-11-22T00:00:00"/>
    <x v="3"/>
    <s v="November"/>
    <s v="Wednesday"/>
    <s v="Barbra: The Music, The Mem'Ries, The Magic!"/>
    <s v="Concert Film"/>
    <n v="108"/>
    <n v="7.5"/>
    <s v="English"/>
  </r>
  <r>
    <d v="2017-11-24T00:00:00"/>
    <x v="3"/>
    <s v="November"/>
    <s v="Friday"/>
    <s v="Cuba And The Cameraman "/>
    <s v="Documentary"/>
    <n v="114"/>
    <n v="8.3000000000000007"/>
    <s v="English"/>
  </r>
  <r>
    <d v="2017-12-01T00:00:00"/>
    <x v="3"/>
    <s v="December"/>
    <s v="Friday"/>
    <s v="Voyuer "/>
    <s v="Documentary"/>
    <n v="95"/>
    <n v="6.2"/>
    <s v="English"/>
  </r>
  <r>
    <d v="2017-12-08T00:00:00"/>
    <x v="3"/>
    <s v="December"/>
    <s v="Friday"/>
    <s v="El Camino Christmas"/>
    <s v="Dark Comedy"/>
    <n v="89"/>
    <n v="5.7"/>
    <s v="English"/>
  </r>
  <r>
    <d v="2017-12-15T00:00:00"/>
    <x v="3"/>
    <s v="December"/>
    <s v="Friday"/>
    <s v="Christmas Inheritance"/>
    <s v="Romantic Drama"/>
    <n v="104"/>
    <n v="5.7"/>
    <s v="English"/>
  </r>
  <r>
    <d v="2017-12-22T00:00:00"/>
    <x v="3"/>
    <s v="December"/>
    <s v="Friday"/>
    <s v="Bright"/>
    <s v="Urban Fantasy"/>
    <n v="117"/>
    <n v="6.3"/>
    <s v="English"/>
  </r>
  <r>
    <d v="2018-01-12T00:00:00"/>
    <x v="4"/>
    <s v="January"/>
    <s v="Friday"/>
    <s v="The Polka King"/>
    <s v="Comedy-Drama"/>
    <n v="95"/>
    <n v="5.9"/>
    <s v="English"/>
  </r>
  <r>
    <d v="2018-01-19T00:00:00"/>
    <x v="4"/>
    <s v="January"/>
    <s v="Friday"/>
    <s v="The Open House"/>
    <s v="Horror Thriller"/>
    <n v="94"/>
    <n v="3.2"/>
    <s v="English"/>
  </r>
  <r>
    <d v="2018-01-19T00:00:00"/>
    <x v="4"/>
    <s v="January"/>
    <s v="Friday"/>
    <s v="Step Sisters"/>
    <s v="Comedy"/>
    <n v="108"/>
    <n v="5.5"/>
    <s v="English"/>
  </r>
  <r>
    <d v="2018-01-26T00:00:00"/>
    <x v="4"/>
    <s v="January"/>
    <s v="Friday"/>
    <s v="A Futile And Stupid Gesture"/>
    <s v="Biographical/Comedy"/>
    <n v="101"/>
    <n v="6.8"/>
    <s v="English"/>
  </r>
  <r>
    <d v="2018-02-04T00:00:00"/>
    <x v="4"/>
    <s v="February"/>
    <s v="Sunday"/>
    <s v="The Cloverfield Paradox"/>
    <s v="Science Fiction"/>
    <n v="102"/>
    <n v="5.5"/>
    <s v="English"/>
  </r>
  <r>
    <d v="2018-02-09T00:00:00"/>
    <x v="4"/>
    <s v="February"/>
    <s v="Friday"/>
    <s v="When We First Met"/>
    <s v="Romantic Comedy"/>
    <n v="97"/>
    <n v="6.4"/>
    <s v="English"/>
  </r>
  <r>
    <d v="2018-02-09T00:00:00"/>
    <x v="4"/>
    <s v="February"/>
    <s v="Friday"/>
    <s v="The Trader"/>
    <s v="Documentary"/>
    <n v="23"/>
    <n v="6.8"/>
    <s v="Georgian"/>
  </r>
  <r>
    <d v="2018-02-09T00:00:00"/>
    <x v="4"/>
    <s v="February"/>
    <s v="Friday"/>
    <s v="Seeing Allred"/>
    <s v="Documentary"/>
    <n v="95"/>
    <n v="6.9"/>
    <s v="English"/>
  </r>
  <r>
    <d v="2018-02-14T00:00:00"/>
    <x v="4"/>
    <s v="February"/>
    <s v="Wednesday"/>
    <s v="Love Per Square Foot"/>
    <s v="Romantic Comedy"/>
    <n v="133"/>
    <n v="7.2"/>
    <s v="Hindi"/>
  </r>
  <r>
    <d v="2018-02-16T00:00:00"/>
    <x v="4"/>
    <s v="February"/>
    <s v="Friday"/>
    <s v="Irreplaceable You"/>
    <s v="Drama"/>
    <n v="96"/>
    <n v="6.4"/>
    <s v="English"/>
  </r>
  <r>
    <d v="2018-02-23T00:00:00"/>
    <x v="4"/>
    <s v="February"/>
    <s v="Friday"/>
    <s v="Mute"/>
    <s v="Science Fiction/Mystery"/>
    <n v="126"/>
    <n v="5.5"/>
    <s v="English"/>
  </r>
  <r>
    <d v="2018-03-08T00:00:00"/>
    <x v="4"/>
    <s v="March"/>
    <s v="Thursday"/>
    <s v="Ladies First"/>
    <s v="Documentary"/>
    <n v="39"/>
    <n v="7.2"/>
    <s v="English/Hindi"/>
  </r>
  <r>
    <d v="2018-03-09T00:00:00"/>
    <x v="4"/>
    <s v="March"/>
    <s v="Friday"/>
    <s v="The Outsider"/>
    <s v="Crime Drama"/>
    <n v="120"/>
    <n v="6.3"/>
    <s v="English/Japanese"/>
  </r>
  <r>
    <d v="2018-03-16T00:00:00"/>
    <x v="4"/>
    <s v="March"/>
    <s v="Friday"/>
    <s v="Benji"/>
    <s v="Family Film"/>
    <n v="87"/>
    <n v="6.3"/>
    <s v="English"/>
  </r>
  <r>
    <d v="2018-03-16T00:00:00"/>
    <x v="4"/>
    <s v="March"/>
    <s v="Friday"/>
    <s v="Take Your Pills"/>
    <s v="Documentary"/>
    <n v="87"/>
    <n v="6.4"/>
    <s v="English"/>
  </r>
  <r>
    <d v="2018-03-23T00:00:00"/>
    <x v="4"/>
    <s v="March"/>
    <s v="Friday"/>
    <s v="Paradox"/>
    <s v="Musical/Western/Fantasy"/>
    <n v="73"/>
    <n v="3.9"/>
    <s v="English"/>
  </r>
  <r>
    <d v="2018-03-23T00:00:00"/>
    <x v="4"/>
    <s v="March"/>
    <s v="Friday"/>
    <s v="Game Over, Man!"/>
    <s v="Action/Comedy"/>
    <n v="101"/>
    <n v="5.4"/>
    <s v="English"/>
  </r>
  <r>
    <d v="2018-03-23T00:00:00"/>
    <x v="4"/>
    <s v="March"/>
    <s v="Friday"/>
    <s v="Roxanne Roxanne"/>
    <s v="Biopic"/>
    <n v="98"/>
    <n v="6.2"/>
    <s v="English"/>
  </r>
  <r>
    <d v="2018-03-30T00:00:00"/>
    <x v="4"/>
    <s v="March"/>
    <s v="Friday"/>
    <s v="Happy Anniversary"/>
    <s v="Romantic Comedy"/>
    <n v="78"/>
    <n v="5.8"/>
    <s v="English"/>
  </r>
  <r>
    <d v="2018-03-30T00:00:00"/>
    <x v="4"/>
    <s v="March"/>
    <s v="Friday"/>
    <s v="First Match"/>
    <s v="Sports-Drama"/>
    <n v="102"/>
    <n v="6.4"/>
    <s v="English"/>
  </r>
  <r>
    <d v="2018-04-06T00:00:00"/>
    <x v="4"/>
    <s v="April"/>
    <s v="Friday"/>
    <s v="6 Balloons"/>
    <s v="Drama"/>
    <n v="75"/>
    <n v="5.9"/>
    <s v="English"/>
  </r>
  <r>
    <d v="2018-04-06T00:00:00"/>
    <x v="4"/>
    <s v="April"/>
    <s v="Friday"/>
    <s v="Amateur"/>
    <s v="Sports-Drama"/>
    <n v="96"/>
    <n v="5.9"/>
    <s v="English"/>
  </r>
  <r>
    <d v="2018-04-06T00:00:00"/>
    <x v="4"/>
    <s v="April"/>
    <s v="Friday"/>
    <s v="Ram Dass, Going Home"/>
    <s v="Documentary"/>
    <n v="31"/>
    <n v="7.1"/>
    <s v="English"/>
  </r>
  <r>
    <d v="2018-04-13T00:00:00"/>
    <x v="4"/>
    <s v="April"/>
    <s v="Friday"/>
    <s v="Come Sunday"/>
    <s v="Biopic"/>
    <n v="106"/>
    <n v="6"/>
    <s v="English"/>
  </r>
  <r>
    <d v="2018-04-13T00:00:00"/>
    <x v="4"/>
    <s v="April"/>
    <s v="Friday"/>
    <s v="I Am Not An Easy Man"/>
    <s v="Romantic Comedy"/>
    <n v="98"/>
    <n v="6.3"/>
    <s v="French"/>
  </r>
  <r>
    <d v="2018-04-20T00:00:00"/>
    <x v="4"/>
    <s v="April"/>
    <s v="Friday"/>
    <s v="Dude"/>
    <s v="Teen Comedy-Drama"/>
    <n v="97"/>
    <n v="5.0999999999999996"/>
    <s v="English"/>
  </r>
  <r>
    <d v="2018-04-20T00:00:00"/>
    <x v="4"/>
    <s v="April"/>
    <s v="Friday"/>
    <s v="Mercury 13"/>
    <s v="Documentary"/>
    <n v="79"/>
    <n v="6.8"/>
    <s v="English"/>
  </r>
  <r>
    <d v="2018-04-27T00:00:00"/>
    <x v="4"/>
    <s v="April"/>
    <s v="Friday"/>
    <s v="The Week Of"/>
    <s v="Comedy"/>
    <n v="116"/>
    <n v="5.2"/>
    <s v="English"/>
  </r>
  <r>
    <d v="2018-04-27T00:00:00"/>
    <x v="4"/>
    <s v="April"/>
    <s v="Friday"/>
    <s v="Candy Jar"/>
    <s v="Comedy"/>
    <n v="92"/>
    <n v="5.8"/>
    <s v="English"/>
  </r>
  <r>
    <d v="2018-04-27T00:00:00"/>
    <x v="4"/>
    <s v="April"/>
    <s v="Friday"/>
    <s v="The Rachel Divide"/>
    <s v="Documentary"/>
    <n v="104"/>
    <n v="6.2"/>
    <s v="English"/>
  </r>
  <r>
    <d v="2018-05-01T00:00:00"/>
    <x v="4"/>
    <s v="May"/>
    <s v="Tuesday"/>
    <s v="Sometimes"/>
    <s v="Drama"/>
    <n v="101"/>
    <n v="7.2"/>
    <s v="Tamil"/>
  </r>
  <r>
    <d v="2018-05-04T00:00:00"/>
    <x v="4"/>
    <s v="May"/>
    <s v="Friday"/>
    <s v="Forgive Us Our Debts"/>
    <s v="Drama"/>
    <n v="104"/>
    <n v="6"/>
    <s v="Italian"/>
  </r>
  <r>
    <d v="2018-05-04T00:00:00"/>
    <x v="4"/>
    <s v="May"/>
    <s v="Friday"/>
    <s v="End Game"/>
    <s v="Documentary"/>
    <n v="40"/>
    <n v="7.1"/>
    <s v="English"/>
  </r>
  <r>
    <d v="2018-05-11T00:00:00"/>
    <x v="4"/>
    <s v="May"/>
    <s v="Friday"/>
    <s v="The Kissing Booth"/>
    <s v="Romantic Comedy"/>
    <n v="105"/>
    <n v="6"/>
    <s v="English"/>
  </r>
  <r>
    <d v="2018-05-18T00:00:00"/>
    <x v="4"/>
    <s v="May"/>
    <s v="Friday"/>
    <s v="Cargo"/>
    <s v="Drama/Horror"/>
    <n v="104"/>
    <n v="6.3"/>
    <s v="English"/>
  </r>
  <r>
    <d v="2018-05-25T00:00:00"/>
    <x v="4"/>
    <s v="May"/>
    <s v="Friday"/>
    <s v="Ibiza"/>
    <s v="Comedy"/>
    <n v="94"/>
    <n v="5.2"/>
    <s v="English"/>
  </r>
  <r>
    <d v="2018-06-08T00:00:00"/>
    <x v="4"/>
    <s v="June"/>
    <s v="Friday"/>
    <s v="Alex Strangelove"/>
    <s v="Romantic Comedy"/>
    <n v="99"/>
    <n v="6.3"/>
    <s v="English"/>
  </r>
  <r>
    <d v="2018-06-15T00:00:00"/>
    <x v="4"/>
    <s v="June"/>
    <s v="Friday"/>
    <s v="Lust Stories"/>
    <s v="Drama"/>
    <n v="120"/>
    <n v="6.5"/>
    <s v="Hindi"/>
  </r>
  <r>
    <d v="2018-06-15T00:00:00"/>
    <x v="4"/>
    <s v="June"/>
    <s v="Friday"/>
    <s v="Set It Up"/>
    <s v="Romantic Comedy"/>
    <n v="105"/>
    <n v="6.5"/>
    <s v="English"/>
  </r>
  <r>
    <d v="2018-06-24T00:00:00"/>
    <x v="4"/>
    <s v="June"/>
    <s v="Sunday"/>
    <s v="To Each, Her Own"/>
    <s v="Romantic Comedy"/>
    <n v="95"/>
    <n v="5.3"/>
    <s v="French"/>
  </r>
  <r>
    <d v="2018-06-29T00:00:00"/>
    <x v="4"/>
    <s v="June"/>
    <s v="Friday"/>
    <s v="Tau"/>
    <s v="Science Fiction/Thriller"/>
    <n v="97"/>
    <n v="5.8"/>
    <s v="English"/>
  </r>
  <r>
    <d v="2018-06-29T00:00:00"/>
    <x v="4"/>
    <s v="June"/>
    <s v="Friday"/>
    <s v="Recovery Boys"/>
    <s v="Documentary"/>
    <n v="89"/>
    <n v="6.6"/>
    <s v="English"/>
  </r>
  <r>
    <d v="2018-06-29T00:00:00"/>
    <x v="4"/>
    <s v="June"/>
    <s v="Friday"/>
    <s v="Calibre"/>
    <s v="Thriller"/>
    <n v="101"/>
    <n v="6.8"/>
    <s v="English"/>
  </r>
  <r>
    <d v="2018-07-06T00:00:00"/>
    <x v="4"/>
    <s v="July"/>
    <s v="Friday"/>
    <s v="The Legacy Of A Whitetail Deer Hunter"/>
    <s v="Adventure/Comedy"/>
    <n v="83"/>
    <n v="5.5"/>
    <s v="English"/>
  </r>
  <r>
    <d v="2018-07-13T00:00:00"/>
    <x v="4"/>
    <s v="July"/>
    <s v="Friday"/>
    <s v="How It Ends"/>
    <s v="Action-Thriller"/>
    <n v="113"/>
    <n v="5"/>
    <s v="English"/>
  </r>
  <r>
    <d v="2018-07-20T00:00:00"/>
    <x v="4"/>
    <s v="July"/>
    <s v="Friday"/>
    <s v="Father Of The Year"/>
    <s v="Comedy"/>
    <n v="94"/>
    <n v="5.2"/>
    <s v="English"/>
  </r>
  <r>
    <d v="2018-07-27T00:00:00"/>
    <x v="4"/>
    <s v="July"/>
    <s v="Friday"/>
    <s v="Extinction"/>
    <s v="Science Fiction/Thriller"/>
    <n v="95"/>
    <n v="5.8"/>
    <s v="English"/>
  </r>
  <r>
    <d v="2018-07-27T00:00:00"/>
    <x v="4"/>
    <s v="July"/>
    <s v="Friday"/>
    <s v="The Bleeding Edge"/>
    <s v="Documentary"/>
    <n v="100"/>
    <n v="7.6"/>
    <s v="English"/>
  </r>
  <r>
    <d v="2018-08-03T00:00:00"/>
    <x v="4"/>
    <s v="August"/>
    <s v="Friday"/>
    <s v="Like Father"/>
    <s v="Comedy"/>
    <n v="103"/>
    <n v="6.1"/>
    <s v="English"/>
  </r>
  <r>
    <d v="2018-08-03T00:00:00"/>
    <x v="4"/>
    <s v="August"/>
    <s v="Friday"/>
    <s v="Long Live Brij Mohan"/>
    <s v="Comedy"/>
    <n v="105"/>
    <n v="6.8"/>
    <s v="Hindi"/>
  </r>
  <r>
    <d v="2018-08-10T00:00:00"/>
    <x v="4"/>
    <s v="August"/>
    <s v="Friday"/>
    <s v="The Package"/>
    <s v="Black Comedy"/>
    <n v="94"/>
    <n v="5.5"/>
    <s v="English"/>
  </r>
  <r>
    <d v="2018-08-10T00:00:00"/>
    <x v="4"/>
    <s v="August"/>
    <s v="Friday"/>
    <s v="Zion "/>
    <s v="Documentary"/>
    <n v="11"/>
    <n v="7.2"/>
    <s v="English"/>
  </r>
  <r>
    <d v="2018-08-17T00:00:00"/>
    <x v="4"/>
    <s v="August"/>
    <s v="Friday"/>
    <s v="To All The Boys I'Ve Loved Before"/>
    <s v="Romantic Comedy"/>
    <n v="99"/>
    <n v="7.1"/>
    <s v="English"/>
  </r>
  <r>
    <d v="2018-08-24T00:00:00"/>
    <x v="4"/>
    <s v="August"/>
    <s v="Friday"/>
    <s v="The After Party"/>
    <s v="Comedy"/>
    <n v="89"/>
    <n v="5.8"/>
    <s v="English"/>
  </r>
  <r>
    <d v="2018-09-07T00:00:00"/>
    <x v="4"/>
    <s v="September"/>
    <s v="Friday"/>
    <s v="The Most Assassinated Woman In The World"/>
    <s v="Thriller"/>
    <n v="102"/>
    <n v="5.3"/>
    <s v="French"/>
  </r>
  <r>
    <d v="2018-09-07T00:00:00"/>
    <x v="4"/>
    <s v="September"/>
    <s v="Friday"/>
    <s v="Sierra Burgess Is A Loser"/>
    <s v="Romantic Comedy-Drama"/>
    <n v="105"/>
    <n v="5.8"/>
    <s v="English"/>
  </r>
  <r>
    <d v="2018-09-07T00:00:00"/>
    <x v="4"/>
    <s v="September"/>
    <s v="Friday"/>
    <s v="City Of Joy"/>
    <s v="Documentary"/>
    <n v="74"/>
    <n v="7.5"/>
    <s v="English"/>
  </r>
  <r>
    <d v="2018-09-12T00:00:00"/>
    <x v="4"/>
    <s v="September"/>
    <s v="Wednesday"/>
    <s v="On My Skin"/>
    <s v="Crime Drama"/>
    <n v="100"/>
    <n v="7.3"/>
    <s v="Italian"/>
  </r>
  <r>
    <d v="2018-09-13T00:00:00"/>
    <x v="4"/>
    <s v="September"/>
    <s v="Thursday"/>
    <s v="Reversing Roe"/>
    <s v="Documentary"/>
    <n v="99"/>
    <n v="7.5"/>
    <s v="English"/>
  </r>
  <r>
    <d v="2018-09-14T00:00:00"/>
    <x v="4"/>
    <s v="September"/>
    <s v="Friday"/>
    <s v="The Land Of Steady Habits"/>
    <s v="Drama"/>
    <n v="98"/>
    <n v="6.2"/>
    <s v="English"/>
  </r>
  <r>
    <d v="2018-09-14T00:00:00"/>
    <x v="4"/>
    <s v="September"/>
    <s v="Friday"/>
    <s v="The Angel"/>
    <s v="Spy Thriller"/>
    <n v="114"/>
    <n v="6.6"/>
    <s v="English"/>
  </r>
  <r>
    <d v="2018-09-21T00:00:00"/>
    <x v="4"/>
    <s v="September"/>
    <s v="Friday"/>
    <s v="Nappily Ever After"/>
    <s v="Comedy-Drama"/>
    <n v="98"/>
    <n v="6.4"/>
    <s v="English"/>
  </r>
  <r>
    <d v="2018-09-21T00:00:00"/>
    <x v="4"/>
    <s v="September"/>
    <s v="Friday"/>
    <s v="Quincy"/>
    <s v="Documentary"/>
    <n v="124"/>
    <n v="7.6"/>
    <s v="English"/>
  </r>
  <r>
    <d v="2018-09-28T00:00:00"/>
    <x v="4"/>
    <s v="September"/>
    <s v="Friday"/>
    <s v="Hold The Dark"/>
    <s v="Thriller"/>
    <n v="125"/>
    <n v="5.6"/>
    <s v="English"/>
  </r>
  <r>
    <d v="2018-09-28T00:00:00"/>
    <x v="4"/>
    <s v="September"/>
    <s v="Friday"/>
    <s v="Notes From Dunblane: Lesson From A School Shooting"/>
    <s v="Documentary"/>
    <n v="23"/>
    <n v="5.9"/>
    <s v="English"/>
  </r>
  <r>
    <d v="2018-09-28T00:00:00"/>
    <x v="4"/>
    <s v="September"/>
    <s v="Friday"/>
    <s v="Two Catalonias"/>
    <s v="Documentary"/>
    <n v="116"/>
    <n v="6.4"/>
    <s v="Spanish/Catalan"/>
  </r>
  <r>
    <d v="2018-10-05T00:00:00"/>
    <x v="4"/>
    <s v="October"/>
    <s v="Friday"/>
    <s v="Private Life"/>
    <s v="Drama"/>
    <n v="124"/>
    <n v="7.2"/>
    <s v="English"/>
  </r>
  <r>
    <d v="2018-10-10T00:00:00"/>
    <x v="4"/>
    <s v="October"/>
    <s v="Wednesday"/>
    <s v="44399"/>
    <s v="Drama"/>
    <n v="144"/>
    <n v="6.8"/>
    <s v="English"/>
  </r>
  <r>
    <d v="2018-10-12T00:00:00"/>
    <x v="4"/>
    <s v="October"/>
    <s v="Friday"/>
    <s v="Apostle"/>
    <s v="Horror-Thriller"/>
    <n v="129"/>
    <n v="6.3"/>
    <s v="English"/>
  </r>
  <r>
    <d v="2018-10-12T00:00:00"/>
    <x v="4"/>
    <s v="October"/>
    <s v="Friday"/>
    <s v="Remastered: Who Shot The Sheriff?"/>
    <s v="Documentary"/>
    <n v="57"/>
    <n v="6.9"/>
    <s v="English"/>
  </r>
  <r>
    <d v="2018-10-12T00:00:00"/>
    <x v="4"/>
    <s v="October"/>
    <s v="Friday"/>
    <s v="Feminists: What Were They Thinking?"/>
    <s v="Documentary"/>
    <n v="86"/>
    <n v="7"/>
    <s v="English"/>
  </r>
  <r>
    <d v="2018-10-19T00:00:00"/>
    <x v="4"/>
    <s v="October"/>
    <s v="Friday"/>
    <s v="The Night Comes For Us"/>
    <s v="Action-Thriller"/>
    <n v="121"/>
    <n v="7"/>
    <s v="Indonesian"/>
  </r>
  <r>
    <d v="2018-10-19T00:00:00"/>
    <x v="4"/>
    <s v="October"/>
    <s v="Friday"/>
    <s v="Derren Brown: Sacrifice"/>
    <s v="Mentalism Special"/>
    <n v="49"/>
    <n v="7.1"/>
    <s v="English"/>
  </r>
  <r>
    <d v="2018-10-26T00:00:00"/>
    <x v="4"/>
    <s v="October"/>
    <s v="Friday"/>
    <s v="Been So Long"/>
    <s v="Musical"/>
    <n v="100"/>
    <n v="5.5"/>
    <s v="English"/>
  </r>
  <r>
    <d v="2018-10-26T00:00:00"/>
    <x v="4"/>
    <s v="October"/>
    <s v="Friday"/>
    <s v="Shirkers"/>
    <s v="Documentary"/>
    <n v="97"/>
    <n v="7.4"/>
    <s v="English"/>
  </r>
  <r>
    <d v="2018-11-02T00:00:00"/>
    <x v="4"/>
    <s v="November"/>
    <s v="Friday"/>
    <s v="The Holiday Calendar"/>
    <s v="Romantic Comedy"/>
    <n v="95"/>
    <n v="5.7"/>
    <s v="English"/>
  </r>
  <r>
    <d v="2018-11-02T00:00:00"/>
    <x v="4"/>
    <s v="November"/>
    <s v="Friday"/>
    <s v="The Other Side Of The Wind"/>
    <s v="Drama"/>
    <n v="122"/>
    <n v="6.8"/>
    <s v="English"/>
  </r>
  <r>
    <d v="2018-11-02T00:00:00"/>
    <x v="4"/>
    <s v="November"/>
    <s v="Friday"/>
    <s v="Remastered: Tricky Dick &amp; The Man In Black"/>
    <s v="Documentary"/>
    <n v="58"/>
    <n v="7.1"/>
    <s v="English"/>
  </r>
  <r>
    <d v="2018-11-02T00:00:00"/>
    <x v="4"/>
    <s v="November"/>
    <s v="Friday"/>
    <s v="They'Ll Love Me When I'M Dead"/>
    <s v="Documentary"/>
    <n v="98"/>
    <n v="7.4"/>
    <s v="English"/>
  </r>
  <r>
    <d v="2018-11-09T00:00:00"/>
    <x v="4"/>
    <s v="November"/>
    <s v="Friday"/>
    <s v="Outlaw King"/>
    <s v="Historical-Epic"/>
    <n v="121"/>
    <n v="6.9"/>
    <s v="English"/>
  </r>
  <r>
    <d v="2018-11-13T00:00:00"/>
    <x v="4"/>
    <s v="November"/>
    <s v="Tuesday"/>
    <s v="Loudon Wainwright Iii: Surviving Twin"/>
    <s v="One-Man Show"/>
    <n v="91"/>
    <n v="7.1"/>
    <s v="English"/>
  </r>
  <r>
    <d v="2018-11-16T00:00:00"/>
    <x v="4"/>
    <s v="November"/>
    <s v="Friday"/>
    <s v="Cam"/>
    <s v="Psychological Horror"/>
    <n v="94"/>
    <n v="5.9"/>
    <s v="English"/>
  </r>
  <r>
    <d v="2018-11-16T00:00:00"/>
    <x v="4"/>
    <s v="November"/>
    <s v="Friday"/>
    <s v="The Princess Switch"/>
    <s v="Romantic Comedy"/>
    <n v="101"/>
    <n v="6"/>
    <s v="English"/>
  </r>
  <r>
    <d v="2018-11-16T00:00:00"/>
    <x v="4"/>
    <s v="November"/>
    <s v="Friday"/>
    <s v="The Ballad Of Buster Scruggs"/>
    <s v="Western"/>
    <n v="132"/>
    <n v="7.3"/>
    <s v="English"/>
  </r>
  <r>
    <d v="2018-11-22T00:00:00"/>
    <x v="4"/>
    <s v="November"/>
    <s v="Thursday"/>
    <s v="The Christmas Chronicles"/>
    <s v="Christmas/Fantasy/Adventure/Comedy"/>
    <n v="104"/>
    <n v="7"/>
    <s v="English"/>
  </r>
  <r>
    <d v="2018-11-30T00:00:00"/>
    <x v="4"/>
    <s v="November"/>
    <s v="Friday"/>
    <s v="A Christmas Prince: The Royal Wedding"/>
    <s v="Romantic Comedy"/>
    <n v="92"/>
    <n v="5.3"/>
    <s v="English"/>
  </r>
  <r>
    <d v="2018-11-30T00:00:00"/>
    <x v="4"/>
    <s v="November"/>
    <s v="Friday"/>
    <s v="Rajma Chawal"/>
    <s v="Comedy-Drama"/>
    <n v="118"/>
    <n v="5.8"/>
    <s v="Hindi"/>
  </r>
  <r>
    <d v="2018-11-30T00:00:00"/>
    <x v="4"/>
    <s v="November"/>
    <s v="Friday"/>
    <s v="Angela'S Christmas"/>
    <s v="Animation"/>
    <n v="30"/>
    <n v="7.1"/>
    <s v="English"/>
  </r>
  <r>
    <d v="2018-12-07T00:00:00"/>
    <x v="4"/>
    <s v="December"/>
    <s v="Friday"/>
    <s v="5 Star Christmas"/>
    <s v="Comedy"/>
    <n v="95"/>
    <n v="4.5999999999999996"/>
    <s v="Italian"/>
  </r>
  <r>
    <d v="2018-12-07T00:00:00"/>
    <x v="4"/>
    <s v="December"/>
    <s v="Friday"/>
    <s v="Mowgli: Legend Of The Jungle"/>
    <s v="Adventure"/>
    <n v="104"/>
    <n v="6.5"/>
    <s v="English"/>
  </r>
  <r>
    <d v="2018-12-07T00:00:00"/>
    <x v="4"/>
    <s v="December"/>
    <s v="Friday"/>
    <s v="Remastered: Who Killed Jam Master Jay?"/>
    <s v="Documentary"/>
    <n v="58"/>
    <n v="6.6"/>
    <s v="English"/>
  </r>
  <r>
    <d v="2018-12-07T00:00:00"/>
    <x v="4"/>
    <s v="December"/>
    <s v="Friday"/>
    <s v="The American Meme"/>
    <s v="Documentary"/>
    <n v="98"/>
    <n v="6.6"/>
    <s v="English"/>
  </r>
  <r>
    <d v="2018-12-12T00:00:00"/>
    <x v="4"/>
    <s v="December"/>
    <s v="Wednesday"/>
    <s v="Out Of Many, One"/>
    <s v="Documentary"/>
    <n v="34"/>
    <n v="5.7"/>
    <s v="English"/>
  </r>
  <r>
    <d v="2018-12-14T00:00:00"/>
    <x v="4"/>
    <s v="December"/>
    <s v="Friday"/>
    <s v="Roma"/>
    <s v="Drama"/>
    <n v="135"/>
    <n v="7.7"/>
    <s v="Spanish"/>
  </r>
  <r>
    <d v="2018-12-16T00:00:00"/>
    <x v="4"/>
    <s v="December"/>
    <s v="Sunday"/>
    <s v="Springsteen On Broadway"/>
    <s v="One-Man Show"/>
    <n v="153"/>
    <n v="8.5"/>
    <s v="English"/>
  </r>
  <r>
    <d v="2018-12-21T00:00:00"/>
    <x v="4"/>
    <s v="December"/>
    <s v="Friday"/>
    <s v="Porta Dos Fundos: The Last Hangover"/>
    <s v="Comedy"/>
    <n v="44"/>
    <n v="6.3"/>
    <s v="Portuguese"/>
  </r>
  <r>
    <d v="2018-12-21T00:00:00"/>
    <x v="4"/>
    <s v="December"/>
    <s v="Friday"/>
    <s v="Bird Box"/>
    <s v="Psychological Thriller"/>
    <n v="124"/>
    <n v="6.6"/>
    <s v="English"/>
  </r>
  <r>
    <d v="2018-12-21T00:00:00"/>
    <x v="4"/>
    <s v="December"/>
    <s v="Friday"/>
    <s v="Struggle: The Life And Lost Art Of Szukaiski"/>
    <s v="Documentary"/>
    <n v="105"/>
    <n v="8"/>
    <s v="English"/>
  </r>
  <r>
    <d v="2018-12-31T00:00:00"/>
    <x v="4"/>
    <s v="December"/>
    <s v="Monday"/>
    <s v="Taylor Swift: Reputation Stadium Tour"/>
    <s v="Concert Film"/>
    <n v="125"/>
    <n v="8.4"/>
    <s v="English"/>
  </r>
  <r>
    <d v="2019-01-04T00:00:00"/>
    <x v="5"/>
    <s v="January"/>
    <s v="Friday"/>
    <s v="Lionheart"/>
    <s v="Comedy"/>
    <n v="94"/>
    <n v="5.7"/>
    <s v="English"/>
  </r>
  <r>
    <d v="2019-01-11T00:00:00"/>
    <x v="5"/>
    <s v="January"/>
    <s v="Friday"/>
    <s v="The Last Laugh"/>
    <s v="Comedy-Drama"/>
    <n v="98"/>
    <n v="5.6"/>
    <s v="English"/>
  </r>
  <r>
    <d v="2019-01-11T00:00:00"/>
    <x v="5"/>
    <s v="January"/>
    <s v="Friday"/>
    <s v="Remastered: Massacre At The Stadium"/>
    <s v="Documentary"/>
    <n v="64"/>
    <n v="7.3"/>
    <s v="English/Spanish"/>
  </r>
  <r>
    <d v="2019-01-18T00:00:00"/>
    <x v="5"/>
    <s v="January"/>
    <s v="Friday"/>
    <s v="Io"/>
    <s v="Science Fiction/Drama"/>
    <n v="95"/>
    <n v="4.7"/>
    <s v="English"/>
  </r>
  <r>
    <d v="2019-01-18T00:00:00"/>
    <x v="5"/>
    <s v="January"/>
    <s v="Friday"/>
    <s v="Fyre: The Greatest Party That Never Happened"/>
    <s v="Documentary"/>
    <n v="97"/>
    <n v="7.2"/>
    <s v="English"/>
  </r>
  <r>
    <d v="2019-01-18T00:00:00"/>
    <x v="5"/>
    <s v="January"/>
    <s v="Friday"/>
    <s v="Soni"/>
    <s v="Crime Drama"/>
    <n v="97"/>
    <n v="7.2"/>
    <s v="Hindi"/>
  </r>
  <r>
    <d v="2019-01-25T00:00:00"/>
    <x v="5"/>
    <s v="January"/>
    <s v="Friday"/>
    <s v="Polar"/>
    <s v="Action"/>
    <n v="118"/>
    <n v="6.3"/>
    <s v="English"/>
  </r>
  <r>
    <d v="2019-02-01T00:00:00"/>
    <x v="5"/>
    <s v="February"/>
    <s v="Friday"/>
    <s v="Velvet Buzzsaw"/>
    <s v="Thriller"/>
    <n v="112"/>
    <n v="5.7"/>
    <s v="English"/>
  </r>
  <r>
    <d v="2019-02-08T00:00:00"/>
    <x v="5"/>
    <s v="February"/>
    <s v="Friday"/>
    <s v="Kevin Hart'S Guide To Black History"/>
    <s v="Variety Show"/>
    <n v="63"/>
    <n v="5.5"/>
    <s v="English"/>
  </r>
  <r>
    <d v="2019-02-08T00:00:00"/>
    <x v="5"/>
    <s v="February"/>
    <s v="Friday"/>
    <s v="High Flying Bird"/>
    <s v="Sports-Drama"/>
    <n v="90"/>
    <n v="6.2"/>
    <s v="English"/>
  </r>
  <r>
    <d v="2019-02-08T00:00:00"/>
    <x v="5"/>
    <s v="February"/>
    <s v="Friday"/>
    <s v="Remastered: The Two Killings Of Sam Cooke"/>
    <s v="Documentary"/>
    <n v="64"/>
    <n v="7.3"/>
    <s v="English"/>
  </r>
  <r>
    <d v="2019-02-12T00:00:00"/>
    <x v="5"/>
    <s v="February"/>
    <s v="Tuesday"/>
    <s v="Period. End Of Sentence."/>
    <s v="Documentary"/>
    <n v="26"/>
    <n v="7.4"/>
    <s v="English/Hindi"/>
  </r>
  <r>
    <d v="2019-02-22T00:00:00"/>
    <x v="5"/>
    <s v="February"/>
    <s v="Friday"/>
    <s v="Paris Is Us"/>
    <s v="Romance Drama"/>
    <n v="83"/>
    <n v="4.5999999999999996"/>
    <s v="French"/>
  </r>
  <r>
    <d v="2019-02-22T00:00:00"/>
    <x v="5"/>
    <s v="February"/>
    <s v="Friday"/>
    <s v="Firebrand"/>
    <s v="Drama"/>
    <n v="112"/>
    <n v="5.2"/>
    <s v="Marathi"/>
  </r>
  <r>
    <d v="2019-02-22T00:00:00"/>
    <x v="5"/>
    <s v="February"/>
    <s v="Friday"/>
    <s v="Paddleton"/>
    <s v="Drama-Comedy"/>
    <n v="89"/>
    <n v="7.2"/>
    <s v="English"/>
  </r>
  <r>
    <d v="2019-03-08T00:00:00"/>
    <x v="5"/>
    <s v="March"/>
    <s v="Friday"/>
    <s v="Juanita"/>
    <s v="Drama"/>
    <n v="90"/>
    <n v="6"/>
    <s v="English"/>
  </r>
  <r>
    <d v="2019-03-08T00:00:00"/>
    <x v="5"/>
    <s v="March"/>
    <s v="Friday"/>
    <s v="Walk. Ride. Rodeo."/>
    <s v="Drama"/>
    <n v="99"/>
    <n v="6.4"/>
    <s v="English"/>
  </r>
  <r>
    <d v="2019-03-13T00:00:00"/>
    <x v="5"/>
    <s v="March"/>
    <s v="Wednesday"/>
    <s v="Triple Frontier"/>
    <s v="Action-Thriller"/>
    <n v="125"/>
    <n v="6.4"/>
    <s v="English"/>
  </r>
  <r>
    <d v="2019-03-21T00:00:00"/>
    <x v="5"/>
    <s v="March"/>
    <s v="Thursday"/>
    <s v="Antoine Griezmann: The Making Of A Legend"/>
    <s v="Documentary"/>
    <n v="60"/>
    <n v="6.5"/>
    <s v="French"/>
  </r>
  <r>
    <d v="2019-03-22T00:00:00"/>
    <x v="5"/>
    <s v="March"/>
    <s v="Friday"/>
    <s v="Remastered: The Miami Showband Massacre"/>
    <s v="Documentary"/>
    <n v="70"/>
    <n v="7"/>
    <s v="English"/>
  </r>
  <r>
    <d v="2019-03-22T00:00:00"/>
    <x v="5"/>
    <s v="March"/>
    <s v="Friday"/>
    <s v="The Dirt"/>
    <s v="Biopic"/>
    <n v="108"/>
    <n v="7"/>
    <s v="English"/>
  </r>
  <r>
    <d v="2019-03-29T00:00:00"/>
    <x v="5"/>
    <s v="March"/>
    <s v="Friday"/>
    <s v="44423"/>
    <s v="Comedy-Drama"/>
    <n v="124"/>
    <n v="5.8"/>
    <s v="Marathi"/>
  </r>
  <r>
    <d v="2019-03-29T00:00:00"/>
    <x v="5"/>
    <s v="March"/>
    <s v="Friday"/>
    <s v="The Legend Of Cocaine Island"/>
    <s v="Documentary"/>
    <n v="87"/>
    <n v="6.3"/>
    <s v="English"/>
  </r>
  <r>
    <d v="2019-03-29T00:00:00"/>
    <x v="5"/>
    <s v="March"/>
    <s v="Friday"/>
    <s v="The Highwaymen"/>
    <s v="Crime Drama"/>
    <n v="131"/>
    <n v="6.9"/>
    <s v="English"/>
  </r>
  <r>
    <d v="2019-04-05T00:00:00"/>
    <x v="5"/>
    <s v="April"/>
    <s v="Friday"/>
    <s v="Unicorn Store"/>
    <s v="Comedy"/>
    <n v="92"/>
    <n v="5.5"/>
    <s v="English"/>
  </r>
  <r>
    <d v="2019-04-12T00:00:00"/>
    <x v="5"/>
    <s v="April"/>
    <s v="Friday"/>
    <s v="Who Would You Take To A Deserted Island?"/>
    <s v="Drama"/>
    <n v="93"/>
    <n v="5.3"/>
    <s v="Spanish"/>
  </r>
  <r>
    <d v="2019-04-12T00:00:00"/>
    <x v="5"/>
    <s v="April"/>
    <s v="Friday"/>
    <s v="The Perfect Date"/>
    <s v="Romantic Comedy"/>
    <n v="89"/>
    <n v="5.8"/>
    <s v="English"/>
  </r>
  <r>
    <d v="2019-04-17T00:00:00"/>
    <x v="5"/>
    <s v="April"/>
    <s v="Wednesday"/>
    <s v="Homecoming: A Film By Beyonce "/>
    <s v="Documentary"/>
    <n v="137"/>
    <n v="7.5"/>
    <s v="English"/>
  </r>
  <r>
    <d v="2019-04-19T00:00:00"/>
    <x v="5"/>
    <s v="April"/>
    <s v="Friday"/>
    <s v="Someone Great"/>
    <s v="Romantic Comedy"/>
    <n v="92"/>
    <n v="6.2"/>
    <s v="English"/>
  </r>
  <r>
    <d v="2019-04-19T00:00:00"/>
    <x v="5"/>
    <s v="April"/>
    <s v="Friday"/>
    <s v="Music Teacher"/>
    <s v="Drama"/>
    <n v="101"/>
    <n v="6.3"/>
    <s v="Hindi"/>
  </r>
  <r>
    <d v="2019-04-19T00:00:00"/>
    <x v="5"/>
    <s v="April"/>
    <s v="Friday"/>
    <s v="Brene Brown: The Call To Courage"/>
    <s v="Documentary"/>
    <n v="76"/>
    <n v="7.7"/>
    <s v="English"/>
  </r>
  <r>
    <d v="2019-04-20T00:00:00"/>
    <x v="5"/>
    <s v="April"/>
    <s v="Saturday"/>
    <s v="Grass Is Greener"/>
    <s v="Documentary"/>
    <n v="97"/>
    <n v="7.1"/>
    <s v="English"/>
  </r>
  <r>
    <d v="2019-04-26T00:00:00"/>
    <x v="5"/>
    <s v="April"/>
    <s v="Friday"/>
    <s v="Remastered: Devil At The Crossroads"/>
    <s v="Documentary"/>
    <n v="48"/>
    <n v="7"/>
    <s v="English"/>
  </r>
  <r>
    <d v="2019-05-01T00:00:00"/>
    <x v="5"/>
    <s v="May"/>
    <s v="Wednesday"/>
    <s v="Knock Down The House"/>
    <s v="Documentary"/>
    <n v="87"/>
    <n v="7.1"/>
    <s v="English"/>
  </r>
  <r>
    <d v="2019-05-03T00:00:00"/>
    <x v="5"/>
    <s v="May"/>
    <s v="Friday"/>
    <s v="Despite Everything"/>
    <s v="Comedy"/>
    <n v="78"/>
    <n v="5.4"/>
    <s v="Spanish"/>
  </r>
  <r>
    <d v="2019-05-03T00:00:00"/>
    <x v="5"/>
    <s v="May"/>
    <s v="Friday"/>
    <s v="All In My Family"/>
    <s v="Documentary"/>
    <n v="39"/>
    <n v="6.8"/>
    <s v="English/Mandarin"/>
  </r>
  <r>
    <d v="2019-05-10T00:00:00"/>
    <x v="5"/>
    <s v="May"/>
    <s v="Friday"/>
    <s v="Wine Country"/>
    <s v="Comedy"/>
    <n v="103"/>
    <n v="5.5"/>
    <s v="English"/>
  </r>
  <r>
    <d v="2019-05-14T00:00:00"/>
    <x v="5"/>
    <s v="May"/>
    <s v="Tuesday"/>
    <s v="Still Laugh-In: The Stars Celebrate"/>
    <s v="Variety Show"/>
    <n v="60"/>
    <n v="5.2"/>
    <s v="English"/>
  </r>
  <r>
    <d v="2019-05-16T00:00:00"/>
    <x v="5"/>
    <s v="May"/>
    <s v="Thursday"/>
    <s v="Good Sam"/>
    <s v="Drama"/>
    <n v="89"/>
    <n v="5.7"/>
    <s v="English"/>
  </r>
  <r>
    <d v="2019-05-17T00:00:00"/>
    <x v="5"/>
    <s v="May"/>
    <s v="Friday"/>
    <s v="See You Yesterday"/>
    <s v="Science Fiction"/>
    <n v="87"/>
    <n v="5.2"/>
    <s v="English"/>
  </r>
  <r>
    <d v="2019-05-17T00:00:00"/>
    <x v="5"/>
    <s v="May"/>
    <s v="Friday"/>
    <s v="Remastered: The Lion'S Share"/>
    <s v="Documentary"/>
    <n v="84"/>
    <n v="7"/>
    <s v="English"/>
  </r>
  <r>
    <d v="2019-05-22T00:00:00"/>
    <x v="5"/>
    <s v="May"/>
    <s v="Wednesday"/>
    <s v="A Tale Of Two Kitchens"/>
    <s v="Documentary"/>
    <n v="30"/>
    <n v="6.3"/>
    <s v="English/Spanish"/>
  </r>
  <r>
    <d v="2019-05-23T00:00:00"/>
    <x v="5"/>
    <s v="May"/>
    <s v="Thursday"/>
    <s v="The Lonely Island Presents: The Unauthorized Bash Brothers Experience"/>
    <s v="Comedy / Musical"/>
    <n v="30"/>
    <n v="6.9"/>
    <s v="English"/>
  </r>
  <r>
    <d v="2019-05-24T00:00:00"/>
    <x v="5"/>
    <s v="May"/>
    <s v="Friday"/>
    <s v="After Maria"/>
    <s v="Documentary"/>
    <n v="37"/>
    <n v="4.5999999999999996"/>
    <s v="English/Spanish"/>
  </r>
  <r>
    <d v="2019-05-24T00:00:00"/>
    <x v="5"/>
    <s v="May"/>
    <s v="Friday"/>
    <s v="Rim Of The World"/>
    <s v="Science Fiction Adventure"/>
    <n v="98"/>
    <n v="5.2"/>
    <s v="English"/>
  </r>
  <r>
    <d v="2019-05-24T00:00:00"/>
    <x v="5"/>
    <s v="May"/>
    <s v="Friday"/>
    <s v="The Perfection"/>
    <s v="Horror-Thriller"/>
    <n v="90"/>
    <n v="6.1"/>
    <s v="English"/>
  </r>
  <r>
    <d v="2019-05-31T00:00:00"/>
    <x v="5"/>
    <s v="May"/>
    <s v="Friday"/>
    <s v="Chopsticks"/>
    <s v="Comedy"/>
    <n v="100"/>
    <n v="6.5"/>
    <s v="Hindi"/>
  </r>
  <r>
    <d v="2019-05-31T00:00:00"/>
    <x v="5"/>
    <s v="May"/>
    <s v="Friday"/>
    <s v="Always Be My Maybe"/>
    <s v="Romantic Comedy"/>
    <n v="102"/>
    <n v="6.8"/>
    <s v="English"/>
  </r>
  <r>
    <d v="2019-06-07T00:00:00"/>
    <x v="5"/>
    <s v="June"/>
    <s v="Friday"/>
    <s v="Elisa &amp; Marcela"/>
    <s v="Romance"/>
    <n v="118"/>
    <n v="6.6"/>
    <s v="Spanish"/>
  </r>
  <r>
    <d v="2019-06-07T00:00:00"/>
    <x v="5"/>
    <s v="June"/>
    <s v="Friday"/>
    <s v="The Black Godfather"/>
    <s v="Documentary"/>
    <n v="118"/>
    <n v="7.4"/>
    <s v="English"/>
  </r>
  <r>
    <d v="2019-06-12T00:00:00"/>
    <x v="5"/>
    <s v="June"/>
    <s v="Wednesday"/>
    <s v="Rolling Thunder Revue: A Bob Dylan Story By Martin Scorsere"/>
    <s v="Documentary"/>
    <n v="144"/>
    <n v="7.6"/>
    <s v="English"/>
  </r>
  <r>
    <d v="2019-06-14T00:00:00"/>
    <x v="5"/>
    <s v="June"/>
    <s v="Friday"/>
    <s v="Murder Mystery"/>
    <s v="Comedy Mystery"/>
    <n v="97"/>
    <n v="6"/>
    <s v="English"/>
  </r>
  <r>
    <d v="2019-06-14T00:00:00"/>
    <x v="5"/>
    <s v="June"/>
    <s v="Friday"/>
    <s v="Life Overtakes Me"/>
    <s v="Documentary"/>
    <n v="40"/>
    <n v="6.5"/>
    <s v="English/Swedish"/>
  </r>
  <r>
    <d v="2019-06-19T00:00:00"/>
    <x v="5"/>
    <s v="June"/>
    <s v="Wednesday"/>
    <s v="Beats"/>
    <s v="Drama"/>
    <n v="110"/>
    <n v="7.1"/>
    <s v="English"/>
  </r>
  <r>
    <d v="2019-06-19T00:00:00"/>
    <x v="5"/>
    <s v="June"/>
    <s v="Wednesday"/>
    <s v="The Edge Of Democracy"/>
    <s v="Documentary"/>
    <n v="121"/>
    <n v="7.2"/>
    <s v="Portuguese"/>
  </r>
  <r>
    <d v="2019-06-27T00:00:00"/>
    <x v="5"/>
    <s v="June"/>
    <s v="Thursday"/>
    <s v="Anima"/>
    <s v="Musical / Short"/>
    <n v="15"/>
    <n v="7.7"/>
    <s v="English"/>
  </r>
  <r>
    <d v="2019-07-10T00:00:00"/>
    <x v="5"/>
    <s v="July"/>
    <s v="Wednesday"/>
    <s v="Parchis: The Documentary"/>
    <s v="Documentary"/>
    <n v="106"/>
    <n v="6.7"/>
    <s v="Spanish"/>
  </r>
  <r>
    <d v="2019-07-12T00:00:00"/>
    <x v="5"/>
    <s v="July"/>
    <s v="Friday"/>
    <s v="Point Blank"/>
    <s v="Action"/>
    <n v="86"/>
    <n v="5.7"/>
    <s v="English"/>
  </r>
  <r>
    <d v="2019-07-16T00:00:00"/>
    <x v="5"/>
    <s v="July"/>
    <s v="Tuesday"/>
    <s v="Frankenstein'S Monster'S Monster, Frankenstein"/>
    <s v="Mockumentary"/>
    <n v="32"/>
    <n v="5.9"/>
    <s v="English"/>
  </r>
  <r>
    <d v="2019-07-18T00:00:00"/>
    <x v="5"/>
    <s v="July"/>
    <s v="Thursday"/>
    <s v="Secret Obsession"/>
    <s v="Thriller"/>
    <n v="97"/>
    <n v="4.4000000000000004"/>
    <s v="English"/>
  </r>
  <r>
    <d v="2019-07-24T00:00:00"/>
    <x v="5"/>
    <s v="July"/>
    <s v="Wednesday"/>
    <s v="The Great Hack"/>
    <s v="Documentary"/>
    <n v="114"/>
    <n v="7.1"/>
    <s v="English"/>
  </r>
  <r>
    <d v="2019-07-31T00:00:00"/>
    <x v="5"/>
    <s v="July"/>
    <s v="Wednesday"/>
    <s v="The Red Sea Diving Resort"/>
    <s v="Spy Thriller"/>
    <n v="130"/>
    <n v="6.6"/>
    <s v="English"/>
  </r>
  <r>
    <d v="2019-08-02T00:00:00"/>
    <x v="5"/>
    <s v="August"/>
    <s v="Friday"/>
    <s v="Otherhood"/>
    <s v="Comedy"/>
    <n v="100"/>
    <n v="6.1"/>
    <s v="English"/>
  </r>
  <r>
    <d v="2019-08-05T00:00:00"/>
    <x v="5"/>
    <s v="August"/>
    <s v="Monday"/>
    <s v="Enter The Anime"/>
    <s v="Documentary"/>
    <n v="58"/>
    <n v="2.5"/>
    <s v="English/Japanese"/>
  </r>
  <r>
    <d v="2019-08-09T00:00:00"/>
    <x v="5"/>
    <s v="August"/>
    <s v="Friday"/>
    <s v="Lovefucked"/>
    <s v="Drama"/>
    <n v="106"/>
    <n v="6"/>
    <s v="Hindi"/>
  </r>
  <r>
    <d v="2019-08-09T00:00:00"/>
    <x v="5"/>
    <s v="August"/>
    <s v="Friday"/>
    <s v="Rocko'S Modern Life: Static Cling"/>
    <s v="Animation / Comedy"/>
    <n v="45"/>
    <n v="7"/>
    <s v="English"/>
  </r>
  <r>
    <d v="2019-08-16T00:00:00"/>
    <x v="5"/>
    <s v="August"/>
    <s v="Friday"/>
    <s v="Sextuplets"/>
    <s v="Comedy"/>
    <n v="99"/>
    <n v="4.4000000000000004"/>
    <s v="English"/>
  </r>
  <r>
    <d v="2019-08-16T00:00:00"/>
    <x v="5"/>
    <s v="August"/>
    <s v="Friday"/>
    <s v="Invader Zim: Enter The Florpus"/>
    <s v="Animation / Science Fiction"/>
    <n v="71"/>
    <n v="7.5"/>
    <s v="English"/>
  </r>
  <r>
    <d v="2019-08-21T00:00:00"/>
    <x v="5"/>
    <s v="August"/>
    <s v="Wednesday"/>
    <s v="American Factory: A Conversation With The Obamas "/>
    <s v="Aftershow / Interview"/>
    <n v="10"/>
    <n v="5.2"/>
    <s v="English"/>
  </r>
  <r>
    <d v="2019-08-21T00:00:00"/>
    <x v="5"/>
    <s v="August"/>
    <s v="Wednesday"/>
    <s v="American Factory"/>
    <s v="Documentary"/>
    <n v="110"/>
    <n v="7.4"/>
    <s v="English"/>
  </r>
  <r>
    <d v="2019-08-28T00:00:00"/>
    <x v="5"/>
    <s v="August"/>
    <s v="Wednesday"/>
    <s v="Travis Scott: Look Mom I Can Fly"/>
    <s v="Documentary"/>
    <n v="85"/>
    <n v="6.3"/>
    <s v="English"/>
  </r>
  <r>
    <d v="2019-08-29T00:00:00"/>
    <x v="5"/>
    <s v="August"/>
    <s v="Thursday"/>
    <s v="Falling Inn Love"/>
    <s v="Romantic Comedy"/>
    <n v="97"/>
    <n v="5.6"/>
    <s v="English"/>
  </r>
  <r>
    <d v="2019-08-30T00:00:00"/>
    <x v="5"/>
    <s v="August"/>
    <s v="Friday"/>
    <s v="Back To School"/>
    <s v="Comedy"/>
    <n v="83"/>
    <n v="5.3"/>
    <s v="French"/>
  </r>
  <r>
    <d v="2019-09-10T00:00:00"/>
    <x v="5"/>
    <s v="September"/>
    <s v="Tuesday"/>
    <s v="Evelyn"/>
    <s v="Documentary"/>
    <n v="96"/>
    <n v="7.1"/>
    <s v="English"/>
  </r>
  <r>
    <d v="2019-09-13T00:00:00"/>
    <x v="5"/>
    <s v="September"/>
    <s v="Friday"/>
    <s v="Hello Privilege. It'S Me, Chelsea"/>
    <s v="Documentary"/>
    <n v="64"/>
    <n v="4.4000000000000004"/>
    <s v="English"/>
  </r>
  <r>
    <d v="2019-09-13T00:00:00"/>
    <x v="5"/>
    <s v="September"/>
    <s v="Friday"/>
    <s v="Tall Girl"/>
    <s v="Comedy-Drama"/>
    <n v="102"/>
    <n v="5.2"/>
    <s v="English"/>
  </r>
  <r>
    <d v="2019-09-15T00:00:00"/>
    <x v="5"/>
    <s v="September"/>
    <s v="Sunday"/>
    <s v="Los Tigres Del Norte At Folsom Prison"/>
    <s v="Documentary"/>
    <n v="64"/>
    <n v="7"/>
    <s v="Spanish"/>
  </r>
  <r>
    <d v="2019-09-20T00:00:00"/>
    <x v="5"/>
    <s v="September"/>
    <s v="Friday"/>
    <s v="Between Two Ferns: The Movie"/>
    <s v="Comedy"/>
    <n v="82"/>
    <n v="6.1"/>
    <s v="English"/>
  </r>
  <r>
    <d v="2019-09-25T00:00:00"/>
    <x v="5"/>
    <s v="September"/>
    <s v="Wednesday"/>
    <s v="Birders"/>
    <s v="Documentary"/>
    <n v="37"/>
    <n v="6.4"/>
    <s v="English/Spanish"/>
  </r>
  <r>
    <d v="2019-09-27T00:00:00"/>
    <x v="5"/>
    <s v="September"/>
    <s v="Friday"/>
    <s v="In The Shadow Of The Moon"/>
    <s v="Thriller"/>
    <n v="115"/>
    <n v="6.2"/>
    <s v="English"/>
  </r>
  <r>
    <d v="2019-09-27T00:00:00"/>
    <x v="5"/>
    <s v="September"/>
    <s v="Friday"/>
    <s v="Sturgill Simpson Presents: Sound &amp; Fury"/>
    <s v="Animation / Musicial"/>
    <n v="41"/>
    <n v="6.4"/>
    <s v="English"/>
  </r>
  <r>
    <d v="2019-10-04T00:00:00"/>
    <x v="5"/>
    <s v="October"/>
    <s v="Friday"/>
    <s v="In The Tall Grass"/>
    <s v="Horror"/>
    <n v="101"/>
    <n v="5.4"/>
    <s v="English"/>
  </r>
  <r>
    <d v="2019-10-11T00:00:00"/>
    <x v="5"/>
    <s v="October"/>
    <s v="Friday"/>
    <s v="The Forest Of Love"/>
    <s v="Drama"/>
    <n v="151"/>
    <n v="6.3"/>
    <s v="Japanese"/>
  </r>
  <r>
    <d v="2019-10-11T00:00:00"/>
    <x v="5"/>
    <s v="October"/>
    <s v="Friday"/>
    <s v="Fractured"/>
    <s v="Thriller"/>
    <n v="100"/>
    <n v="6.4"/>
    <s v="English"/>
  </r>
  <r>
    <d v="2019-10-11T00:00:00"/>
    <x v="5"/>
    <s v="October"/>
    <s v="Friday"/>
    <s v="El Camino: A Breaking Bad Movie"/>
    <s v="Crime Drama"/>
    <n v="121"/>
    <n v="7.3"/>
    <s v="English"/>
  </r>
  <r>
    <d v="2019-10-12T00:00:00"/>
    <x v="5"/>
    <s v="October"/>
    <s v="Saturday"/>
    <s v="Street Flow"/>
    <s v="Drama"/>
    <n v="96"/>
    <n v="6.4"/>
    <s v="French"/>
  </r>
  <r>
    <d v="2019-10-18T00:00:00"/>
    <x v="5"/>
    <s v="October"/>
    <s v="Friday"/>
    <s v="Eli"/>
    <s v="Horror"/>
    <n v="98"/>
    <n v="5.7"/>
    <s v="English"/>
  </r>
  <r>
    <d v="2019-10-18T00:00:00"/>
    <x v="5"/>
    <s v="October"/>
    <s v="Friday"/>
    <s v="The Laundromat"/>
    <s v="Comedy-Drama"/>
    <n v="98"/>
    <n v="6.3"/>
    <s v="English"/>
  </r>
  <r>
    <d v="2019-10-18T00:00:00"/>
    <x v="5"/>
    <s v="October"/>
    <s v="Friday"/>
    <s v="Upstarts"/>
    <s v="Drama"/>
    <n v="112"/>
    <n v="6.7"/>
    <s v="Hindi"/>
  </r>
  <r>
    <d v="2019-10-18T00:00:00"/>
    <x v="5"/>
    <s v="October"/>
    <s v="Friday"/>
    <s v="Seventeen"/>
    <s v="Coming-Of-Age Comedy-Drama"/>
    <n v="99"/>
    <n v="7.2"/>
    <s v="Spanish"/>
  </r>
  <r>
    <d v="2019-10-18T00:00:00"/>
    <x v="5"/>
    <s v="October"/>
    <s v="Friday"/>
    <s v="Tell Me Who I Am"/>
    <s v="Documentary"/>
    <n v="85"/>
    <n v="7.6"/>
    <s v="English"/>
  </r>
  <r>
    <d v="2019-10-23T00:00:00"/>
    <x v="5"/>
    <s v="October"/>
    <s v="Wednesday"/>
    <s v="Dancing With The Birds"/>
    <s v="Documentary"/>
    <n v="51"/>
    <n v="8.3000000000000007"/>
    <s v="English"/>
  </r>
  <r>
    <d v="2019-10-25T00:00:00"/>
    <x v="5"/>
    <s v="October"/>
    <s v="Friday"/>
    <s v="Rattlesnake"/>
    <s v="Horror"/>
    <n v="85"/>
    <n v="4.5999999999999996"/>
    <s v="English"/>
  </r>
  <r>
    <d v="2019-10-25T00:00:00"/>
    <x v="5"/>
    <s v="October"/>
    <s v="Friday"/>
    <s v="It Takes A Lunatic"/>
    <s v="Documentary"/>
    <n v="126"/>
    <n v="6.6"/>
    <s v="English"/>
  </r>
  <r>
    <d v="2019-10-25T00:00:00"/>
    <x v="5"/>
    <s v="October"/>
    <s v="Friday"/>
    <s v="Dolemite Is My Name"/>
    <s v="Biopic"/>
    <n v="118"/>
    <n v="7.3"/>
    <s v="English"/>
  </r>
  <r>
    <d v="2019-10-28T00:00:00"/>
    <x v="5"/>
    <s v="October"/>
    <s v="Monday"/>
    <s v="A 3 Minute Hug"/>
    <s v="Documentary"/>
    <n v="28"/>
    <n v="6.5"/>
    <s v="English/Spanish"/>
  </r>
  <r>
    <d v="2019-10-28T00:00:00"/>
    <x v="5"/>
    <s v="October"/>
    <s v="Monday"/>
    <s v="Little Miss Sumo"/>
    <s v="Documentary"/>
    <n v="19"/>
    <n v="6.7"/>
    <s v="Japanese"/>
  </r>
  <r>
    <d v="2019-10-29T00:00:00"/>
    <x v="5"/>
    <s v="October"/>
    <s v="Tuesday"/>
    <s v="The Road To El Camino: A Breaking Bad Movie"/>
    <s v="Making-Of"/>
    <n v="13"/>
    <n v="7.2"/>
    <s v="English"/>
  </r>
  <r>
    <d v="2019-11-01T00:00:00"/>
    <x v="5"/>
    <s v="November"/>
    <s v="Friday"/>
    <s v="Drive"/>
    <s v="Action"/>
    <n v="147"/>
    <n v="3.5"/>
    <s v="Hindi"/>
  </r>
  <r>
    <d v="2019-11-01T00:00:00"/>
    <x v="5"/>
    <s v="November"/>
    <s v="Friday"/>
    <s v="American Son"/>
    <s v="Drama"/>
    <n v="90"/>
    <n v="5.8"/>
    <s v="English"/>
  </r>
  <r>
    <d v="2019-11-01T00:00:00"/>
    <x v="5"/>
    <s v="November"/>
    <s v="Friday"/>
    <s v="Holiday In The Wild"/>
    <s v="Adventure-Romance"/>
    <n v="85"/>
    <n v="6.1"/>
    <s v="English"/>
  </r>
  <r>
    <d v="2019-11-01T00:00:00"/>
    <x v="5"/>
    <s v="November"/>
    <s v="Friday"/>
    <s v="The King"/>
    <s v="Historical Drama"/>
    <n v="140"/>
    <n v="7.2"/>
    <s v="English"/>
  </r>
  <r>
    <d v="2019-11-01T00:00:00"/>
    <x v="5"/>
    <s v="November"/>
    <s v="Friday"/>
    <s v="Fire In Paradise"/>
    <s v="Documentary"/>
    <n v="39"/>
    <n v="7.4"/>
    <s v="English"/>
  </r>
  <r>
    <d v="2019-11-08T00:00:00"/>
    <x v="5"/>
    <s v="November"/>
    <s v="Friday"/>
    <s v="Let It Snow"/>
    <s v="Romantic Comedy"/>
    <n v="92"/>
    <n v="5.8"/>
    <s v="English"/>
  </r>
  <r>
    <d v="2019-11-15T00:00:00"/>
    <x v="5"/>
    <s v="November"/>
    <s v="Friday"/>
    <s v="House Arrest"/>
    <s v="Comedy"/>
    <n v="104"/>
    <n v="5.5"/>
    <s v="Hindi"/>
  </r>
  <r>
    <d v="2019-11-15T00:00:00"/>
    <x v="5"/>
    <s v="November"/>
    <s v="Friday"/>
    <s v="Earthquake Bird"/>
    <s v="Mystery"/>
    <n v="107"/>
    <n v="5.9"/>
    <s v="English"/>
  </r>
  <r>
    <d v="2019-11-15T00:00:00"/>
    <x v="5"/>
    <s v="November"/>
    <s v="Friday"/>
    <s v="Klaus"/>
    <s v="Animation/Christmas/Comedy/Adventure"/>
    <n v="97"/>
    <n v="8.1999999999999993"/>
    <s v="English"/>
  </r>
  <r>
    <d v="2019-11-20T00:00:00"/>
    <x v="5"/>
    <s v="November"/>
    <s v="Wednesday"/>
    <s v="Bikram: Yogi, Guru, Predator"/>
    <s v="Documentary"/>
    <n v="86"/>
    <n v="6.7"/>
    <s v="English"/>
  </r>
  <r>
    <d v="2019-11-20T00:00:00"/>
    <x v="5"/>
    <s v="November"/>
    <s v="Wednesday"/>
    <s v="Lorena, Light-Footed Woman"/>
    <s v="Documentary"/>
    <n v="28"/>
    <n v="7"/>
    <s v="Spanish"/>
  </r>
  <r>
    <d v="2019-11-21T00:00:00"/>
    <x v="5"/>
    <s v="November"/>
    <s v="Thursday"/>
    <s v="The Knight Before Christmas"/>
    <s v="Romantic Comedy"/>
    <n v="92"/>
    <n v="5.5"/>
    <s v="English"/>
  </r>
  <r>
    <d v="2019-11-27T00:00:00"/>
    <x v="5"/>
    <s v="November"/>
    <s v="Wednesday"/>
    <s v="The Irishman: In Conversation"/>
    <s v="Aftershow / Interview"/>
    <n v="23"/>
    <n v="7.4"/>
    <s v="English"/>
  </r>
  <r>
    <d v="2019-11-27T00:00:00"/>
    <x v="5"/>
    <s v="November"/>
    <s v="Wednesday"/>
    <s v="The Irishman"/>
    <s v="Crime Drama"/>
    <n v="209"/>
    <n v="7.8"/>
    <s v="English"/>
  </r>
  <r>
    <d v="2019-11-28T00:00:00"/>
    <x v="5"/>
    <s v="November"/>
    <s v="Thursday"/>
    <s v="Holiday Rush"/>
    <s v="Family Film"/>
    <n v="94"/>
    <n v="4.9000000000000004"/>
    <s v="English"/>
  </r>
  <r>
    <d v="2019-12-01T00:00:00"/>
    <x v="5"/>
    <s v="December"/>
    <s v="Sunday"/>
    <s v="Dead Kids"/>
    <s v="Thriller"/>
    <n v="94"/>
    <n v="5.5"/>
    <s v="Filipino"/>
  </r>
  <r>
    <d v="2019-12-03T00:00:00"/>
    <x v="5"/>
    <s v="December"/>
    <s v="Tuesday"/>
    <s v="Porta Dos Fundos: The First Temptation Of Christ"/>
    <s v="Comedy"/>
    <n v="46"/>
    <n v="4.5999999999999996"/>
    <s v="Portuguese"/>
  </r>
  <r>
    <d v="2019-12-05T00:00:00"/>
    <x v="5"/>
    <s v="December"/>
    <s v="Thursday"/>
    <s v="A Christmas Prince: The Royal Baby"/>
    <s v="Romantic Comedy"/>
    <n v="85"/>
    <n v="5.4"/>
    <s v="English"/>
  </r>
  <r>
    <d v="2019-12-06T00:00:00"/>
    <x v="5"/>
    <s v="December"/>
    <s v="Friday"/>
    <s v="Marriage Story"/>
    <s v="Drama"/>
    <n v="136"/>
    <n v="7.9"/>
    <s v="English"/>
  </r>
  <r>
    <d v="2019-12-13T00:00:00"/>
    <x v="5"/>
    <s v="December"/>
    <s v="Friday"/>
    <s v="6 Underground"/>
    <s v="Action"/>
    <n v="128"/>
    <n v="6.1"/>
    <s v="English"/>
  </r>
  <r>
    <d v="2019-12-19T00:00:00"/>
    <x v="5"/>
    <s v="December"/>
    <s v="Thursday"/>
    <s v="After The Raid"/>
    <s v="Documentary"/>
    <n v="25"/>
    <n v="4.3"/>
    <s v="Spanish"/>
  </r>
  <r>
    <d v="2019-12-20T00:00:00"/>
    <x v="5"/>
    <s v="December"/>
    <s v="Friday"/>
    <s v="The Two Popes"/>
    <s v="Drama"/>
    <n v="125"/>
    <n v="7.6"/>
    <s v="English"/>
  </r>
  <r>
    <d v="2019-12-24T00:00:00"/>
    <x v="5"/>
    <s v="December"/>
    <s v="Tuesday"/>
    <s v="Como Caído Del Cielo"/>
    <s v="Musical Comedy"/>
    <n v="112"/>
    <n v="6.4"/>
    <s v="Spanish"/>
  </r>
  <r>
    <d v="2019-12-24T00:00:00"/>
    <x v="5"/>
    <s v="December"/>
    <s v="Tuesday"/>
    <s v="John Mulaney &amp; The Sack Lunch Bunch"/>
    <s v="Variety Show"/>
    <n v="70"/>
    <n v="7.5"/>
    <s v="English"/>
  </r>
  <r>
    <d v="2019-12-26T00:00:00"/>
    <x v="5"/>
    <s v="December"/>
    <s v="Thursday"/>
    <s v="The App"/>
    <s v="Science Fiction/Drama"/>
    <n v="79"/>
    <n v="2.6"/>
    <s v="Italian"/>
  </r>
  <r>
    <d v="2019-12-27T00:00:00"/>
    <x v="5"/>
    <s v="December"/>
    <s v="Friday"/>
    <s v="El Pepe: A Supreme Life"/>
    <s v="Documentary"/>
    <n v="73"/>
    <n v="7.1"/>
    <s v="Spanish"/>
  </r>
  <r>
    <d v="2020-01-01T00:00:00"/>
    <x v="6"/>
    <s v="January"/>
    <s v="Wednesday"/>
    <s v="Ghost Stories"/>
    <s v="Horror Anthology"/>
    <n v="144"/>
    <n v="4.3"/>
    <s v="Hindi"/>
  </r>
  <r>
    <d v="2020-01-17T00:00:00"/>
    <x v="6"/>
    <s v="January"/>
    <s v="Friday"/>
    <s v="A Fall From Grace"/>
    <s v="Thriller"/>
    <n v="120"/>
    <n v="5.9"/>
    <s v="English"/>
  </r>
  <r>
    <d v="2020-01-20T00:00:00"/>
    <x v="6"/>
    <s v="January"/>
    <s v="Monday"/>
    <s v="What Did Jack Do?"/>
    <s v="Drama / Short"/>
    <n v="17"/>
    <n v="6.5"/>
    <s v="English"/>
  </r>
  <r>
    <d v="2020-01-23T00:00:00"/>
    <x v="6"/>
    <s v="January"/>
    <s v="Thursday"/>
    <s v="Airplane Mode"/>
    <s v="Comedy"/>
    <n v="96"/>
    <n v="5"/>
    <s v="Portuguese"/>
  </r>
  <r>
    <d v="2020-01-31T00:00:00"/>
    <x v="6"/>
    <s v="January"/>
    <s v="Friday"/>
    <s v="Miss Americana"/>
    <s v="Documentary"/>
    <n v="85"/>
    <n v="7.4"/>
    <s v="English"/>
  </r>
  <r>
    <d v="2020-02-07T00:00:00"/>
    <x v="6"/>
    <s v="February"/>
    <s v="Friday"/>
    <s v="Horse Girl"/>
    <s v="Drama"/>
    <n v="104"/>
    <n v="5.9"/>
    <s v="English"/>
  </r>
  <r>
    <d v="2020-02-11T00:00:00"/>
    <x v="6"/>
    <s v="February"/>
    <s v="Tuesday"/>
    <s v="Road To Roma"/>
    <s v="Making-Of"/>
    <n v="72"/>
    <n v="7.7"/>
    <s v="Spanish"/>
  </r>
  <r>
    <d v="2020-02-12T00:00:00"/>
    <x v="6"/>
    <s v="February"/>
    <s v="Wednesday"/>
    <s v="To All The Boys: P.S. I Still Love You"/>
    <s v="Romantic Comedy"/>
    <n v="102"/>
    <n v="6"/>
    <s v="English"/>
  </r>
  <r>
    <d v="2020-02-14T00:00:00"/>
    <x v="6"/>
    <s v="February"/>
    <s v="Friday"/>
    <s v="Isi &amp; Ossi"/>
    <s v="Romantic Comedy"/>
    <n v="113"/>
    <n v="6.4"/>
    <s v="German"/>
  </r>
  <r>
    <d v="2020-02-21T00:00:00"/>
    <x v="6"/>
    <s v="February"/>
    <s v="Friday"/>
    <s v="The Last Thing He Wanted"/>
    <s v="Political Thriller"/>
    <n v="115"/>
    <n v="4.3"/>
    <s v="English"/>
  </r>
  <r>
    <d v="2020-02-21T00:00:00"/>
    <x v="6"/>
    <s v="February"/>
    <s v="Friday"/>
    <s v="Yeh Ballet"/>
    <s v="Drama"/>
    <n v="117"/>
    <n v="7.6"/>
    <s v="Hindi"/>
  </r>
  <r>
    <d v="2020-02-28T00:00:00"/>
    <x v="6"/>
    <s v="February"/>
    <s v="Friday"/>
    <s v="All The Bright Places"/>
    <s v="Romance"/>
    <n v="108"/>
    <n v="6.5"/>
    <s v="English"/>
  </r>
  <r>
    <d v="2020-03-06T00:00:00"/>
    <x v="6"/>
    <s v="March"/>
    <s v="Friday"/>
    <s v="Guilty"/>
    <s v="Thriller"/>
    <n v="119"/>
    <n v="5.4"/>
    <s v="Hindi"/>
  </r>
  <r>
    <d v="2020-03-06T00:00:00"/>
    <x v="6"/>
    <s v="March"/>
    <s v="Friday"/>
    <s v="Spenser Confidential"/>
    <s v="Action Comedy"/>
    <n v="111"/>
    <n v="6.2"/>
    <s v="English"/>
  </r>
  <r>
    <d v="2020-03-08T00:00:00"/>
    <x v="6"/>
    <s v="March"/>
    <s v="Sunday"/>
    <s v="Sitara: Let Girls Dream"/>
    <s v="Animation / Short"/>
    <n v="15"/>
    <n v="7.3"/>
    <s v="English"/>
  </r>
  <r>
    <d v="2020-03-13T00:00:00"/>
    <x v="6"/>
    <s v="March"/>
    <s v="Friday"/>
    <s v="Lost Girls"/>
    <s v="Crime Drama"/>
    <n v="95"/>
    <n v="6.1"/>
    <s v="English"/>
  </r>
  <r>
    <d v="2020-03-19T00:00:00"/>
    <x v="6"/>
    <s v="March"/>
    <s v="Thursday"/>
    <s v="Altered Carbon: Resleeved"/>
    <s v="Anime/Science Fiction"/>
    <n v="74"/>
    <n v="6.5"/>
    <s v="Japanese"/>
  </r>
  <r>
    <d v="2020-03-20T00:00:00"/>
    <x v="6"/>
    <s v="March"/>
    <s v="Friday"/>
    <s v="Ultras"/>
    <s v="Sports Film"/>
    <n v="108"/>
    <n v="5.9"/>
    <s v="Italian"/>
  </r>
  <r>
    <d v="2020-03-20T00:00:00"/>
    <x v="6"/>
    <s v="March"/>
    <s v="Friday"/>
    <s v="A Life Of Speed: The Juan Manuel Fangio Story"/>
    <s v="Documentary"/>
    <n v="92"/>
    <n v="6.8"/>
    <s v="Spanish"/>
  </r>
  <r>
    <d v="2020-03-25T00:00:00"/>
    <x v="6"/>
    <s v="March"/>
    <s v="Wednesday"/>
    <s v="The Occupant"/>
    <s v="Thriller"/>
    <n v="103"/>
    <n v="6.4"/>
    <s v="Spanish"/>
  </r>
  <r>
    <d v="2020-03-25T00:00:00"/>
    <x v="6"/>
    <s v="March"/>
    <s v="Wednesday"/>
    <s v="Crip Camp: A Disability Revolution"/>
    <s v="Documentary"/>
    <n v="108"/>
    <n v="7.7"/>
    <s v="English"/>
  </r>
  <r>
    <d v="2020-03-27T00:00:00"/>
    <x v="6"/>
    <s v="March"/>
    <s v="Friday"/>
    <s v="Maska"/>
    <s v="Romantic Comedy"/>
    <n v="111"/>
    <n v="5.9"/>
    <s v="Hindi"/>
  </r>
  <r>
    <d v="2020-03-27T00:00:00"/>
    <x v="6"/>
    <s v="March"/>
    <s v="Friday"/>
    <s v="The Decline"/>
    <s v="Thriller"/>
    <n v="83"/>
    <n v="5.9"/>
    <s v="French"/>
  </r>
  <r>
    <d v="2020-03-27T00:00:00"/>
    <x v="6"/>
    <s v="March"/>
    <s v="Friday"/>
    <s v="Uncorked"/>
    <s v="Drama"/>
    <n v="103"/>
    <n v="6.3"/>
    <s v="English"/>
  </r>
  <r>
    <d v="2020-04-02T00:00:00"/>
    <x v="6"/>
    <s v="April"/>
    <s v="Thursday"/>
    <s v="Sol Levante"/>
    <s v="Anime / Short"/>
    <n v="4"/>
    <n v="4.7"/>
    <s v="English"/>
  </r>
  <r>
    <d v="2020-04-03T00:00:00"/>
    <x v="6"/>
    <s v="April"/>
    <s v="Friday"/>
    <s v="Coffee &amp; Kareem"/>
    <s v="Action Comedy"/>
    <n v="88"/>
    <n v="5.0999999999999996"/>
    <s v="English"/>
  </r>
  <r>
    <d v="2020-04-10T00:00:00"/>
    <x v="6"/>
    <s v="April"/>
    <s v="Friday"/>
    <s v="The Main Event"/>
    <s v="Comedy"/>
    <n v="101"/>
    <n v="4.8"/>
    <s v="English"/>
  </r>
  <r>
    <d v="2020-04-10T00:00:00"/>
    <x v="6"/>
    <s v="April"/>
    <s v="Friday"/>
    <s v="Love Wedding Repeat"/>
    <s v="Romantic Comedy"/>
    <n v="100"/>
    <n v="5.5"/>
    <s v="English"/>
  </r>
  <r>
    <d v="2020-04-10T00:00:00"/>
    <x v="6"/>
    <s v="April"/>
    <s v="Friday"/>
    <s v="Tigertail"/>
    <s v="Drama"/>
    <n v="91"/>
    <n v="6.5"/>
    <s v="English/Taiwanese/Mandarin"/>
  </r>
  <r>
    <d v="2020-04-10T00:00:00"/>
    <x v="6"/>
    <s v="April"/>
    <s v="Friday"/>
    <s v="La Originals"/>
    <s v="Documentary"/>
    <n v="92"/>
    <n v="7.2"/>
    <s v="English"/>
  </r>
  <r>
    <d v="2020-04-17T00:00:00"/>
    <x v="6"/>
    <s v="April"/>
    <s v="Friday"/>
    <s v="Earth And Blood"/>
    <s v="Action"/>
    <n v="80"/>
    <n v="4.9000000000000004"/>
    <s v="French"/>
  </r>
  <r>
    <d v="2020-04-17T00:00:00"/>
    <x v="6"/>
    <s v="April"/>
    <s v="Friday"/>
    <s v="Rising High"/>
    <s v="Satire"/>
    <n v="94"/>
    <n v="5.8"/>
    <s v="German"/>
  </r>
  <r>
    <d v="2020-04-17T00:00:00"/>
    <x v="6"/>
    <s v="April"/>
    <s v="Friday"/>
    <s v="Sergio"/>
    <s v="Biopic"/>
    <n v="118"/>
    <n v="6.1"/>
    <s v="English"/>
  </r>
  <r>
    <d v="2020-04-22T00:00:00"/>
    <x v="6"/>
    <s v="April"/>
    <s v="Wednesday"/>
    <s v="The Willoughbys"/>
    <s v="Animation/Comedy/Adventure"/>
    <n v="90"/>
    <n v="6.4"/>
    <s v="English"/>
  </r>
  <r>
    <d v="2020-04-22T00:00:00"/>
    <x v="6"/>
    <s v="April"/>
    <s v="Wednesday"/>
    <s v="Circus Of Books"/>
    <s v="Documentary"/>
    <n v="92"/>
    <n v="7.1"/>
    <s v="English"/>
  </r>
  <r>
    <d v="2020-04-23T00:00:00"/>
    <x v="6"/>
    <s v="April"/>
    <s v="Thursday"/>
    <s v="Time To Hunt"/>
    <s v="Thriller"/>
    <n v="134"/>
    <n v="6.3"/>
    <s v="Korean"/>
  </r>
  <r>
    <d v="2020-04-24T00:00:00"/>
    <x v="6"/>
    <s v="April"/>
    <s v="Friday"/>
    <s v="Extraction"/>
    <s v="Action"/>
    <n v="117"/>
    <n v="6.7"/>
    <s v="English"/>
  </r>
  <r>
    <d v="2020-04-29T00:00:00"/>
    <x v="6"/>
    <s v="April"/>
    <s v="Wednesday"/>
    <s v="Murder To Mercy: The Cyntoia Brown Story"/>
    <s v="Documentary"/>
    <n v="97"/>
    <n v="6.4"/>
    <s v="English"/>
  </r>
  <r>
    <d v="2020-04-29T00:00:00"/>
    <x v="6"/>
    <s v="April"/>
    <s v="Wednesday"/>
    <s v="A Secret Love"/>
    <s v="Documentary"/>
    <n v="82"/>
    <n v="7.9"/>
    <s v="English"/>
  </r>
  <r>
    <d v="2020-04-30T00:00:00"/>
    <x v="6"/>
    <s v="April"/>
    <s v="Thursday"/>
    <s v="Dangerous Lies"/>
    <s v="Thriller"/>
    <n v="97"/>
    <n v="5.3"/>
    <s v="English"/>
  </r>
  <r>
    <d v="2020-04-30T00:00:00"/>
    <x v="6"/>
    <s v="April"/>
    <s v="Thursday"/>
    <s v="Rich In Love"/>
    <s v="Romantic Comedy"/>
    <n v="105"/>
    <n v="5.8"/>
    <s v="Portuguese"/>
  </r>
  <r>
    <d v="2020-05-01T00:00:00"/>
    <x v="6"/>
    <s v="May"/>
    <s v="Friday"/>
    <s v="Mrs. Serial Killer"/>
    <s v="Thriller"/>
    <n v="106"/>
    <n v="4.8"/>
    <s v="Hindi"/>
  </r>
  <r>
    <d v="2020-05-01T00:00:00"/>
    <x v="6"/>
    <s v="May"/>
    <s v="Friday"/>
    <s v="All Day And A Night"/>
    <s v="Drama"/>
    <n v="121"/>
    <n v="5.8"/>
    <s v="English"/>
  </r>
  <r>
    <d v="2020-05-01T00:00:00"/>
    <x v="6"/>
    <s v="May"/>
    <s v="Friday"/>
    <s v="The Half Of It"/>
    <s v="Romance"/>
    <n v="105"/>
    <n v="6.9"/>
    <s v="English"/>
  </r>
  <r>
    <d v="2020-05-06T00:00:00"/>
    <x v="6"/>
    <s v="May"/>
    <s v="Wednesday"/>
    <s v="Becoming"/>
    <s v="Documentary"/>
    <n v="89"/>
    <n v="6.8"/>
    <s v="English"/>
  </r>
  <r>
    <d v="2020-05-11T00:00:00"/>
    <x v="6"/>
    <s v="May"/>
    <s v="Monday"/>
    <s v="Have A Good Trip: Adventures In Psychedelics"/>
    <s v="Documentary"/>
    <n v="85"/>
    <n v="6.8"/>
    <s v="English"/>
  </r>
  <r>
    <d v="2020-05-13T00:00:00"/>
    <x v="6"/>
    <s v="May"/>
    <s v="Wednesday"/>
    <s v="The Wrong Missy"/>
    <s v="Comedy"/>
    <n v="90"/>
    <n v="5.7"/>
    <s v="English"/>
  </r>
  <r>
    <d v="2020-05-20T00:00:00"/>
    <x v="6"/>
    <s v="May"/>
    <s v="Wednesday"/>
    <s v="Ben Platt: Live From Radio City Music Hall"/>
    <s v="Concert Film"/>
    <n v="85"/>
    <n v="8.4"/>
    <s v="English"/>
  </r>
  <r>
    <d v="2020-05-22T00:00:00"/>
    <x v="6"/>
    <s v="May"/>
    <s v="Friday"/>
    <s v="The Lovebirds"/>
    <s v="Romantic Comedy"/>
    <n v="87"/>
    <n v="6.1"/>
    <s v="English"/>
  </r>
  <r>
    <d v="2020-05-27T00:00:00"/>
    <x v="6"/>
    <s v="May"/>
    <s v="Wednesday"/>
    <s v="I'M No Longer Here"/>
    <s v="Drama"/>
    <n v="105"/>
    <n v="7.3"/>
    <s v="Spanish"/>
  </r>
  <r>
    <d v="2020-05-28T00:00:00"/>
    <x v="6"/>
    <s v="May"/>
    <s v="Thursday"/>
    <s v="Intuition"/>
    <s v="Thriller"/>
    <n v="116"/>
    <n v="5.3"/>
    <s v="Spanish"/>
  </r>
  <r>
    <d v="2020-06-03T00:00:00"/>
    <x v="6"/>
    <s v="June"/>
    <s v="Wednesday"/>
    <s v="Spelling The Dream"/>
    <s v="Documentary"/>
    <n v="83"/>
    <n v="6.9"/>
    <s v="English"/>
  </r>
  <r>
    <d v="2020-06-05T00:00:00"/>
    <x v="6"/>
    <s v="June"/>
    <s v="Friday"/>
    <s v="The Last Days Of American Crime"/>
    <s v="Heist Film/Thriller"/>
    <n v="149"/>
    <n v="3.7"/>
    <s v="English"/>
  </r>
  <r>
    <d v="2020-06-05T00:00:00"/>
    <x v="6"/>
    <s v="June"/>
    <s v="Friday"/>
    <s v="Choked: Paisa Bolta Hai"/>
    <s v="Drama"/>
    <n v="114"/>
    <n v="5.8"/>
    <s v="Hindi"/>
  </r>
  <r>
    <d v="2020-06-12T00:00:00"/>
    <x v="6"/>
    <s v="June"/>
    <s v="Friday"/>
    <s v="Da 5 Bloods"/>
    <s v="War Drama"/>
    <n v="155"/>
    <n v="6.5"/>
    <s v="English"/>
  </r>
  <r>
    <d v="2020-06-18T00:00:00"/>
    <x v="6"/>
    <s v="June"/>
    <s v="Thursday"/>
    <s v="One Take"/>
    <s v="Documentary"/>
    <n v="85"/>
    <n v="5.7"/>
    <s v="Thai"/>
  </r>
  <r>
    <d v="2020-06-18T00:00:00"/>
    <x v="6"/>
    <s v="June"/>
    <s v="Thursday"/>
    <s v="A Whisker Away"/>
    <s v="Anime/Fantasy"/>
    <n v="104"/>
    <n v="6.7"/>
    <s v="Japanese"/>
  </r>
  <r>
    <d v="2020-06-19T00:00:00"/>
    <x v="6"/>
    <s v="June"/>
    <s v="Friday"/>
    <s v="One-Way To Tomorrow"/>
    <s v="Romance"/>
    <n v="90"/>
    <n v="5.6"/>
    <s v="Turkish"/>
  </r>
  <r>
    <d v="2020-06-19T00:00:00"/>
    <x v="6"/>
    <s v="June"/>
    <s v="Friday"/>
    <s v="Lost Bullet"/>
    <s v="Thriller"/>
    <n v="92"/>
    <n v="6.2"/>
    <s v="French"/>
  </r>
  <r>
    <d v="2020-06-19T00:00:00"/>
    <x v="6"/>
    <s v="June"/>
    <s v="Friday"/>
    <s v="Feel The Beat"/>
    <s v="Family/Comedy-Drama"/>
    <n v="107"/>
    <n v="6.3"/>
    <s v="English"/>
  </r>
  <r>
    <d v="2020-06-19T00:00:00"/>
    <x v="6"/>
    <s v="June"/>
    <s v="Friday"/>
    <s v="Disclosure: Trans Lives On Screen"/>
    <s v="Documentary"/>
    <n v="107"/>
    <n v="8.1999999999999993"/>
    <s v="English"/>
  </r>
  <r>
    <d v="2020-06-24T00:00:00"/>
    <x v="6"/>
    <s v="June"/>
    <s v="Wednesday"/>
    <s v="Nobody Knows I'M Here"/>
    <s v="Drama"/>
    <n v="91"/>
    <n v="6.5"/>
    <s v="Spanish"/>
  </r>
  <r>
    <d v="2020-06-24T00:00:00"/>
    <x v="6"/>
    <s v="June"/>
    <s v="Wednesday"/>
    <s v="Bulbbul"/>
    <s v="Horror"/>
    <n v="94"/>
    <n v="6.6"/>
    <s v="Hindi"/>
  </r>
  <r>
    <d v="2020-06-24T00:00:00"/>
    <x v="6"/>
    <s v="June"/>
    <s v="Wednesday"/>
    <s v="Athlete A"/>
    <s v="Documentary"/>
    <n v="104"/>
    <n v="7.6"/>
    <s v="English"/>
  </r>
  <r>
    <d v="2020-06-26T00:00:00"/>
    <x v="6"/>
    <s v="June"/>
    <s v="Friday"/>
    <s v="Eurovision Song Contest: The Story Of Fire Saga"/>
    <s v="Musical Comedy"/>
    <n v="123"/>
    <n v="6.5"/>
    <s v="English"/>
  </r>
  <r>
    <d v="2020-07-01T00:00:00"/>
    <x v="6"/>
    <s v="July"/>
    <s v="Wednesday"/>
    <s v="Under The Riccione Sun"/>
    <s v="Romantic Teenage Drama"/>
    <n v="101"/>
    <n v="5.4"/>
    <s v="Italian"/>
  </r>
  <r>
    <d v="2020-07-03T00:00:00"/>
    <x v="6"/>
    <s v="July"/>
    <s v="Friday"/>
    <s v="Desperados"/>
    <s v="Romantic Comedy"/>
    <n v="106"/>
    <n v="5.2"/>
    <s v="English"/>
  </r>
  <r>
    <d v="2020-07-08T00:00:00"/>
    <x v="6"/>
    <s v="July"/>
    <s v="Wednesday"/>
    <s v="Mucho Mucho Amor: The Legend Of Walter Mercado "/>
    <s v="Documentary"/>
    <n v="96"/>
    <n v="7.3"/>
    <s v="Spanish/English"/>
  </r>
  <r>
    <d v="2020-07-10T00:00:00"/>
    <x v="6"/>
    <s v="July"/>
    <s v="Friday"/>
    <s v="The Old Guard"/>
    <s v="Superhero/Action"/>
    <n v="124"/>
    <n v="6.7"/>
    <s v="English"/>
  </r>
  <r>
    <d v="2020-07-10T00:00:00"/>
    <x v="6"/>
    <s v="July"/>
    <s v="Friday"/>
    <s v="The Claudia Kishi Club"/>
    <s v="Documentary"/>
    <n v="17"/>
    <n v="6.9"/>
    <s v="English"/>
  </r>
  <r>
    <d v="2020-07-14T00:00:00"/>
    <x v="6"/>
    <s v="July"/>
    <s v="Tuesday"/>
    <s v="We Are One"/>
    <s v="Documentary"/>
    <n v="86"/>
    <n v="4.5999999999999996"/>
    <s v="French"/>
  </r>
  <r>
    <d v="2020-07-15T00:00:00"/>
    <x v="6"/>
    <s v="July"/>
    <s v="Wednesday"/>
    <s v="The Players"/>
    <s v="Comedy"/>
    <n v="88"/>
    <n v="4.5999999999999996"/>
    <s v="Italian"/>
  </r>
  <r>
    <d v="2020-07-16T00:00:00"/>
    <x v="6"/>
    <s v="July"/>
    <s v="Thursday"/>
    <s v="Fatal Affair"/>
    <s v="Thriller"/>
    <n v="89"/>
    <n v="4.5"/>
    <s v="English"/>
  </r>
  <r>
    <d v="2020-07-17T00:00:00"/>
    <x v="6"/>
    <s v="July"/>
    <s v="Friday"/>
    <s v="Father Soldier Son"/>
    <s v="Documentary"/>
    <n v="100"/>
    <n v="7.3"/>
    <s v="English"/>
  </r>
  <r>
    <d v="2020-07-23T00:00:00"/>
    <x v="6"/>
    <s v="July"/>
    <s v="Thursday"/>
    <s v="The Larva Island Movie"/>
    <s v="Animation"/>
    <n v="90"/>
    <n v="5.0999999999999996"/>
    <s v="English"/>
  </r>
  <r>
    <d v="2020-07-24T00:00:00"/>
    <x v="6"/>
    <s v="July"/>
    <s v="Friday"/>
    <s v="The Kissing Booth 2"/>
    <s v="Romantic Comedy"/>
    <n v="131"/>
    <n v="5.8"/>
    <s v="English"/>
  </r>
  <r>
    <d v="2020-07-24T00:00:00"/>
    <x v="6"/>
    <s v="July"/>
    <s v="Friday"/>
    <s v="Offering To The Storm"/>
    <s v="Thriller"/>
    <n v="139"/>
    <n v="6.2"/>
    <s v="Spanish"/>
  </r>
  <r>
    <d v="2020-07-29T00:00:00"/>
    <x v="6"/>
    <s v="July"/>
    <s v="Wednesday"/>
    <s v="The Speed Cubers"/>
    <s v="Documentary"/>
    <n v="40"/>
    <n v="7.4"/>
    <s v="English"/>
  </r>
  <r>
    <d v="2020-07-31T00:00:00"/>
    <x v="6"/>
    <s v="July"/>
    <s v="Friday"/>
    <s v="Seriously Single"/>
    <s v="Comedy"/>
    <n v="107"/>
    <n v="4.5"/>
    <s v="English"/>
  </r>
  <r>
    <d v="2020-07-31T00:00:00"/>
    <x v="6"/>
    <s v="July"/>
    <s v="Friday"/>
    <s v="Raat Akeli Hai"/>
    <s v="Thriller"/>
    <n v="149"/>
    <n v="7.3"/>
    <s v="Hindi"/>
  </r>
  <r>
    <d v="2020-08-05T00:00:00"/>
    <x v="6"/>
    <s v="August"/>
    <s v="Wednesday"/>
    <s v="Anelka: Misunderstood"/>
    <s v="Documentary"/>
    <n v="94"/>
    <n v="6.4"/>
    <s v="French"/>
  </r>
  <r>
    <d v="2020-08-07T00:00:00"/>
    <x v="6"/>
    <s v="August"/>
    <s v="Friday"/>
    <s v="Work It"/>
    <s v="Dance Comedy"/>
    <n v="93"/>
    <n v="6.1"/>
    <s v="English"/>
  </r>
  <r>
    <d v="2020-08-12T00:00:00"/>
    <x v="6"/>
    <s v="August"/>
    <s v="Wednesday"/>
    <s v="Gunjan Saxena: The Kargil Girl"/>
    <s v="Drama"/>
    <n v="112"/>
    <n v="5.3"/>
    <s v="Hindi"/>
  </r>
  <r>
    <d v="2020-08-14T00:00:00"/>
    <x v="6"/>
    <s v="August"/>
    <s v="Friday"/>
    <s v="Fearless"/>
    <s v="Animation/Superhero"/>
    <n v="89"/>
    <n v="4.9000000000000004"/>
    <s v="English"/>
  </r>
  <r>
    <d v="2020-08-14T00:00:00"/>
    <x v="6"/>
    <s v="August"/>
    <s v="Friday"/>
    <s v="Project Power"/>
    <s v="Superhero"/>
    <n v="113"/>
    <n v="6"/>
    <s v="English"/>
  </r>
  <r>
    <d v="2020-08-14T00:00:00"/>
    <x v="6"/>
    <s v="August"/>
    <s v="Friday"/>
    <s v="Octonauts &amp; The Caves Of Sac Actun"/>
    <s v="Animation"/>
    <n v="72"/>
    <n v="6.2"/>
    <s v="English"/>
  </r>
  <r>
    <d v="2020-08-17T00:00:00"/>
    <x v="6"/>
    <s v="August"/>
    <s v="Monday"/>
    <s v="Crazy Awesome Teachers"/>
    <s v="Comedy-Drama"/>
    <n v="101"/>
    <n v="6.2"/>
    <s v="Indonesian"/>
  </r>
  <r>
    <d v="2020-08-20T00:00:00"/>
    <x v="6"/>
    <s v="August"/>
    <s v="Thursday"/>
    <s v="John Was Trying To Contact Aliens"/>
    <s v="Documentary"/>
    <n v="16"/>
    <n v="6.4"/>
    <s v="English"/>
  </r>
  <r>
    <d v="2020-08-20T00:00:00"/>
    <x v="6"/>
    <s v="August"/>
    <s v="Thursday"/>
    <s v="The Crimes That Bind"/>
    <s v="Crime Drama"/>
    <n v="99"/>
    <n v="6.6"/>
    <s v="Spanish"/>
  </r>
  <r>
    <d v="2020-08-21T00:00:00"/>
    <x v="6"/>
    <s v="August"/>
    <s v="Friday"/>
    <s v="Dark Forces"/>
    <s v="Thriller"/>
    <n v="81"/>
    <n v="2.6"/>
    <s v="Spanish"/>
  </r>
  <r>
    <d v="2020-08-21T00:00:00"/>
    <x v="6"/>
    <s v="August"/>
    <s v="Friday"/>
    <s v="The Sleepover"/>
    <s v="Comedy"/>
    <n v="103"/>
    <n v="5.6"/>
    <s v="English"/>
  </r>
  <r>
    <d v="2020-08-21T00:00:00"/>
    <x v="6"/>
    <s v="August"/>
    <s v="Friday"/>
    <s v="Class Of '83"/>
    <s v="Drama"/>
    <n v="98"/>
    <n v="5.8"/>
    <s v="Hindi"/>
  </r>
  <r>
    <d v="2020-08-26T00:00:00"/>
    <x v="6"/>
    <s v="August"/>
    <s v="Wednesday"/>
    <s v="Rising Phoenix"/>
    <s v="Documentary"/>
    <n v="106"/>
    <n v="8.1"/>
    <s v="English"/>
  </r>
  <r>
    <d v="2020-08-28T00:00:00"/>
    <x v="6"/>
    <s v="August"/>
    <s v="Friday"/>
    <s v="Unknown Origins"/>
    <s v="Thriller"/>
    <n v="96"/>
    <n v="6.1"/>
    <s v="Spanish"/>
  </r>
  <r>
    <d v="2020-08-28T00:00:00"/>
    <x v="6"/>
    <s v="August"/>
    <s v="Friday"/>
    <s v="All Together Now"/>
    <s v="Drama"/>
    <n v="93"/>
    <n v="6.5"/>
    <s v="English"/>
  </r>
  <r>
    <d v="2020-09-02T00:00:00"/>
    <x v="6"/>
    <s v="September"/>
    <s v="Wednesday"/>
    <s v="Freaks: You'Re One Of Us"/>
    <s v="Supernatural Drama"/>
    <n v="92"/>
    <n v="5.4"/>
    <s v="German"/>
  </r>
  <r>
    <d v="2020-09-03T00:00:00"/>
    <x v="6"/>
    <s v="September"/>
    <s v="Thursday"/>
    <s v="Love, Guaranteed"/>
    <s v="Romantic Comedy"/>
    <n v="91"/>
    <n v="5.6"/>
    <s v="English"/>
  </r>
  <r>
    <d v="2020-09-04T00:00:00"/>
    <x v="6"/>
    <s v="September"/>
    <s v="Friday"/>
    <s v="I'M Thinking Of Ending Things"/>
    <s v="Psychological Thriller"/>
    <n v="134"/>
    <n v="6.6"/>
    <s v="English"/>
  </r>
  <r>
    <d v="2020-09-07T00:00:00"/>
    <x v="6"/>
    <s v="September"/>
    <s v="Monday"/>
    <s v="My Octopus Teacher"/>
    <s v="Documentary"/>
    <n v="85"/>
    <n v="8.1"/>
    <s v="English"/>
  </r>
  <r>
    <d v="2020-09-09T00:00:00"/>
    <x v="6"/>
    <s v="September"/>
    <s v="Wednesday"/>
    <s v="The Social Dilemma"/>
    <s v="Documentary"/>
    <n v="94"/>
    <n v="7.6"/>
    <s v="English"/>
  </r>
  <r>
    <d v="2020-09-10T00:00:00"/>
    <x v="6"/>
    <s v="September"/>
    <s v="Thursday"/>
    <s v="The Babysitter: Killer Queen"/>
    <s v="Comedy/Horror"/>
    <n v="102"/>
    <n v="5.8"/>
    <s v="English"/>
  </r>
  <r>
    <d v="2020-09-11T00:00:00"/>
    <x v="6"/>
    <s v="September"/>
    <s v="Friday"/>
    <s v="Dad Wanted"/>
    <s v="Family"/>
    <n v="102"/>
    <n v="5.7"/>
    <s v="Spanish"/>
  </r>
  <r>
    <d v="2020-09-15T00:00:00"/>
    <x v="6"/>
    <s v="September"/>
    <s v="Tuesday"/>
    <s v="Hope Frozen: A Quest To Live Twice"/>
    <s v="Documentary"/>
    <n v="80"/>
    <n v="6.7"/>
    <s v="Thia/English"/>
  </r>
  <r>
    <d v="2020-09-16T00:00:00"/>
    <x v="6"/>
    <s v="September"/>
    <s v="Wednesday"/>
    <s v="The Paramedic"/>
    <s v="Thriller"/>
    <n v="94"/>
    <n v="5.6"/>
    <s v="Spanish"/>
  </r>
  <r>
    <d v="2020-09-16T00:00:00"/>
    <x v="6"/>
    <s v="September"/>
    <s v="Wednesday"/>
    <s v="The Devil All The Time"/>
    <s v="Psychological Thriller"/>
    <n v="138"/>
    <n v="7.1"/>
    <s v="English"/>
  </r>
  <r>
    <d v="2020-09-17T00:00:00"/>
    <x v="6"/>
    <s v="September"/>
    <s v="Thursday"/>
    <s v="Gims: On The Record"/>
    <s v="Documentary"/>
    <n v="96"/>
    <n v="6.8"/>
    <s v="French"/>
  </r>
  <r>
    <d v="2020-09-18T00:00:00"/>
    <x v="6"/>
    <s v="September"/>
    <s v="Friday"/>
    <s v="Whipped"/>
    <s v="Romantic Comedy"/>
    <n v="97"/>
    <n v="4.0999999999999996"/>
    <s v="Indonesian"/>
  </r>
  <r>
    <d v="2020-09-18T00:00:00"/>
    <x v="6"/>
    <s v="September"/>
    <s v="Friday"/>
    <s v="Dolly Kitty And Those Twinkling Stars"/>
    <s v="Drama"/>
    <n v="120"/>
    <n v="5.4"/>
    <s v="Hindi"/>
  </r>
  <r>
    <d v="2020-09-21T00:00:00"/>
    <x v="6"/>
    <s v="September"/>
    <s v="Monday"/>
    <s v="A Love Song For Latasha"/>
    <s v="Documentary"/>
    <n v="19"/>
    <n v="6.8"/>
    <s v="English"/>
  </r>
  <r>
    <d v="2020-09-30T00:00:00"/>
    <x v="6"/>
    <s v="September"/>
    <s v="Wednesday"/>
    <s v="The Boys In The Band"/>
    <s v="Drama"/>
    <n v="121"/>
    <n v="6.8"/>
    <s v="English"/>
  </r>
  <r>
    <d v="2020-09-30T00:00:00"/>
    <x v="6"/>
    <s v="September"/>
    <s v="Wednesday"/>
    <s v="The Boys In The Band: Something Personal"/>
    <s v="Aftershow / Interview"/>
    <n v="28"/>
    <n v="6.8"/>
    <s v="English"/>
  </r>
  <r>
    <d v="2020-09-30T00:00:00"/>
    <x v="6"/>
    <s v="September"/>
    <s v="Wednesday"/>
    <s v="American Murder: The Family Next Door"/>
    <s v="Documentary"/>
    <n v="82"/>
    <n v="7.2"/>
    <s v="English"/>
  </r>
  <r>
    <d v="2020-10-01T00:00:00"/>
    <x v="6"/>
    <s v="October"/>
    <s v="Thursday"/>
    <s v="All Because Of You"/>
    <s v="Action Comedy"/>
    <n v="101"/>
    <n v="4.2"/>
    <s v="Malay"/>
  </r>
  <r>
    <d v="2020-10-02T00:00:00"/>
    <x v="6"/>
    <s v="October"/>
    <s v="Friday"/>
    <s v="The Binding"/>
    <s v="Drama"/>
    <n v="93"/>
    <n v="4.7"/>
    <s v="Italian"/>
  </r>
  <r>
    <d v="2020-10-02T00:00:00"/>
    <x v="6"/>
    <s v="October"/>
    <s v="Friday"/>
    <s v="Òlòt?Ré"/>
    <s v="Crime Drama"/>
    <n v="106"/>
    <n v="5.5"/>
    <s v="English"/>
  </r>
  <r>
    <d v="2020-10-02T00:00:00"/>
    <x v="6"/>
    <s v="October"/>
    <s v="Friday"/>
    <s v="Vampires Vs. The Bronx"/>
    <s v="Horror Comedy"/>
    <n v="86"/>
    <n v="5.6"/>
    <s v="English"/>
  </r>
  <r>
    <d v="2020-10-02T00:00:00"/>
    <x v="6"/>
    <s v="October"/>
    <s v="Friday"/>
    <s v="You'Ve Got This"/>
    <s v="Romantic Comedy"/>
    <n v="111"/>
    <n v="5.8"/>
    <s v="Spanish"/>
  </r>
  <r>
    <d v="2020-10-02T00:00:00"/>
    <x v="6"/>
    <s v="October"/>
    <s v="Friday"/>
    <s v="Serious Men"/>
    <s v="Drama"/>
    <n v="114"/>
    <n v="6.8"/>
    <s v="Hindi"/>
  </r>
  <r>
    <d v="2020-10-02T00:00:00"/>
    <x v="6"/>
    <s v="October"/>
    <s v="Friday"/>
    <s v="Dick Johnson Is Dead"/>
    <s v="Documentary"/>
    <n v="90"/>
    <n v="7.5"/>
    <s v="English"/>
  </r>
  <r>
    <d v="2020-10-04T00:00:00"/>
    <x v="6"/>
    <s v="October"/>
    <s v="Sunday"/>
    <s v="David Attenborough: A Life On Our Planet"/>
    <s v="Documentary"/>
    <n v="83"/>
    <n v="9"/>
    <s v="English"/>
  </r>
  <r>
    <d v="2020-10-07T00:00:00"/>
    <x v="6"/>
    <s v="October"/>
    <s v="Wednesday"/>
    <s v="Hubie Halloween"/>
    <s v="Comedy"/>
    <n v="103"/>
    <n v="5.2"/>
    <s v="English"/>
  </r>
  <r>
    <d v="2020-10-08T00:00:00"/>
    <x v="6"/>
    <s v="October"/>
    <s v="Thursday"/>
    <s v="Bigflo &amp; Oil: Hip Hop Frenzy"/>
    <s v="Documentary"/>
    <n v="100"/>
    <n v="6.9"/>
    <s v="French"/>
  </r>
  <r>
    <d v="2020-10-09T00:00:00"/>
    <x v="6"/>
    <s v="October"/>
    <s v="Friday"/>
    <s v="Ginny Weds Sunny"/>
    <s v="Romantic Comedy"/>
    <n v="125"/>
    <n v="5.7"/>
    <s v="Hindi"/>
  </r>
  <r>
    <d v="2020-10-09T00:00:00"/>
    <x v="6"/>
    <s v="October"/>
    <s v="Friday"/>
    <s v="The 40-Year-Old Version"/>
    <s v="Comedy"/>
    <n v="124"/>
    <n v="7.2"/>
    <s v="English"/>
  </r>
  <r>
    <d v="2020-10-13T00:00:00"/>
    <x v="6"/>
    <s v="October"/>
    <s v="Tuesday"/>
    <s v="Octonauts &amp; The Great Barrier Reef"/>
    <s v="Animation"/>
    <n v="47"/>
    <n v="7.3"/>
    <s v="English"/>
  </r>
  <r>
    <d v="2020-10-14T00:00:00"/>
    <x v="6"/>
    <s v="October"/>
    <s v="Wednesday"/>
    <s v="Blackpink: Light Up The Sky"/>
    <s v="Documentary"/>
    <n v="79"/>
    <n v="7.5"/>
    <s v="Korean"/>
  </r>
  <r>
    <d v="2020-10-14T00:00:00"/>
    <x v="6"/>
    <s v="October"/>
    <s v="Wednesday"/>
    <s v="The Three Deaths Of Marisela Escobedo"/>
    <s v="Documentary"/>
    <n v="109"/>
    <n v="8.1999999999999993"/>
    <s v="Spanish"/>
  </r>
  <r>
    <d v="2020-10-15T00:00:00"/>
    <x v="6"/>
    <s v="October"/>
    <s v="Thursday"/>
    <s v="Love Like The Falling Rain"/>
    <s v="Drama"/>
    <n v="86"/>
    <n v="5"/>
    <s v="Indonesian"/>
  </r>
  <r>
    <d v="2020-10-15T00:00:00"/>
    <x v="6"/>
    <s v="October"/>
    <s v="Thursday"/>
    <s v="A Babysitter'S Guide To Monster Hunting"/>
    <s v="Comedy/Fantasy/Family"/>
    <n v="98"/>
    <n v="5.4"/>
    <s v="English"/>
  </r>
  <r>
    <d v="2020-10-15T00:00:00"/>
    <x v="6"/>
    <s v="October"/>
    <s v="Thursday"/>
    <s v="Rooting For Roona"/>
    <s v="Documentary"/>
    <n v="41"/>
    <n v="7.1"/>
    <s v="Bengali"/>
  </r>
  <r>
    <d v="2020-10-16T00:00:00"/>
    <x v="6"/>
    <s v="October"/>
    <s v="Friday"/>
    <s v="The Trial Of The Chicago 7"/>
    <s v="Drama"/>
    <n v="130"/>
    <n v="7.8"/>
    <s v="English"/>
  </r>
  <r>
    <d v="2020-10-21T00:00:00"/>
    <x v="6"/>
    <s v="October"/>
    <s v="Wednesday"/>
    <s v="Rebecca"/>
    <s v="Romantic Thriller"/>
    <n v="123"/>
    <n v="6"/>
    <s v="English"/>
  </r>
  <r>
    <d v="2020-10-22T00:00:00"/>
    <x v="6"/>
    <s v="October"/>
    <s v="Thursday"/>
    <s v="Cadaver"/>
    <s v="Horror"/>
    <n v="86"/>
    <n v="5.0999999999999996"/>
    <s v="Norwegian"/>
  </r>
  <r>
    <d v="2020-10-23T00:00:00"/>
    <x v="6"/>
    <s v="October"/>
    <s v="Friday"/>
    <s v="Over The Moon"/>
    <s v="Animation/Musical/Adventure"/>
    <n v="95"/>
    <n v="6.4"/>
    <s v="English"/>
  </r>
  <r>
    <d v="2020-10-27T00:00:00"/>
    <x v="6"/>
    <s v="October"/>
    <s v="Tuesday"/>
    <s v="Sarah Cooper: Everything'S Fine"/>
    <s v="Variety Show"/>
    <n v="49"/>
    <n v="5.6"/>
    <s v="English"/>
  </r>
  <r>
    <d v="2020-10-27T00:00:00"/>
    <x v="6"/>
    <s v="October"/>
    <s v="Tuesday"/>
    <s v="Guillermo Vilas: Settling The Score"/>
    <s v="Documentary"/>
    <n v="94"/>
    <n v="7.1"/>
    <s v="Spanish"/>
  </r>
  <r>
    <d v="2020-10-28T00:00:00"/>
    <x v="6"/>
    <s v="October"/>
    <s v="Wednesday"/>
    <s v="Nobody Sleeps In The Woods Tonight"/>
    <s v="Horror"/>
    <n v="103"/>
    <n v="4.8"/>
    <s v="Polish"/>
  </r>
  <r>
    <d v="2020-10-28T00:00:00"/>
    <x v="6"/>
    <s v="October"/>
    <s v="Wednesday"/>
    <s v="Holidate"/>
    <s v="Romantic Comedy/Holiday"/>
    <n v="104"/>
    <n v="6.1"/>
    <s v="English"/>
  </r>
  <r>
    <d v="2020-10-28T00:00:00"/>
    <x v="6"/>
    <s v="October"/>
    <s v="Wednesday"/>
    <s v="Secrets Of The Saqqara Tomb"/>
    <s v="Documentary"/>
    <n v="114"/>
    <n v="7.3"/>
    <s v="English/Arabic"/>
  </r>
  <r>
    <d v="2020-10-30T00:00:00"/>
    <x v="6"/>
    <s v="October"/>
    <s v="Friday"/>
    <s v="Kaali Khuhi"/>
    <s v="Mystery"/>
    <n v="90"/>
    <n v="3.4"/>
    <s v="Hindi"/>
  </r>
  <r>
    <d v="2020-10-30T00:00:00"/>
    <x v="6"/>
    <s v="October"/>
    <s v="Friday"/>
    <s v="The Day Of The Lord"/>
    <s v="Drama"/>
    <n v="93"/>
    <n v="4.9000000000000004"/>
    <s v="Spanish"/>
  </r>
  <r>
    <d v="2020-10-30T00:00:00"/>
    <x v="6"/>
    <s v="October"/>
    <s v="Friday"/>
    <s v="Rogue City"/>
    <s v="Crime Drama"/>
    <n v="116"/>
    <n v="6.1"/>
    <s v="French"/>
  </r>
  <r>
    <d v="2020-10-30T00:00:00"/>
    <x v="6"/>
    <s v="October"/>
    <s v="Friday"/>
    <s v="His House"/>
    <s v="Thriller"/>
    <n v="93"/>
    <n v="6.5"/>
    <s v="English"/>
  </r>
  <r>
    <d v="2020-11-03T00:00:00"/>
    <x v="6"/>
    <s v="November"/>
    <s v="Tuesday"/>
    <s v="I'M No Longer Here: A Discussion With Guillermo Del Toro And Alfonso Cuaron"/>
    <s v="Aftershow / Interview"/>
    <n v="14"/>
    <n v="7"/>
    <s v="English"/>
  </r>
  <r>
    <d v="2020-11-05T00:00:00"/>
    <x v="6"/>
    <s v="November"/>
    <s v="Thursday"/>
    <s v="Operation Christmas Drop"/>
    <s v="Romantic Comedy"/>
    <n v="96"/>
    <n v="5.8"/>
    <s v="English"/>
  </r>
  <r>
    <d v="2020-11-06T00:00:00"/>
    <x v="6"/>
    <s v="November"/>
    <s v="Friday"/>
    <s v="Citation"/>
    <s v="Drama"/>
    <n v="151"/>
    <n v="6.2"/>
    <s v="English"/>
  </r>
  <r>
    <d v="2020-11-11T00:00:00"/>
    <x v="6"/>
    <s v="November"/>
    <s v="Wednesday"/>
    <s v="What We Wanted"/>
    <s v="Drama"/>
    <n v="93"/>
    <n v="5.8"/>
    <s v="German"/>
  </r>
  <r>
    <d v="2020-11-12T00:00:00"/>
    <x v="6"/>
    <s v="November"/>
    <s v="Thursday"/>
    <s v="Ludo"/>
    <s v="Anthology/Dark Comedy"/>
    <n v="149"/>
    <n v="7.6"/>
    <s v="Hindi"/>
  </r>
  <r>
    <d v="2020-11-13T00:00:00"/>
    <x v="6"/>
    <s v="November"/>
    <s v="Friday"/>
    <s v="Jingle Jangle: A Christmas Journey"/>
    <s v="Family/Christmas Musical"/>
    <n v="119"/>
    <n v="6.5"/>
    <s v="English"/>
  </r>
  <r>
    <d v="2020-11-13T00:00:00"/>
    <x v="6"/>
    <s v="November"/>
    <s v="Friday"/>
    <s v="The Life Ahead"/>
    <s v="Drama"/>
    <n v="95"/>
    <n v="6.8"/>
    <s v="Italian"/>
  </r>
  <r>
    <d v="2020-11-19T00:00:00"/>
    <x v="6"/>
    <s v="November"/>
    <s v="Thursday"/>
    <s v="The Princess Switch: Switched Again"/>
    <s v="Romantic Comedy"/>
    <n v="97"/>
    <n v="5.4"/>
    <s v="English"/>
  </r>
  <r>
    <d v="2020-11-20T00:00:00"/>
    <x v="6"/>
    <s v="November"/>
    <s v="Friday"/>
    <s v="Alien Xmas"/>
    <s v="Stop Motion"/>
    <n v="42"/>
    <n v="6.2"/>
    <s v="English"/>
  </r>
  <r>
    <d v="2020-11-20T00:00:00"/>
    <x v="6"/>
    <s v="November"/>
    <s v="Friday"/>
    <s v="If Anything Happens I Love You"/>
    <s v="Animation / Short"/>
    <n v="12"/>
    <n v="7.8"/>
    <s v="English"/>
  </r>
  <r>
    <d v="2020-11-22T00:00:00"/>
    <x v="6"/>
    <s v="November"/>
    <s v="Sunday"/>
    <s v="Dolly Parton'S Christmas On The Square"/>
    <s v="Christmas Musical"/>
    <n v="98"/>
    <n v="5.2"/>
    <s v="English"/>
  </r>
  <r>
    <d v="2020-11-23T00:00:00"/>
    <x v="6"/>
    <s v="November"/>
    <s v="Monday"/>
    <s v="Shawn Mendes: In Wonder"/>
    <s v="Documentary"/>
    <n v="83"/>
    <n v="6.6"/>
    <s v="English"/>
  </r>
  <r>
    <d v="2020-11-24T00:00:00"/>
    <x v="6"/>
    <s v="November"/>
    <s v="Tuesday"/>
    <s v="Notes For My Son"/>
    <s v="Drama"/>
    <n v="83"/>
    <n v="6.3"/>
    <s v="Spanish"/>
  </r>
  <r>
    <d v="2020-11-24T00:00:00"/>
    <x v="6"/>
    <s v="November"/>
    <s v="Tuesday"/>
    <s v="Hillbilly Elegy"/>
    <s v="Drama"/>
    <n v="117"/>
    <n v="6.7"/>
    <s v="English"/>
  </r>
  <r>
    <d v="2020-11-25T00:00:00"/>
    <x v="6"/>
    <s v="November"/>
    <s v="Wednesday"/>
    <s v="The Christmas Chronicles: Part Two"/>
    <s v="Christmas Comedy"/>
    <n v="115"/>
    <n v="6"/>
    <s v="English"/>
  </r>
  <r>
    <d v="2020-11-25T00:00:00"/>
    <x v="6"/>
    <s v="November"/>
    <s v="Wednesday"/>
    <s v="Shawn Mendes: Live In Concert"/>
    <s v="Concert Film"/>
    <n v="87"/>
    <n v="7.4"/>
    <s v="English"/>
  </r>
  <r>
    <d v="2020-11-27T00:00:00"/>
    <x v="6"/>
    <s v="November"/>
    <s v="Friday"/>
    <s v="The Call"/>
    <s v="Drama"/>
    <n v="112"/>
    <n v="4.0999999999999996"/>
    <s v="Korean"/>
  </r>
  <r>
    <d v="2020-11-27T00:00:00"/>
    <x v="6"/>
    <s v="November"/>
    <s v="Friday"/>
    <s v="The Beast"/>
    <s v="Drama"/>
    <n v="99"/>
    <n v="5.2"/>
    <s v="Italian"/>
  </r>
  <r>
    <d v="2020-11-27T00:00:00"/>
    <x v="6"/>
    <s v="November"/>
    <s v="Friday"/>
    <s v="Dance Dreams: Hot Chocolate Nutcracker"/>
    <s v="Documentary"/>
    <n v="80"/>
    <n v="7.1"/>
    <s v="English"/>
  </r>
  <r>
    <d v="2020-11-30T00:00:00"/>
    <x v="6"/>
    <s v="November"/>
    <s v="Monday"/>
    <s v="Finding Agnes"/>
    <s v="Drama"/>
    <n v="105"/>
    <n v="4.7"/>
    <s v="Filipino"/>
  </r>
  <r>
    <d v="2020-12-01T00:00:00"/>
    <x v="6"/>
    <s v="December"/>
    <s v="Tuesday"/>
    <s v="Angela'S Christmas Wish"/>
    <s v="Animation"/>
    <n v="47"/>
    <n v="7.1"/>
    <s v="English"/>
  </r>
  <r>
    <d v="2020-12-03T00:00:00"/>
    <x v="6"/>
    <s v="December"/>
    <s v="Thursday"/>
    <s v="Just Another Christmas"/>
    <s v="Comedy"/>
    <n v="101"/>
    <n v="6.7"/>
    <s v="Portuguese"/>
  </r>
  <r>
    <d v="2020-12-04T00:00:00"/>
    <x v="6"/>
    <s v="December"/>
    <s v="Friday"/>
    <s v="Leyla Everlasting"/>
    <s v="Comedy"/>
    <n v="112"/>
    <n v="3.7"/>
    <s v="Turkish"/>
  </r>
  <r>
    <d v="2020-12-04T00:00:00"/>
    <x v="6"/>
    <s v="December"/>
    <s v="Friday"/>
    <s v="Christmas Crossfire"/>
    <s v="Thriller"/>
    <n v="106"/>
    <n v="4.8"/>
    <s v="German"/>
  </r>
  <r>
    <d v="2020-12-04T00:00:00"/>
    <x v="6"/>
    <s v="December"/>
    <s v="Friday"/>
    <s v="Mank"/>
    <s v="Biopic"/>
    <n v="132"/>
    <n v="6.9"/>
    <s v="English"/>
  </r>
  <r>
    <d v="2020-12-07T00:00:00"/>
    <x v="6"/>
    <s v="December"/>
    <s v="Monday"/>
    <s v="The Claus Family"/>
    <s v="Fantasy"/>
    <n v="96"/>
    <n v="5.8"/>
    <s v="Dutch"/>
  </r>
  <r>
    <d v="2020-12-08T00:00:00"/>
    <x v="6"/>
    <s v="December"/>
    <s v="Tuesday"/>
    <s v="Emicida: Amarelo - It'S All For Yesterday"/>
    <s v="Documentary"/>
    <n v="89"/>
    <n v="8.6"/>
    <s v="Portuguese"/>
  </r>
  <r>
    <d v="2020-12-09T00:00:00"/>
    <x v="6"/>
    <s v="December"/>
    <s v="Wednesday"/>
    <s v="Rose Island"/>
    <s v="Comedy"/>
    <n v="117"/>
    <n v="7"/>
    <s v="Italian"/>
  </r>
  <r>
    <d v="2020-12-11T00:00:00"/>
    <x v="6"/>
    <s v="December"/>
    <s v="Friday"/>
    <s v="The Prom"/>
    <s v="Musical"/>
    <n v="132"/>
    <n v="5.9"/>
    <s v="English"/>
  </r>
  <r>
    <d v="2020-12-11T00:00:00"/>
    <x v="6"/>
    <s v="December"/>
    <s v="Friday"/>
    <s v="Canvas "/>
    <s v="Animation / Short"/>
    <n v="9"/>
    <n v="6.5"/>
    <s v="English"/>
  </r>
  <r>
    <d v="2020-12-11T00:00:00"/>
    <x v="6"/>
    <s v="December"/>
    <s v="Friday"/>
    <s v="Giving Voice"/>
    <s v="Documentary"/>
    <n v="90"/>
    <n v="6.7"/>
    <s v="English"/>
  </r>
  <r>
    <d v="2020-12-14T00:00:00"/>
    <x v="6"/>
    <s v="December"/>
    <s v="Monday"/>
    <s v="A California Christmas"/>
    <s v="Romantic Comedy"/>
    <n v="107"/>
    <n v="5.8"/>
    <s v="English"/>
  </r>
  <r>
    <d v="2020-12-18T00:00:00"/>
    <x v="6"/>
    <s v="December"/>
    <s v="Friday"/>
    <s v="Ma Rainey'S Black Bottom"/>
    <s v="Drama"/>
    <n v="94"/>
    <n v="7"/>
    <s v="English"/>
  </r>
  <r>
    <d v="2020-12-18T00:00:00"/>
    <x v="6"/>
    <s v="December"/>
    <s v="Friday"/>
    <s v="Ma Rainey'S Black Bottom: A Legacy Brought To Screen"/>
    <s v="Aftershow / Interview"/>
    <n v="31"/>
    <n v="7"/>
    <s v="English"/>
  </r>
  <r>
    <d v="2020-12-21T00:00:00"/>
    <x v="6"/>
    <s v="December"/>
    <s v="Monday"/>
    <s v="Ariana Grande: Excuse Me, I Love You"/>
    <s v="Concert Film"/>
    <n v="97"/>
    <n v="6.4"/>
    <s v="English"/>
  </r>
  <r>
    <d v="2020-12-23T00:00:00"/>
    <x v="6"/>
    <s v="December"/>
    <s v="Wednesday"/>
    <s v="The Midnight Sky"/>
    <s v="Science Fiction"/>
    <n v="118"/>
    <n v="5.6"/>
    <s v="English"/>
  </r>
  <r>
    <d v="2020-12-24T00:00:00"/>
    <x v="6"/>
    <s v="December"/>
    <s v="Thursday"/>
    <s v="Ak Vs Ak"/>
    <s v="Thriller"/>
    <n v="108"/>
    <n v="6.9"/>
    <s v="Hindi"/>
  </r>
  <r>
    <d v="2020-12-25T00:00:00"/>
    <x v="6"/>
    <s v="December"/>
    <s v="Friday"/>
    <s v="We Can Be Heroes"/>
    <s v="Superhero"/>
    <n v="100"/>
    <n v="4.7"/>
    <s v="English"/>
  </r>
  <r>
    <d v="2020-12-27T00:00:00"/>
    <x v="6"/>
    <s v="December"/>
    <s v="Sunday"/>
    <s v="Death To 2020"/>
    <s v="Comedy"/>
    <n v="70"/>
    <n v="6.8"/>
    <s v="English"/>
  </r>
  <r>
    <d v="2020-12-28T00:00:00"/>
    <x v="6"/>
    <s v="December"/>
    <s v="Monday"/>
    <s v="Cops And Robbers"/>
    <s v="Animation / Short"/>
    <n v="7"/>
    <n v="6.9"/>
    <s v="English"/>
  </r>
  <r>
    <d v="2021-01-01T00:00:00"/>
    <x v="7"/>
    <s v="January"/>
    <s v="Friday"/>
    <s v="What Happened To Mr. Cha?"/>
    <s v="Comedy"/>
    <n v="102"/>
    <n v="4.3"/>
    <s v="Korean"/>
  </r>
  <r>
    <d v="2021-01-01T00:00:00"/>
    <x v="7"/>
    <s v="January"/>
    <s v="Friday"/>
    <s v="The Minimalists: Less Is Now"/>
    <s v="Documentary"/>
    <n v="53"/>
    <n v="5.9"/>
    <s v="English"/>
  </r>
  <r>
    <d v="2021-01-06T00:00:00"/>
    <x v="7"/>
    <s v="January"/>
    <s v="Wednesday"/>
    <s v="Tony Parker: The Final Shot"/>
    <s v="Documentary"/>
    <n v="98"/>
    <n v="6.8"/>
    <s v="French"/>
  </r>
  <r>
    <d v="2021-01-07T00:00:00"/>
    <x v="7"/>
    <s v="January"/>
    <s v="Thursday"/>
    <s v="Pieces Of A Woman"/>
    <s v="Drama"/>
    <n v="126"/>
    <n v="7.1"/>
    <s v="English"/>
  </r>
  <r>
    <d v="2021-01-08T00:00:00"/>
    <x v="7"/>
    <s v="January"/>
    <s v="Friday"/>
    <s v="Stuck Apart"/>
    <s v="Drama"/>
    <n v="96"/>
    <n v="6.1"/>
    <s v="Turkish"/>
  </r>
  <r>
    <d v="2021-01-11T00:00:00"/>
    <x v="7"/>
    <s v="January"/>
    <s v="Monday"/>
    <s v="Crack: Cocaine, Corruption &amp; Conspiracy"/>
    <s v="Documentary"/>
    <n v="89"/>
    <n v="6.7"/>
    <s v="English"/>
  </r>
  <r>
    <d v="2021-01-14T00:00:00"/>
    <x v="7"/>
    <s v="January"/>
    <s v="Thursday"/>
    <s v="The Heartbreak Club"/>
    <s v="Comedy-Drama"/>
    <n v="101"/>
    <n v="6.4"/>
    <s v="Indonesian"/>
  </r>
  <r>
    <d v="2021-01-15T00:00:00"/>
    <x v="7"/>
    <s v="January"/>
    <s v="Friday"/>
    <s v="Outside The Wire"/>
    <s v="Action/Science Fiction"/>
    <n v="114"/>
    <n v="5.4"/>
    <s v="English"/>
  </r>
  <r>
    <d v="2021-01-15T00:00:00"/>
    <x v="7"/>
    <s v="January"/>
    <s v="Friday"/>
    <s v="Double Dad"/>
    <s v="Comedy-Drama"/>
    <n v="103"/>
    <n v="5.6"/>
    <s v="Portuguese"/>
  </r>
  <r>
    <d v="2021-01-15T00:00:00"/>
    <x v="7"/>
    <s v="January"/>
    <s v="Friday"/>
    <s v="Tribhanga – Tedhi Medhi Crazy"/>
    <s v="Drama"/>
    <n v="95"/>
    <n v="6.1"/>
    <s v="Hindi"/>
  </r>
  <r>
    <d v="2021-01-15T00:00:00"/>
    <x v="7"/>
    <s v="January"/>
    <s v="Friday"/>
    <s v="What Would Sophia Loren Do?"/>
    <s v="Documentary"/>
    <n v="32"/>
    <n v="6.6"/>
    <s v="English"/>
  </r>
  <r>
    <d v="2021-01-22T00:00:00"/>
    <x v="7"/>
    <s v="January"/>
    <s v="Friday"/>
    <s v="The White Tiger"/>
    <s v="Drama"/>
    <n v="125"/>
    <n v="7.1"/>
    <s v="English"/>
  </r>
  <r>
    <d v="2021-01-28T00:00:00"/>
    <x v="7"/>
    <s v="January"/>
    <s v="Thursday"/>
    <s v="June &amp; Kopi"/>
    <s v="Drama"/>
    <n v="90"/>
    <n v="6.3"/>
    <s v="Indonesian"/>
  </r>
  <r>
    <d v="2021-01-29T00:00:00"/>
    <x v="7"/>
    <s v="January"/>
    <s v="Friday"/>
    <s v="Finding 'Ohana"/>
    <s v="Family"/>
    <n v="123"/>
    <n v="6.1"/>
    <s v="English"/>
  </r>
  <r>
    <d v="2021-01-29T00:00:00"/>
    <x v="7"/>
    <s v="January"/>
    <s v="Friday"/>
    <s v="Below Zero"/>
    <s v="Drama"/>
    <n v="106"/>
    <n v="6.2"/>
    <s v="Spanish"/>
  </r>
  <r>
    <d v="2021-01-29T00:00:00"/>
    <x v="7"/>
    <s v="January"/>
    <s v="Friday"/>
    <s v="The Dig"/>
    <s v="Drama"/>
    <n v="112"/>
    <n v="7.1"/>
    <s v="English"/>
  </r>
  <r>
    <d v="2021-02-05T00:00:00"/>
    <x v="7"/>
    <s v="February"/>
    <s v="Friday"/>
    <s v="Strip Down, Rise Up"/>
    <s v="Documentary"/>
    <n v="112"/>
    <n v="5.2"/>
    <s v="English"/>
  </r>
  <r>
    <d v="2021-02-05T00:00:00"/>
    <x v="7"/>
    <s v="February"/>
    <s v="Friday"/>
    <s v="The Last Paradiso"/>
    <s v="Romantic Drama"/>
    <n v="107"/>
    <n v="5.6"/>
    <s v="Italian"/>
  </r>
  <r>
    <d v="2021-02-05T00:00:00"/>
    <x v="7"/>
    <s v="February"/>
    <s v="Friday"/>
    <s v="Space Sweepers"/>
    <s v="Science Fiction"/>
    <n v="136"/>
    <n v="6.6"/>
    <s v="Korean"/>
  </r>
  <r>
    <d v="2021-02-05T00:00:00"/>
    <x v="7"/>
    <s v="February"/>
    <s v="Friday"/>
    <s v="Malcolm &amp; Marie"/>
    <s v="Romantic Drama"/>
    <n v="106"/>
    <n v="6.7"/>
    <s v="English"/>
  </r>
  <r>
    <d v="2021-02-10T00:00:00"/>
    <x v="7"/>
    <s v="February"/>
    <s v="Wednesday"/>
    <s v="The Misadventures Of Hedi And Cokeman"/>
    <s v="Comedy"/>
    <n v="99"/>
    <n v="4.5"/>
    <s v="French"/>
  </r>
  <r>
    <d v="2021-02-11T00:00:00"/>
    <x v="7"/>
    <s v="February"/>
    <s v="Thursday"/>
    <s v="Squared Love"/>
    <s v="Romantic Comedy"/>
    <n v="102"/>
    <n v="5"/>
    <s v="Polish"/>
  </r>
  <r>
    <d v="2021-02-11T00:00:00"/>
    <x v="7"/>
    <s v="February"/>
    <s v="Thursday"/>
    <s v="Red Dot"/>
    <s v="Thriller"/>
    <n v="86"/>
    <n v="5.5"/>
    <s v="Swedish"/>
  </r>
  <r>
    <d v="2021-02-11T00:00:00"/>
    <x v="7"/>
    <s v="February"/>
    <s v="Thursday"/>
    <s v="Layla Majnun"/>
    <s v="Romantic Drama"/>
    <n v="119"/>
    <n v="6.4"/>
    <s v="Indonesian"/>
  </r>
  <r>
    <d v="2021-02-12T00:00:00"/>
    <x v="7"/>
    <s v="February"/>
    <s v="Friday"/>
    <s v="To All The Boys: Always And Forever"/>
    <s v="Romantic Comedy"/>
    <n v="109"/>
    <n v="6.3"/>
    <s v="English"/>
  </r>
  <r>
    <d v="2021-02-23T00:00:00"/>
    <x v="7"/>
    <s v="February"/>
    <s v="Tuesday"/>
    <s v="Pele"/>
    <s v="Documentary"/>
    <n v="108"/>
    <n v="7"/>
    <s v="English"/>
  </r>
  <r>
    <d v="2021-02-25T00:00:00"/>
    <x v="7"/>
    <s v="February"/>
    <s v="Thursday"/>
    <s v="Geez &amp; Ann"/>
    <s v="Romantic Drama"/>
    <n v="105"/>
    <n v="5.0999999999999996"/>
    <s v="Indonesian"/>
  </r>
  <r>
    <d v="2021-02-26T00:00:00"/>
    <x v="7"/>
    <s v="February"/>
    <s v="Friday"/>
    <s v="The Girl On The Train"/>
    <s v="Thriller"/>
    <n v="120"/>
    <n v="4.4000000000000004"/>
    <s v="Hindi"/>
  </r>
  <r>
    <d v="2021-02-26T00:00:00"/>
    <x v="7"/>
    <s v="February"/>
    <s v="Friday"/>
    <s v="Crazy About Her"/>
    <s v="Romantic Comedy"/>
    <n v="102"/>
    <n v="6.6"/>
    <s v="Spanish"/>
  </r>
  <r>
    <d v="2021-03-01T00:00:00"/>
    <x v="7"/>
    <s v="March"/>
    <s v="Monday"/>
    <s v="Biggie: I Got A Story To Tell"/>
    <s v="Documentary"/>
    <n v="97"/>
    <n v="6.9"/>
    <s v="English"/>
  </r>
  <r>
    <d v="2021-03-03T00:00:00"/>
    <x v="7"/>
    <s v="March"/>
    <s v="Wednesday"/>
    <s v="Moxie"/>
    <s v="Drama"/>
    <n v="111"/>
    <n v="6.7"/>
    <s v="English"/>
  </r>
  <r>
    <d v="2021-03-05T00:00:00"/>
    <x v="7"/>
    <s v="March"/>
    <s v="Friday"/>
    <s v="Sentinelle"/>
    <s v="Action"/>
    <n v="80"/>
    <n v="4.7"/>
    <s v="French"/>
  </r>
  <r>
    <d v="2021-03-12T00:00:00"/>
    <x v="7"/>
    <s v="March"/>
    <s v="Friday"/>
    <s v="Yes Day"/>
    <s v="Comedy"/>
    <n v="86"/>
    <n v="5.7"/>
    <s v="English"/>
  </r>
  <r>
    <d v="2021-03-12T00:00:00"/>
    <x v="7"/>
    <s v="March"/>
    <s v="Friday"/>
    <s v="Paper Lives"/>
    <s v="Drama"/>
    <n v="97"/>
    <n v="6.7"/>
    <s v="Turkish"/>
  </r>
  <r>
    <d v="2021-03-17T00:00:00"/>
    <x v="7"/>
    <s v="March"/>
    <s v="Wednesday"/>
    <s v="Operation Varsity Blues: The College Admissions Scandal"/>
    <s v="Documentary"/>
    <n v="99"/>
    <n v="7"/>
    <s v="English"/>
  </r>
  <r>
    <d v="2021-03-18T00:00:00"/>
    <x v="7"/>
    <s v="March"/>
    <s v="Thursday"/>
    <s v="Get The Goat"/>
    <s v="Comedy"/>
    <n v="97"/>
    <n v="6.3"/>
    <s v="Portuguese"/>
  </r>
  <r>
    <d v="2021-03-24T00:00:00"/>
    <x v="7"/>
    <s v="March"/>
    <s v="Wednesday"/>
    <s v="Seaspiracy"/>
    <s v="Documentary"/>
    <n v="89"/>
    <n v="8.1999999999999993"/>
    <s v="English"/>
  </r>
  <r>
    <d v="2021-03-25T00:00:00"/>
    <x v="7"/>
    <s v="March"/>
    <s v="Thursday"/>
    <s v="Caught By A Wave"/>
    <s v="Romantic Teen Drama"/>
    <n v="99"/>
    <n v="5.7"/>
    <s v="Italian"/>
  </r>
  <r>
    <d v="2021-03-26T00:00:00"/>
    <x v="7"/>
    <s v="March"/>
    <s v="Friday"/>
    <s v="A Week Away"/>
    <s v="Christian Musical"/>
    <n v="97"/>
    <n v="5.7"/>
    <s v="English"/>
  </r>
  <r>
    <d v="2021-03-26T00:00:00"/>
    <x v="7"/>
    <s v="March"/>
    <s v="Friday"/>
    <s v="Bad Trip"/>
    <s v="Hidden-Camera Prank Comedy"/>
    <n v="86"/>
    <n v="6.6"/>
    <s v="English"/>
  </r>
  <r>
    <d v="2021-03-26T00:00:00"/>
    <x v="7"/>
    <s v="March"/>
    <s v="Friday"/>
    <s v="Pagglait"/>
    <s v="Comedy-Drama"/>
    <n v="114"/>
    <n v="6.9"/>
    <s v="Hindi"/>
  </r>
  <r>
    <d v="2021-04-01T00:00:00"/>
    <x v="7"/>
    <s v="April"/>
    <s v="Thursday"/>
    <s v="Tersanjung The Movie"/>
    <s v="Drama"/>
    <n v="114"/>
    <n v="6.1"/>
    <s v="Indonesian"/>
  </r>
  <r>
    <d v="2021-04-02T00:00:00"/>
    <x v="7"/>
    <s v="April"/>
    <s v="Friday"/>
    <s v="Just Say Yes"/>
    <s v="Romantic Comedy"/>
    <n v="97"/>
    <n v="4.5"/>
    <s v="Dutch"/>
  </r>
  <r>
    <d v="2021-04-02T00:00:00"/>
    <x v="7"/>
    <s v="April"/>
    <s v="Friday"/>
    <s v="Madame Claude"/>
    <s v="Drama"/>
    <n v="112"/>
    <n v="5.4"/>
    <s v="French"/>
  </r>
  <r>
    <d v="2021-04-02T00:00:00"/>
    <x v="7"/>
    <s v="April"/>
    <s v="Friday"/>
    <s v="Concrete Cowboy"/>
    <s v="Drama"/>
    <n v="111"/>
    <n v="6.3"/>
    <s v="English"/>
  </r>
  <r>
    <d v="2021-04-07T00:00:00"/>
    <x v="7"/>
    <s v="April"/>
    <s v="Wednesday"/>
    <s v="Dolly Parton: A Musicares Tribute"/>
    <s v="Documentary"/>
    <n v="55"/>
    <n v="6.5"/>
    <s v="English"/>
  </r>
  <r>
    <d v="2021-04-09T00:00:00"/>
    <x v="7"/>
    <s v="April"/>
    <s v="Friday"/>
    <s v="Thunder Force"/>
    <s v="Superhero-Comedy"/>
    <n v="105"/>
    <n v="4.4000000000000004"/>
    <s v="English"/>
  </r>
  <r>
    <d v="2021-04-09T00:00:00"/>
    <x v="7"/>
    <s v="April"/>
    <s v="Friday"/>
    <s v="Have You Ever Seen Fireflies?"/>
    <s v="Comedy"/>
    <n v="114"/>
    <n v="6.2"/>
    <s v="Turkish"/>
  </r>
  <r>
    <d v="2021-04-09T00:00:00"/>
    <x v="7"/>
    <s v="April"/>
    <s v="Friday"/>
    <s v="Night In Paradise"/>
    <s v="Drama"/>
    <n v="132"/>
    <n v="6.7"/>
    <s v="Korean"/>
  </r>
  <r>
    <d v="2021-04-14T00:00:00"/>
    <x v="7"/>
    <s v="April"/>
    <s v="Wednesday"/>
    <s v="Why Did You Kill Me?"/>
    <s v="Documentary"/>
    <n v="83"/>
    <n v="5.6"/>
    <s v="English"/>
  </r>
  <r>
    <d v="2021-04-14T00:00:00"/>
    <x v="7"/>
    <s v="April"/>
    <s v="Wednesday"/>
    <s v="Prime Time"/>
    <s v="Thriller"/>
    <n v="91"/>
    <n v="5.7"/>
    <s v="Polish"/>
  </r>
  <r>
    <d v="2021-04-15T00:00:00"/>
    <x v="7"/>
    <s v="April"/>
    <s v="Thursday"/>
    <s v="Ride Or Die"/>
    <s v="Psychological Thriller Drama"/>
    <n v="142"/>
    <n v="5.5"/>
    <s v="Japanese"/>
  </r>
  <r>
    <d v="2021-04-16T00:00:00"/>
    <x v="7"/>
    <s v="April"/>
    <s v="Friday"/>
    <s v="Ajeeb Daastaans"/>
    <s v="Drama"/>
    <n v="142"/>
    <n v="6.7"/>
    <s v="Hindi"/>
  </r>
  <r>
    <d v="2021-04-16T00:00:00"/>
    <x v="7"/>
    <s v="April"/>
    <s v="Friday"/>
    <s v="Arlo The Alligator Boy"/>
    <s v="Animated Musical Comedy"/>
    <n v="92"/>
    <n v="6.7"/>
    <s v="English"/>
  </r>
  <r>
    <d v="2021-04-17T00:00:00"/>
    <x v="7"/>
    <s v="April"/>
    <s v="Saturday"/>
    <s v="Chadwick Boseman: Portrait Of An Artist"/>
    <s v="Documentary"/>
    <n v="21"/>
    <n v="6.5"/>
    <s v="English"/>
  </r>
  <r>
    <d v="2021-04-22T00:00:00"/>
    <x v="7"/>
    <s v="April"/>
    <s v="Thursday"/>
    <s v="Searching For Sheela"/>
    <s v="Documentary"/>
    <n v="58"/>
    <n v="4.0999999999999996"/>
    <s v="English"/>
  </r>
  <r>
    <d v="2021-04-28T00:00:00"/>
    <x v="7"/>
    <s v="April"/>
    <s v="Wednesday"/>
    <s v="Get The Grift"/>
    <s v="Comedy"/>
    <n v="94"/>
    <n v="5.5"/>
    <s v="Portuguese"/>
  </r>
  <r>
    <d v="2021-04-29T00:00:00"/>
    <x v="7"/>
    <s v="April"/>
    <s v="Thursday"/>
    <s v="Things Heard &amp; Seen"/>
    <s v="Horror"/>
    <n v="121"/>
    <n v="5.3"/>
    <s v="English"/>
  </r>
  <r>
    <d v="2021-04-30T00:00:00"/>
    <x v="7"/>
    <s v="April"/>
    <s v="Friday"/>
    <s v="The Disciple"/>
    <s v="Drama"/>
    <n v="129"/>
    <n v="7.2"/>
    <s v="Marathi"/>
  </r>
  <r>
    <d v="2021-05-07T00:00:00"/>
    <x v="7"/>
    <s v="May"/>
    <s v="Friday"/>
    <s v="Monster"/>
    <s v="Drama"/>
    <n v="98"/>
    <n v="6.5"/>
    <s v="English"/>
  </r>
  <r>
    <d v="2021-05-07T00:00:00"/>
    <x v="7"/>
    <s v="May"/>
    <s v="Friday"/>
    <s v="Milestone"/>
    <s v="Drama"/>
    <n v="98"/>
    <n v="6.6"/>
    <s v="Hindi"/>
  </r>
  <r>
    <d v="2021-05-12T00:00:00"/>
    <x v="7"/>
    <s v="May"/>
    <s v="Wednesday"/>
    <s v="Oxygen"/>
    <s v="Science Fiction Thriller"/>
    <n v="101"/>
    <n v="6.5"/>
    <s v="French"/>
  </r>
  <r>
    <d v="2021-05-14T00:00:00"/>
    <x v="7"/>
    <s v="May"/>
    <s v="Friday"/>
    <s v="The Woman In The Window"/>
    <s v="Psychological Thriller"/>
    <n v="100"/>
    <n v="5.7"/>
    <s v="English"/>
  </r>
  <r>
    <d v="2021-05-14T00:00:00"/>
    <x v="7"/>
    <s v="May"/>
    <s v="Friday"/>
    <s v="I Am All Girls"/>
    <s v="Thriller"/>
    <n v="107"/>
    <n v="5.8"/>
    <s v="English"/>
  </r>
  <r>
    <d v="2021-05-14T00:00:00"/>
    <x v="7"/>
    <s v="May"/>
    <s v="Friday"/>
    <s v="Ferry"/>
    <s v="Crime Drama"/>
    <n v="106"/>
    <n v="7.1"/>
    <s v="Dutch"/>
  </r>
  <r>
    <d v="2021-05-18T00:00:00"/>
    <x v="7"/>
    <s v="May"/>
    <s v="Tuesday"/>
    <s v="Sardar Ka Grandson"/>
    <s v="Comedy"/>
    <n v="139"/>
    <n v="4.0999999999999996"/>
    <s v="Hindi"/>
  </r>
  <r>
    <d v="2021-05-21T00:00:00"/>
    <x v="7"/>
    <s v="May"/>
    <s v="Friday"/>
    <s v="Army Of The Dead"/>
    <s v="Zombie/Heist"/>
    <n v="148"/>
    <n v="5.9"/>
    <s v="English"/>
  </r>
  <r>
    <d v="2021-05-26T00:00:00"/>
    <x v="7"/>
    <s v="May"/>
    <s v="Wednesday"/>
    <s v="Ghost Lab"/>
    <s v="Horror"/>
    <n v="117"/>
    <n v="5.2"/>
    <s v="Thai"/>
  </r>
  <r>
    <d v="2021-05-26T00:00:00"/>
    <x v="7"/>
    <s v="May"/>
    <s v="Wednesday"/>
    <s v="Baggio: The Divine Ponytail"/>
    <s v="Biopic"/>
    <n v="92"/>
    <n v="6.2"/>
    <s v="Italian"/>
  </r>
  <r>
    <d v="2021-05-26T00:00:00"/>
    <x v="7"/>
    <s v="May"/>
    <s v="Wednesday"/>
    <s v="Nail Bomber: Manhunt"/>
    <s v="Documentary"/>
    <n v="72"/>
    <n v="6.3"/>
    <s v="English"/>
  </r>
  <r>
    <d v="2021-05-27T00:00:00"/>
    <x v="7"/>
    <s v="May"/>
    <s v="Thursday"/>
    <s v="Blue Miracle"/>
    <s v="Drama"/>
    <n v="95"/>
    <n v="6.7"/>
    <s v="English"/>
  </r>
  <r>
    <d v="2016-07-15T00:00:00"/>
    <x v="2"/>
    <s v="July"/>
    <s v="Friday"/>
    <s v="Tony Robbins: I Am Not Your Guru"/>
    <s v="Documentary"/>
    <n v="116"/>
    <n v="6.7"/>
    <s v="English"/>
  </r>
  <r>
    <d v="2019-10-16T00:00:00"/>
    <x v="5"/>
    <s v="October"/>
    <s v="Wednesday"/>
    <s v="Ghosts Of Sugar Land"/>
    <s v="Documentary"/>
    <n v="21"/>
    <n v="5.5"/>
    <s v="English"/>
  </r>
  <r>
    <d v="2017-10-27T00:00:00"/>
    <x v="3"/>
    <s v="October"/>
    <s v="Friday"/>
    <s v="Joan Didion: The Center Will Not Hold"/>
    <s v="Documentary"/>
    <n v="98"/>
    <n v="7.5"/>
    <s v="English"/>
  </r>
  <r>
    <d v="2017-09-15T00:00:00"/>
    <x v="3"/>
    <s v="September"/>
    <s v="Friday"/>
    <s v="Strong Island"/>
    <s v="Documentary"/>
    <n v="107"/>
    <n v="6.4"/>
    <s v="English"/>
  </r>
  <r>
    <d v="2016-09-16T00:00:00"/>
    <x v="2"/>
    <s v="September"/>
    <s v="Friday"/>
    <s v="The White Helmets"/>
    <s v="Documentary"/>
    <n v="40"/>
    <n v="7.5"/>
    <s v="English"/>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d v="2015-10-09T00:00:00"/>
    <s v="Winter On Fire: Ukraine'S Fight For Freedom"/>
    <x v="0"/>
    <n v="91"/>
    <n v="8.4"/>
    <s v="English/Ukranian/Russian"/>
  </r>
  <r>
    <d v="2016-10-07T00:00:00"/>
    <s v="13Th"/>
    <x v="0"/>
    <n v="100"/>
    <n v="8.1999999999999993"/>
    <s v="English"/>
  </r>
  <r>
    <d v="2017-11-24T00:00:00"/>
    <s v="Cuba And The Cameraman "/>
    <x v="0"/>
    <n v="114"/>
    <n v="8.3000000000000007"/>
    <s v="English"/>
  </r>
  <r>
    <d v="2018-12-16T00:00:00"/>
    <s v="Springsteen On Broadway"/>
    <x v="1"/>
    <n v="153"/>
    <n v="8.5"/>
    <s v="English"/>
  </r>
  <r>
    <d v="2018-12-31T00:00:00"/>
    <s v="Taylor Swift: Reputation Stadium Tour"/>
    <x v="2"/>
    <n v="125"/>
    <n v="8.4"/>
    <s v="English"/>
  </r>
  <r>
    <d v="2019-10-23T00:00:00"/>
    <s v="Dancing With The Birds"/>
    <x v="0"/>
    <n v="51"/>
    <n v="8.3000000000000007"/>
    <s v="English"/>
  </r>
  <r>
    <d v="2019-11-15T00:00:00"/>
    <s v="Klaus"/>
    <x v="3"/>
    <n v="97"/>
    <n v="8.1999999999999993"/>
    <s v="English"/>
  </r>
  <r>
    <d v="2020-05-20T00:00:00"/>
    <s v="Ben Platt: Live From Radio City Music Hall"/>
    <x v="2"/>
    <n v="85"/>
    <n v="8.4"/>
    <s v="English"/>
  </r>
  <r>
    <d v="2020-06-19T00:00:00"/>
    <s v="Disclosure: Trans Lives On Screen"/>
    <x v="0"/>
    <n v="107"/>
    <n v="8.1999999999999993"/>
    <s v="English"/>
  </r>
  <r>
    <d v="2020-10-04T00:00:00"/>
    <s v="David Attenborough: A Life On Our Planet"/>
    <x v="0"/>
    <n v="83"/>
    <n v="9"/>
    <s v="English"/>
  </r>
  <r>
    <d v="2020-10-14T00:00:00"/>
    <s v="The Three Deaths Of Marisela Escobedo"/>
    <x v="0"/>
    <n v="109"/>
    <n v="8.1999999999999993"/>
    <s v="Spanish"/>
  </r>
  <r>
    <d v="2020-12-08T00:00:00"/>
    <s v="Emicida: Amarelo - It'S All For Yesterday"/>
    <x v="0"/>
    <n v="89"/>
    <n v="8.6"/>
    <s v="Portuguese"/>
  </r>
  <r>
    <d v="2021-03-24T00:00:00"/>
    <s v="Seaspiracy"/>
    <x v="0"/>
    <n v="89"/>
    <n v="8.1999999999999993"/>
    <s v="Englis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FF65E2-3E5F-467B-8043-FC892AE5B55A}" name="PivotTable3" cacheId="3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72:B77" firstHeaderRow="1" firstDataRow="1" firstDataCol="1"/>
  <pivotFields count="6">
    <pivotField numFmtId="15" showAll="0"/>
    <pivotField showAll="0"/>
    <pivotField axis="axisRow" dataField="1" showAll="0" sortType="descending">
      <items count="5">
        <item x="1"/>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2"/>
  </rowFields>
  <rowItems count="5">
    <i>
      <x v="1"/>
    </i>
    <i>
      <x v="2"/>
    </i>
    <i>
      <x v="3"/>
    </i>
    <i>
      <x/>
    </i>
    <i t="grand">
      <x/>
    </i>
  </rowItems>
  <colItems count="1">
    <i/>
  </colItems>
  <dataFields count="1">
    <dataField name="Count of Genre" fld="2" subtotal="count" showDataAs="percentOfTotal" baseField="2" baseItem="0" numFmtId="10"/>
  </dataFields>
  <formats count="9">
    <format dxfId="10">
      <pivotArea field="2" type="button" dataOnly="0" labelOnly="1" outline="0" axis="axisRow" fieldPosition="0"/>
    </format>
    <format dxfId="9">
      <pivotArea dataOnly="0" labelOnly="1" outline="0" axis="axisValues" fieldPosition="0"/>
    </format>
    <format dxfId="8">
      <pivotArea field="2" type="button" dataOnly="0" labelOnly="1" outline="0" axis="axisRow" fieldPosition="0"/>
    </format>
    <format dxfId="7">
      <pivotArea dataOnly="0" labelOnly="1" outline="0" axis="axisValues" fieldPosition="0"/>
    </format>
    <format dxfId="6">
      <pivotArea grandRow="1" outline="0" collapsedLevelsAreSubtotals="1" fieldPosition="0"/>
    </format>
    <format dxfId="5">
      <pivotArea dataOnly="0" labelOnly="1" grandRow="1" outline="0" fieldPosition="0"/>
    </format>
    <format dxfId="4">
      <pivotArea grandRow="1" outline="0" collapsedLevelsAreSubtotals="1" fieldPosition="0"/>
    </format>
    <format dxfId="3">
      <pivotArea dataOnly="0" labelOnly="1" grandRow="1" outline="0" fieldPosition="0"/>
    </format>
    <format dxfId="2">
      <pivotArea outline="0" fieldPosition="0">
        <references count="1">
          <reference field="4294967294" count="1">
            <x v="0"/>
          </reference>
        </references>
      </pivotArea>
    </format>
  </format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2"/>
          </reference>
        </references>
      </pivotArea>
    </chartFormat>
    <chartFormat chart="0" format="3">
      <pivotArea type="data" outline="0" fieldPosition="0">
        <references count="2">
          <reference field="4294967294" count="1" selected="0">
            <x v="0"/>
          </reference>
          <reference field="2" count="1" selected="0">
            <x v="3"/>
          </reference>
        </references>
      </pivotArea>
    </chartFormat>
    <chartFormat chart="0" format="4">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28F1B84-C920-4A76-B2DC-E520E07AE8C7}" name="PivotTable31"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2:B35" firstHeaderRow="1" firstDataRow="1" firstDataCol="1"/>
  <pivotFields count="2">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Count of Title" fld="1" subtotal="count" baseField="0" baseItem="0"/>
  </dataFields>
  <formats count="16">
    <format dxfId="44">
      <pivotArea field="0" type="button" dataOnly="0" labelOnly="1" outline="0" axis="axisRow" fieldPosition="0"/>
    </format>
    <format dxfId="43">
      <pivotArea dataOnly="0" labelOnly="1" outline="0" axis="axisValues" fieldPosition="0"/>
    </format>
    <format dxfId="42">
      <pivotArea dataOnly="0" labelOnly="1" fieldPosition="0">
        <references count="1">
          <reference field="0" count="1">
            <x v="11"/>
          </reference>
        </references>
      </pivotArea>
    </format>
    <format dxfId="41">
      <pivotArea collapsedLevelsAreSubtotals="1" fieldPosition="0">
        <references count="1">
          <reference field="0" count="1">
            <x v="11"/>
          </reference>
        </references>
      </pivotArea>
    </format>
    <format dxfId="40">
      <pivotArea grandRow="1" outline="0" collapsedLevelsAreSubtotals="1" fieldPosition="0"/>
    </format>
    <format dxfId="39">
      <pivotArea dataOnly="0" labelOnly="1" grandRow="1" outline="0" fieldPosition="0"/>
    </format>
    <format dxfId="38">
      <pivotArea field="0" type="button" dataOnly="0" labelOnly="1" outline="0" axis="axisRow" fieldPosition="0"/>
    </format>
    <format dxfId="37">
      <pivotArea dataOnly="0" labelOnly="1" outline="0" axis="axisValues" fieldPosition="0"/>
    </format>
    <format dxfId="36">
      <pivotArea dataOnly="0" labelOnly="1" fieldPosition="0">
        <references count="1">
          <reference field="0" count="1">
            <x v="11"/>
          </reference>
        </references>
      </pivotArea>
    </format>
    <format dxfId="35">
      <pivotArea collapsedLevelsAreSubtotals="1" fieldPosition="0">
        <references count="1">
          <reference field="0" count="1">
            <x v="11"/>
          </reference>
        </references>
      </pivotArea>
    </format>
    <format dxfId="34">
      <pivotArea grandRow="1" outline="0" collapsedLevelsAreSubtotals="1" fieldPosition="0"/>
    </format>
    <format dxfId="33">
      <pivotArea dataOnly="0" labelOnly="1" grandRow="1" outline="0" fieldPosition="0"/>
    </format>
    <format dxfId="32">
      <pivotArea collapsedLevelsAreSubtotals="1" fieldPosition="0">
        <references count="1">
          <reference field="0" count="1">
            <x v="11"/>
          </reference>
        </references>
      </pivotArea>
    </format>
    <format dxfId="31">
      <pivotArea dataOnly="0" labelOnly="1" fieldPosition="0">
        <references count="1">
          <reference field="0" count="1">
            <x v="11"/>
          </reference>
        </references>
      </pivotArea>
    </format>
    <format dxfId="30">
      <pivotArea collapsedLevelsAreSubtotals="1" fieldPosition="0">
        <references count="1">
          <reference field="0" count="1">
            <x v="11"/>
          </reference>
        </references>
      </pivotArea>
    </format>
    <format dxfId="29">
      <pivotArea dataOnly="0" labelOnly="1" fieldPosition="0">
        <references count="1">
          <reference field="0" count="1">
            <x v="11"/>
          </reference>
        </references>
      </pivotArea>
    </format>
  </formats>
  <chartFormats count="1">
    <chartFormat chart="0" format="3"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etflixOriginals_Answer.xlsx!Table17">
        <x15:activeTabTopLevelEntity name="[Table1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90FF24-3BF4-4C2D-A076-E301D5B90D3B}" name="PivotTable24"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20:B31" firstHeaderRow="1" firstDataRow="1" firstDataCol="1"/>
  <pivotFields count="6">
    <pivotField numFmtId="15" showAll="0"/>
    <pivotField showAll="0"/>
    <pivotField axis="axisRow" showAll="0" measureFilter="1" sortType="descending">
      <items count="115">
        <item x="60"/>
        <item x="6"/>
        <item x="34"/>
        <item x="44"/>
        <item x="105"/>
        <item x="28"/>
        <item x="49"/>
        <item x="4"/>
        <item x="48"/>
        <item x="71"/>
        <item x="19"/>
        <item x="111"/>
        <item x="58"/>
        <item x="66"/>
        <item x="68"/>
        <item x="67"/>
        <item x="79"/>
        <item x="74"/>
        <item x="82"/>
        <item x="97"/>
        <item x="89"/>
        <item x="81"/>
        <item x="84"/>
        <item x="25"/>
        <item x="99"/>
        <item x="38"/>
        <item x="17"/>
        <item x="31"/>
        <item x="107"/>
        <item x="103"/>
        <item x="102"/>
        <item x="57"/>
        <item x="8"/>
        <item x="2"/>
        <item x="30"/>
        <item x="64"/>
        <item x="95"/>
        <item x="92"/>
        <item x="7"/>
        <item x="69"/>
        <item x="13"/>
        <item x="41"/>
        <item x="27"/>
        <item x="88"/>
        <item x="24"/>
        <item x="0"/>
        <item x="10"/>
        <item x="77"/>
        <item x="47"/>
        <item x="62"/>
        <item x="93"/>
        <item x="42"/>
        <item x="100"/>
        <item x="85"/>
        <item x="104"/>
        <item x="18"/>
        <item x="83"/>
        <item x="108"/>
        <item x="72"/>
        <item x="55"/>
        <item x="15"/>
        <item x="76"/>
        <item x="94"/>
        <item x="29"/>
        <item x="33"/>
        <item x="52"/>
        <item x="70"/>
        <item x="53"/>
        <item x="14"/>
        <item x="54"/>
        <item x="65"/>
        <item x="75"/>
        <item x="43"/>
        <item x="73"/>
        <item x="23"/>
        <item x="78"/>
        <item x="56"/>
        <item x="59"/>
        <item x="110"/>
        <item x="22"/>
        <item x="61"/>
        <item x="35"/>
        <item x="98"/>
        <item x="50"/>
        <item x="36"/>
        <item x="106"/>
        <item x="86"/>
        <item x="96"/>
        <item x="5"/>
        <item x="39"/>
        <item x="63"/>
        <item x="112"/>
        <item x="16"/>
        <item x="21"/>
        <item x="40"/>
        <item x="11"/>
        <item x="80"/>
        <item x="45"/>
        <item x="51"/>
        <item x="101"/>
        <item x="90"/>
        <item x="87"/>
        <item x="109"/>
        <item x="91"/>
        <item x="32"/>
        <item x="46"/>
        <item x="9"/>
        <item x="37"/>
        <item x="20"/>
        <item x="12"/>
        <item x="1"/>
        <item x="26"/>
        <item x="3"/>
        <item x="11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s>
  <rowFields count="1">
    <field x="2"/>
  </rowFields>
  <rowItems count="11">
    <i>
      <x v="17"/>
    </i>
    <i>
      <x v="70"/>
    </i>
    <i>
      <x v="40"/>
    </i>
    <i>
      <x v="24"/>
    </i>
    <i>
      <x v="15"/>
    </i>
    <i>
      <x v="66"/>
    </i>
    <i>
      <x v="5"/>
    </i>
    <i>
      <x v="49"/>
    </i>
    <i>
      <x v="58"/>
    </i>
    <i>
      <x v="39"/>
    </i>
    <i t="grand">
      <x/>
    </i>
  </rowItems>
  <colItems count="1">
    <i/>
  </colItems>
  <dataFields count="1">
    <dataField name="Average of IMDB Score" fld="4" subtotal="average" baseField="2" baseItem="0" numFmtId="164"/>
  </dataFields>
  <formats count="16">
    <format dxfId="92">
      <pivotArea field="2" type="button" dataOnly="0" labelOnly="1" outline="0" axis="axisRow" fieldPosition="0"/>
    </format>
    <format dxfId="91">
      <pivotArea dataOnly="0" labelOnly="1" outline="0" axis="axisValues" fieldPosition="0"/>
    </format>
    <format dxfId="90">
      <pivotArea field="2" type="button" dataOnly="0" labelOnly="1" outline="0" axis="axisRow" fieldPosition="0"/>
    </format>
    <format dxfId="89">
      <pivotArea dataOnly="0" labelOnly="1" outline="0" axis="axisValues" fieldPosition="0"/>
    </format>
    <format dxfId="88">
      <pivotArea grandRow="1" outline="0" collapsedLevelsAreSubtotals="1" fieldPosition="0"/>
    </format>
    <format dxfId="87">
      <pivotArea dataOnly="0" labelOnly="1" grandRow="1" outline="0" fieldPosition="0"/>
    </format>
    <format dxfId="86">
      <pivotArea grandRow="1" outline="0" collapsedLevelsAreSubtotals="1" fieldPosition="0"/>
    </format>
    <format dxfId="85">
      <pivotArea dataOnly="0" labelOnly="1" grandRow="1" outline="0" fieldPosition="0"/>
    </format>
    <format dxfId="84">
      <pivotArea outline="0" collapsedLevelsAreSubtotals="1" fieldPosition="0"/>
    </format>
    <format dxfId="83">
      <pivotArea type="all" dataOnly="0" outline="0" fieldPosition="0"/>
    </format>
    <format dxfId="82">
      <pivotArea outline="0" collapsedLevelsAreSubtotals="1" fieldPosition="0"/>
    </format>
    <format dxfId="81">
      <pivotArea field="2" type="button" dataOnly="0" labelOnly="1" outline="0" axis="axisRow" fieldPosition="0"/>
    </format>
    <format dxfId="80">
      <pivotArea dataOnly="0" labelOnly="1" fieldPosition="0">
        <references count="1">
          <reference field="2" count="10">
            <x v="5"/>
            <x v="15"/>
            <x v="17"/>
            <x v="24"/>
            <x v="39"/>
            <x v="40"/>
            <x v="49"/>
            <x v="58"/>
            <x v="66"/>
            <x v="70"/>
          </reference>
        </references>
      </pivotArea>
    </format>
    <format dxfId="79">
      <pivotArea dataOnly="0" labelOnly="1" grandRow="1" outline="0" fieldPosition="0"/>
    </format>
    <format dxfId="78">
      <pivotArea dataOnly="0" labelOnly="1" outline="0" axis="axisValues" fieldPosition="0"/>
    </format>
    <format dxfId="77">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39B190-9E4E-4DE5-884E-ADB23BB351CC}" name="PivotTable1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K3:M118" firstHeaderRow="0" firstDataRow="1" firstDataCol="1"/>
  <pivotFields count="6">
    <pivotField numFmtId="15" showAll="0">
      <items count="3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386"/>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385"/>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t="default"/>
      </items>
    </pivotField>
    <pivotField dataField="1" showAll="0"/>
    <pivotField axis="axisRow" dataField="1" showAll="0" sortType="descending">
      <items count="115">
        <item x="60"/>
        <item x="6"/>
        <item x="34"/>
        <item x="44"/>
        <item x="105"/>
        <item x="28"/>
        <item x="49"/>
        <item x="4"/>
        <item x="48"/>
        <item x="71"/>
        <item x="19"/>
        <item x="111"/>
        <item x="58"/>
        <item x="66"/>
        <item x="68"/>
        <item x="67"/>
        <item x="79"/>
        <item x="74"/>
        <item x="82"/>
        <item x="97"/>
        <item x="89"/>
        <item x="81"/>
        <item x="84"/>
        <item x="25"/>
        <item x="99"/>
        <item x="38"/>
        <item x="17"/>
        <item x="31"/>
        <item x="107"/>
        <item x="103"/>
        <item x="102"/>
        <item x="57"/>
        <item x="8"/>
        <item x="2"/>
        <item x="30"/>
        <item x="64"/>
        <item x="95"/>
        <item x="92"/>
        <item x="7"/>
        <item x="69"/>
        <item x="13"/>
        <item x="41"/>
        <item x="27"/>
        <item x="88"/>
        <item x="24"/>
        <item x="0"/>
        <item x="10"/>
        <item x="77"/>
        <item x="47"/>
        <item x="62"/>
        <item x="93"/>
        <item x="42"/>
        <item x="100"/>
        <item x="85"/>
        <item x="104"/>
        <item x="18"/>
        <item x="83"/>
        <item x="108"/>
        <item x="72"/>
        <item x="55"/>
        <item x="15"/>
        <item x="76"/>
        <item x="94"/>
        <item x="29"/>
        <item x="33"/>
        <item x="52"/>
        <item x="70"/>
        <item x="53"/>
        <item x="14"/>
        <item x="54"/>
        <item x="65"/>
        <item x="75"/>
        <item x="43"/>
        <item x="73"/>
        <item x="23"/>
        <item x="78"/>
        <item x="56"/>
        <item x="59"/>
        <item x="110"/>
        <item x="22"/>
        <item x="61"/>
        <item x="35"/>
        <item x="98"/>
        <item x="50"/>
        <item x="36"/>
        <item x="106"/>
        <item x="86"/>
        <item x="96"/>
        <item x="5"/>
        <item x="39"/>
        <item x="63"/>
        <item x="112"/>
        <item x="16"/>
        <item x="21"/>
        <item x="40"/>
        <item x="11"/>
        <item x="80"/>
        <item x="45"/>
        <item x="51"/>
        <item x="101"/>
        <item x="90"/>
        <item x="87"/>
        <item x="109"/>
        <item x="91"/>
        <item x="32"/>
        <item x="46"/>
        <item x="9"/>
        <item x="37"/>
        <item x="20"/>
        <item x="12"/>
        <item x="1"/>
        <item x="26"/>
        <item x="3"/>
        <item x="113"/>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2"/>
  </rowFields>
  <rowItems count="115">
    <i>
      <x v="45"/>
    </i>
    <i>
      <x v="46"/>
    </i>
    <i>
      <x v="32"/>
    </i>
    <i>
      <x v="81"/>
    </i>
    <i>
      <x v="106"/>
    </i>
    <i>
      <x v="38"/>
    </i>
    <i>
      <x v="41"/>
    </i>
    <i>
      <x v="26"/>
    </i>
    <i>
      <x v="60"/>
    </i>
    <i>
      <x/>
    </i>
    <i>
      <x v="40"/>
    </i>
    <i>
      <x v="79"/>
    </i>
    <i>
      <x v="10"/>
    </i>
    <i>
      <x v="12"/>
    </i>
    <i>
      <x v="84"/>
    </i>
    <i>
      <x v="1"/>
    </i>
    <i>
      <x v="108"/>
    </i>
    <i>
      <x v="77"/>
    </i>
    <i>
      <x v="95"/>
    </i>
    <i>
      <x v="89"/>
    </i>
    <i>
      <x v="16"/>
    </i>
    <i>
      <x v="6"/>
    </i>
    <i>
      <x v="74"/>
    </i>
    <i>
      <x v="93"/>
    </i>
    <i>
      <x v="112"/>
    </i>
    <i>
      <x v="63"/>
    </i>
    <i>
      <x v="97"/>
    </i>
    <i>
      <x v="33"/>
    </i>
    <i>
      <x v="44"/>
    </i>
    <i>
      <x v="100"/>
    </i>
    <i>
      <x v="98"/>
    </i>
    <i>
      <x v="27"/>
    </i>
    <i>
      <x v="71"/>
    </i>
    <i>
      <x v="88"/>
    </i>
    <i>
      <x v="73"/>
    </i>
    <i>
      <x v="109"/>
    </i>
    <i>
      <x v="50"/>
    </i>
    <i>
      <x v="51"/>
    </i>
    <i>
      <x v="68"/>
    </i>
    <i>
      <x v="23"/>
    </i>
    <i>
      <x v="69"/>
    </i>
    <i>
      <x v="65"/>
    </i>
    <i>
      <x v="110"/>
    </i>
    <i>
      <x v="66"/>
    </i>
    <i>
      <x v="7"/>
    </i>
    <i>
      <x v="42"/>
    </i>
    <i>
      <x v="92"/>
    </i>
    <i>
      <x v="34"/>
    </i>
    <i>
      <x v="19"/>
    </i>
    <i>
      <x v="4"/>
    </i>
    <i>
      <x v="47"/>
    </i>
    <i>
      <x v="80"/>
    </i>
    <i>
      <x v="48"/>
    </i>
    <i>
      <x v="35"/>
    </i>
    <i>
      <x v="49"/>
    </i>
    <i>
      <x v="96"/>
    </i>
    <i>
      <x v="20"/>
    </i>
    <i>
      <x v="104"/>
    </i>
    <i>
      <x v="21"/>
    </i>
    <i>
      <x v="5"/>
    </i>
    <i>
      <x v="52"/>
    </i>
    <i>
      <x v="82"/>
    </i>
    <i>
      <x v="53"/>
    </i>
    <i>
      <x v="86"/>
    </i>
    <i>
      <x v="54"/>
    </i>
    <i>
      <x v="90"/>
    </i>
    <i>
      <x v="55"/>
    </i>
    <i>
      <x v="94"/>
    </i>
    <i>
      <x v="113"/>
    </i>
    <i>
      <x v="17"/>
    </i>
    <i>
      <x v="57"/>
    </i>
    <i>
      <x v="102"/>
    </i>
    <i>
      <x v="58"/>
    </i>
    <i>
      <x v="9"/>
    </i>
    <i>
      <x v="59"/>
    </i>
    <i>
      <x v="18"/>
    </i>
    <i>
      <x v="22"/>
    </i>
    <i>
      <x v="11"/>
    </i>
    <i>
      <x v="13"/>
    </i>
    <i>
      <x v="8"/>
    </i>
    <i>
      <x v="62"/>
    </i>
    <i>
      <x v="83"/>
    </i>
    <i>
      <x v="24"/>
    </i>
    <i>
      <x v="85"/>
    </i>
    <i>
      <x v="64"/>
    </i>
    <i>
      <x v="87"/>
    </i>
    <i>
      <x v="25"/>
    </i>
    <i>
      <x v="36"/>
    </i>
    <i>
      <x v="14"/>
    </i>
    <i>
      <x v="91"/>
    </i>
    <i>
      <x v="67"/>
    </i>
    <i>
      <x v="37"/>
    </i>
    <i>
      <x v="15"/>
    </i>
    <i>
      <x v="3"/>
    </i>
    <i>
      <x v="28"/>
    </i>
    <i>
      <x v="39"/>
    </i>
    <i>
      <x v="70"/>
    </i>
    <i>
      <x v="99"/>
    </i>
    <i>
      <x v="29"/>
    </i>
    <i>
      <x v="101"/>
    </i>
    <i>
      <x v="72"/>
    </i>
    <i>
      <x v="103"/>
    </i>
    <i>
      <x v="30"/>
    </i>
    <i>
      <x v="105"/>
    </i>
    <i>
      <x v="31"/>
    </i>
    <i>
      <x v="107"/>
    </i>
    <i>
      <x v="75"/>
    </i>
    <i>
      <x v="43"/>
    </i>
    <i>
      <x v="76"/>
    </i>
    <i>
      <x v="111"/>
    </i>
    <i>
      <x v="2"/>
    </i>
    <i>
      <x v="78"/>
    </i>
    <i>
      <x v="61"/>
    </i>
    <i>
      <x v="56"/>
    </i>
    <i t="grand">
      <x/>
    </i>
  </rowItems>
  <colFields count="1">
    <field x="-2"/>
  </colFields>
  <colItems count="2">
    <i>
      <x/>
    </i>
    <i i="1">
      <x v="1"/>
    </i>
  </colItems>
  <dataFields count="2">
    <dataField name="Frequency" fld="2" subtotal="count" baseField="0" baseItem="0"/>
    <dataField name="Percentage" fld="1" subtotal="count" showDataAs="percentOfTotal" baseField="2" baseItem="106" numFmtId="10"/>
  </dataFields>
  <formats count="25">
    <format dxfId="117">
      <pivotArea field="2" type="button" dataOnly="0" labelOnly="1" outline="0" axis="axisRow" fieldPosition="0"/>
    </format>
    <format dxfId="116">
      <pivotArea dataOnly="0" labelOnly="1" outline="0" axis="axisValues" fieldPosition="0"/>
    </format>
    <format dxfId="115">
      <pivotArea grandRow="1" outline="0" collapsedLevelsAreSubtotals="1" fieldPosition="0"/>
    </format>
    <format dxfId="114">
      <pivotArea dataOnly="0" labelOnly="1" grandRow="1" outline="0" fieldPosition="0"/>
    </format>
    <format dxfId="113">
      <pivotArea grandRow="1" outline="0" collapsedLevelsAreSubtotals="1" fieldPosition="0"/>
    </format>
    <format dxfId="112">
      <pivotArea dataOnly="0" labelOnly="1" grandRow="1" outline="0" fieldPosition="0"/>
    </format>
    <format dxfId="111">
      <pivotArea field="2" type="button" dataOnly="0" labelOnly="1" outline="0" axis="axisRow" fieldPosition="0"/>
    </format>
    <format dxfId="110">
      <pivotArea dataOnly="0" labelOnly="1" outline="0" axis="axisValues" fieldPosition="0"/>
    </format>
    <format dxfId="109">
      <pivotArea field="2" type="button" dataOnly="0" labelOnly="1" outline="0" axis="axisRow" fieldPosition="0"/>
    </format>
    <format dxfId="108">
      <pivotArea dataOnly="0" labelOnly="1" outline="0" axis="axisValues" fieldPosition="0"/>
    </format>
    <format dxfId="107">
      <pivotArea grandRow="1" outline="0" collapsedLevelsAreSubtotals="1" fieldPosition="0"/>
    </format>
    <format dxfId="106">
      <pivotArea dataOnly="0" labelOnly="1" grandRow="1" outline="0" fieldPosition="0"/>
    </format>
    <format dxfId="105">
      <pivotArea outline="0" fieldPosition="0">
        <references count="1">
          <reference field="4294967294" count="1">
            <x v="1"/>
          </reference>
        </references>
      </pivotArea>
    </format>
    <format dxfId="104">
      <pivotArea dataOnly="0" labelOnly="1" outline="0" fieldPosition="0">
        <references count="1">
          <reference field="4294967294" count="2">
            <x v="0"/>
            <x v="1"/>
          </reference>
        </references>
      </pivotArea>
    </format>
    <format dxfId="103">
      <pivotArea dataOnly="0" labelOnly="1" outline="0" fieldPosition="0">
        <references count="1">
          <reference field="4294967294" count="2">
            <x v="0"/>
            <x v="1"/>
          </reference>
        </references>
      </pivotArea>
    </format>
    <format dxfId="102">
      <pivotArea type="all" dataOnly="0" outline="0" fieldPosition="0"/>
    </format>
    <format dxfId="101">
      <pivotArea outline="0" collapsedLevelsAreSubtotals="1" fieldPosition="0"/>
    </format>
    <format dxfId="100">
      <pivotArea field="2" type="button" dataOnly="0" labelOnly="1" outline="0" axis="axisRow" fieldPosition="0"/>
    </format>
    <format dxfId="99">
      <pivotArea dataOnly="0" labelOnly="1" fieldPosition="0">
        <references count="1">
          <reference field="2" count="50">
            <x v="0"/>
            <x v="1"/>
            <x v="4"/>
            <x v="6"/>
            <x v="7"/>
            <x v="10"/>
            <x v="12"/>
            <x v="16"/>
            <x v="19"/>
            <x v="23"/>
            <x v="26"/>
            <x v="27"/>
            <x v="32"/>
            <x v="33"/>
            <x v="34"/>
            <x v="38"/>
            <x v="40"/>
            <x v="41"/>
            <x v="42"/>
            <x v="44"/>
            <x v="45"/>
            <x v="46"/>
            <x v="50"/>
            <x v="51"/>
            <x v="60"/>
            <x v="63"/>
            <x v="65"/>
            <x v="66"/>
            <x v="68"/>
            <x v="69"/>
            <x v="71"/>
            <x v="73"/>
            <x v="74"/>
            <x v="77"/>
            <x v="79"/>
            <x v="81"/>
            <x v="84"/>
            <x v="88"/>
            <x v="89"/>
            <x v="92"/>
            <x v="93"/>
            <x v="95"/>
            <x v="97"/>
            <x v="98"/>
            <x v="100"/>
            <x v="106"/>
            <x v="108"/>
            <x v="109"/>
            <x v="110"/>
            <x v="112"/>
          </reference>
        </references>
      </pivotArea>
    </format>
    <format dxfId="98">
      <pivotArea dataOnly="0" labelOnly="1" fieldPosition="0">
        <references count="1">
          <reference field="2" count="50">
            <x v="3"/>
            <x v="5"/>
            <x v="8"/>
            <x v="9"/>
            <x v="11"/>
            <x v="13"/>
            <x v="14"/>
            <x v="15"/>
            <x v="17"/>
            <x v="18"/>
            <x v="20"/>
            <x v="21"/>
            <x v="22"/>
            <x v="24"/>
            <x v="25"/>
            <x v="28"/>
            <x v="29"/>
            <x v="35"/>
            <x v="36"/>
            <x v="37"/>
            <x v="39"/>
            <x v="47"/>
            <x v="48"/>
            <x v="49"/>
            <x v="52"/>
            <x v="53"/>
            <x v="54"/>
            <x v="55"/>
            <x v="57"/>
            <x v="58"/>
            <x v="59"/>
            <x v="62"/>
            <x v="64"/>
            <x v="67"/>
            <x v="70"/>
            <x v="80"/>
            <x v="82"/>
            <x v="83"/>
            <x v="85"/>
            <x v="86"/>
            <x v="87"/>
            <x v="90"/>
            <x v="91"/>
            <x v="94"/>
            <x v="96"/>
            <x v="99"/>
            <x v="101"/>
            <x v="102"/>
            <x v="104"/>
            <x v="113"/>
          </reference>
        </references>
      </pivotArea>
    </format>
    <format dxfId="97">
      <pivotArea dataOnly="0" labelOnly="1" fieldPosition="0">
        <references count="1">
          <reference field="2" count="14">
            <x v="2"/>
            <x v="30"/>
            <x v="31"/>
            <x v="43"/>
            <x v="56"/>
            <x v="61"/>
            <x v="72"/>
            <x v="75"/>
            <x v="76"/>
            <x v="78"/>
            <x v="103"/>
            <x v="105"/>
            <x v="107"/>
            <x v="111"/>
          </reference>
        </references>
      </pivotArea>
    </format>
    <format dxfId="96">
      <pivotArea dataOnly="0" labelOnly="1" grandRow="1" outline="0" fieldPosition="0"/>
    </format>
    <format dxfId="95">
      <pivotArea dataOnly="0" labelOnly="1" outline="0" fieldPosition="0">
        <references count="1">
          <reference field="4294967294" count="2">
            <x v="0"/>
            <x v="1"/>
          </reference>
        </references>
      </pivotArea>
    </format>
    <format dxfId="94">
      <pivotArea field="2" type="button" dataOnly="0" labelOnly="1" outline="0" axis="axisRow" fieldPosition="0"/>
    </format>
    <format dxfId="93">
      <pivotArea dataOnly="0" labelOnly="1" outline="0" fieldPosition="0">
        <references count="1">
          <reference field="4294967294" count="2">
            <x v="0"/>
            <x v="1"/>
          </reference>
        </references>
      </pivotArea>
    </format>
  </formats>
  <chartFormats count="11">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2">
          <reference field="4294967294" count="1" selected="0">
            <x v="0"/>
          </reference>
          <reference field="2" count="1" selected="0">
            <x v="46"/>
          </reference>
        </references>
      </pivotArea>
    </chartFormat>
    <chartFormat chart="2" format="4" series="1">
      <pivotArea type="data" outline="0" fieldPosition="0">
        <references count="2">
          <reference field="4294967294" count="1" selected="0">
            <x v="0"/>
          </reference>
          <reference field="2" count="1" selected="0">
            <x v="32"/>
          </reference>
        </references>
      </pivotArea>
    </chartFormat>
    <chartFormat chart="2" format="5" series="1">
      <pivotArea type="data" outline="0" fieldPosition="0">
        <references count="2">
          <reference field="4294967294" count="1" selected="0">
            <x v="0"/>
          </reference>
          <reference field="2" count="1" selected="0">
            <x v="81"/>
          </reference>
        </references>
      </pivotArea>
    </chartFormat>
    <chartFormat chart="2" format="6" series="1">
      <pivotArea type="data" outline="0" fieldPosition="0">
        <references count="2">
          <reference field="4294967294" count="1" selected="0">
            <x v="0"/>
          </reference>
          <reference field="2" count="1" selected="0">
            <x v="106"/>
          </reference>
        </references>
      </pivotArea>
    </chartFormat>
    <chartFormat chart="2" format="7" series="1">
      <pivotArea type="data" outline="0" fieldPosition="0">
        <references count="2">
          <reference field="4294967294" count="1" selected="0">
            <x v="0"/>
          </reference>
          <reference field="2" count="1" selected="0">
            <x v="38"/>
          </reference>
        </references>
      </pivotArea>
    </chartFormat>
    <chartFormat chart="2" format="8" series="1">
      <pivotArea type="data" outline="0" fieldPosition="0">
        <references count="2">
          <reference field="4294967294" count="1" selected="0">
            <x v="0"/>
          </reference>
          <reference field="2" count="1" selected="0">
            <x v="41"/>
          </reference>
        </references>
      </pivotArea>
    </chartFormat>
    <chartFormat chart="2" format="9" series="1">
      <pivotArea type="data" outline="0" fieldPosition="0">
        <references count="2">
          <reference field="4294967294" count="1" selected="0">
            <x v="0"/>
          </reference>
          <reference field="2" count="1" selected="0">
            <x v="60"/>
          </reference>
        </references>
      </pivotArea>
    </chartFormat>
    <chartFormat chart="2" format="10" series="1">
      <pivotArea type="data" outline="0" fieldPosition="0">
        <references count="2">
          <reference field="4294967294" count="1" selected="0">
            <x v="0"/>
          </reference>
          <reference field="2" count="1" selected="0">
            <x v="26"/>
          </reference>
        </references>
      </pivotArea>
    </chartFormat>
    <chartFormat chart="2" format="11" series="1">
      <pivotArea type="data" outline="0" fieldPosition="0">
        <references count="2">
          <reference field="4294967294" count="1" selected="0">
            <x v="0"/>
          </reference>
          <reference field="2" count="1" selected="0">
            <x v="0"/>
          </reference>
        </references>
      </pivotArea>
    </chartFormat>
    <chartFormat chart="2" format="1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482C64-7EE2-49B1-83D3-A6DF7E5A646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14" firstHeaderRow="1" firstDataRow="1" firstDataCol="1"/>
  <pivotFields count="6">
    <pivotField numFmtId="15" showAll="0">
      <items count="3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386"/>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385"/>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t="default"/>
      </items>
    </pivotField>
    <pivotField showAll="0"/>
    <pivotField axis="axisRow" dataField="1" showAll="0" measureFilter="1" sortType="descending">
      <items count="115">
        <item x="60"/>
        <item x="6"/>
        <item x="34"/>
        <item x="44"/>
        <item x="105"/>
        <item x="28"/>
        <item x="49"/>
        <item x="4"/>
        <item x="48"/>
        <item x="71"/>
        <item x="19"/>
        <item x="111"/>
        <item x="58"/>
        <item x="66"/>
        <item x="68"/>
        <item x="67"/>
        <item x="79"/>
        <item x="74"/>
        <item x="82"/>
        <item x="97"/>
        <item x="89"/>
        <item x="81"/>
        <item x="84"/>
        <item x="25"/>
        <item x="99"/>
        <item x="38"/>
        <item x="17"/>
        <item x="31"/>
        <item x="107"/>
        <item x="103"/>
        <item x="102"/>
        <item x="57"/>
        <item x="8"/>
        <item x="2"/>
        <item x="30"/>
        <item x="64"/>
        <item x="95"/>
        <item x="92"/>
        <item x="7"/>
        <item x="69"/>
        <item x="13"/>
        <item x="41"/>
        <item x="27"/>
        <item x="88"/>
        <item x="24"/>
        <item x="0"/>
        <item x="10"/>
        <item x="77"/>
        <item x="47"/>
        <item x="62"/>
        <item x="93"/>
        <item x="42"/>
        <item x="100"/>
        <item x="85"/>
        <item x="104"/>
        <item x="18"/>
        <item x="83"/>
        <item x="108"/>
        <item x="72"/>
        <item x="55"/>
        <item x="15"/>
        <item x="76"/>
        <item x="94"/>
        <item x="29"/>
        <item x="33"/>
        <item x="52"/>
        <item x="70"/>
        <item x="53"/>
        <item x="14"/>
        <item x="54"/>
        <item x="65"/>
        <item x="75"/>
        <item x="43"/>
        <item x="73"/>
        <item x="23"/>
        <item x="78"/>
        <item x="56"/>
        <item x="59"/>
        <item x="110"/>
        <item x="22"/>
        <item x="61"/>
        <item x="35"/>
        <item x="98"/>
        <item x="50"/>
        <item x="36"/>
        <item x="106"/>
        <item x="86"/>
        <item x="96"/>
        <item x="5"/>
        <item x="39"/>
        <item x="63"/>
        <item x="112"/>
        <item x="16"/>
        <item x="21"/>
        <item x="40"/>
        <item x="11"/>
        <item x="80"/>
        <item x="45"/>
        <item x="51"/>
        <item x="101"/>
        <item x="90"/>
        <item x="87"/>
        <item x="109"/>
        <item x="91"/>
        <item x="32"/>
        <item x="46"/>
        <item x="9"/>
        <item x="37"/>
        <item x="20"/>
        <item x="12"/>
        <item x="1"/>
        <item x="26"/>
        <item x="3"/>
        <item x="113"/>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2"/>
  </rowFields>
  <rowItems count="11">
    <i>
      <x v="45"/>
    </i>
    <i>
      <x v="46"/>
    </i>
    <i>
      <x v="32"/>
    </i>
    <i>
      <x v="81"/>
    </i>
    <i>
      <x v="106"/>
    </i>
    <i>
      <x v="38"/>
    </i>
    <i>
      <x v="41"/>
    </i>
    <i>
      <x v="60"/>
    </i>
    <i>
      <x v="26"/>
    </i>
    <i>
      <x/>
    </i>
    <i t="grand">
      <x/>
    </i>
  </rowItems>
  <colItems count="1">
    <i/>
  </colItems>
  <dataFields count="1">
    <dataField name="Frequency" fld="2" subtotal="count" baseField="0" baseItem="0"/>
  </dataFields>
  <formats count="20">
    <format dxfId="137">
      <pivotArea field="2" type="button" dataOnly="0" labelOnly="1" outline="0" axis="axisRow" fieldPosition="0"/>
    </format>
    <format dxfId="136">
      <pivotArea dataOnly="0" labelOnly="1" outline="0" axis="axisValues" fieldPosition="0"/>
    </format>
    <format dxfId="135">
      <pivotArea grandRow="1" outline="0" collapsedLevelsAreSubtotals="1" fieldPosition="0"/>
    </format>
    <format dxfId="134">
      <pivotArea dataOnly="0" labelOnly="1" grandRow="1" outline="0" fieldPosition="0"/>
    </format>
    <format dxfId="133">
      <pivotArea grandRow="1" outline="0" collapsedLevelsAreSubtotals="1" fieldPosition="0"/>
    </format>
    <format dxfId="132">
      <pivotArea dataOnly="0" labelOnly="1" grandRow="1" outline="0" fieldPosition="0"/>
    </format>
    <format dxfId="131">
      <pivotArea field="2" type="button" dataOnly="0" labelOnly="1" outline="0" axis="axisRow" fieldPosition="0"/>
    </format>
    <format dxfId="130">
      <pivotArea dataOnly="0" labelOnly="1" outline="0" axis="axisValues" fieldPosition="0"/>
    </format>
    <format dxfId="129">
      <pivotArea field="2" type="button" dataOnly="0" labelOnly="1" outline="0" axis="axisRow" fieldPosition="0"/>
    </format>
    <format dxfId="128">
      <pivotArea dataOnly="0" labelOnly="1" outline="0" axis="axisValues" fieldPosition="0"/>
    </format>
    <format dxfId="127">
      <pivotArea grandRow="1" outline="0" collapsedLevelsAreSubtotals="1" fieldPosition="0"/>
    </format>
    <format dxfId="126">
      <pivotArea dataOnly="0" labelOnly="1" grandRow="1" outline="0" fieldPosition="0"/>
    </format>
    <format dxfId="125">
      <pivotArea dataOnly="0" labelOnly="1" outline="0" fieldPosition="0">
        <references count="1">
          <reference field="4294967294" count="1">
            <x v="0"/>
          </reference>
        </references>
      </pivotArea>
    </format>
    <format dxfId="124">
      <pivotArea dataOnly="0" labelOnly="1" outline="0" fieldPosition="0">
        <references count="1">
          <reference field="4294967294" count="1">
            <x v="0"/>
          </reference>
        </references>
      </pivotArea>
    </format>
    <format dxfId="123">
      <pivotArea type="all" dataOnly="0" outline="0" fieldPosition="0"/>
    </format>
    <format dxfId="122">
      <pivotArea outline="0" collapsedLevelsAreSubtotals="1" fieldPosition="0"/>
    </format>
    <format dxfId="121">
      <pivotArea field="2" type="button" dataOnly="0" labelOnly="1" outline="0" axis="axisRow" fieldPosition="0"/>
    </format>
    <format dxfId="120">
      <pivotArea dataOnly="0" labelOnly="1" fieldPosition="0">
        <references count="1">
          <reference field="2" count="10">
            <x v="0"/>
            <x v="26"/>
            <x v="32"/>
            <x v="38"/>
            <x v="41"/>
            <x v="45"/>
            <x v="46"/>
            <x v="60"/>
            <x v="81"/>
            <x v="106"/>
          </reference>
        </references>
      </pivotArea>
    </format>
    <format dxfId="119">
      <pivotArea dataOnly="0" labelOnly="1" grandRow="1" outline="0" fieldPosition="0"/>
    </format>
    <format dxfId="118">
      <pivotArea dataOnly="0" labelOnly="1" outline="0" axis="axisValues" fieldPosition="0"/>
    </format>
  </formats>
  <chartFormats count="10">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2">
          <reference field="4294967294" count="1" selected="0">
            <x v="0"/>
          </reference>
          <reference field="2" count="1" selected="0">
            <x v="46"/>
          </reference>
        </references>
      </pivotArea>
    </chartFormat>
    <chartFormat chart="2" format="4" series="1">
      <pivotArea type="data" outline="0" fieldPosition="0">
        <references count="2">
          <reference field="4294967294" count="1" selected="0">
            <x v="0"/>
          </reference>
          <reference field="2" count="1" selected="0">
            <x v="32"/>
          </reference>
        </references>
      </pivotArea>
    </chartFormat>
    <chartFormat chart="2" format="5" series="1">
      <pivotArea type="data" outline="0" fieldPosition="0">
        <references count="2">
          <reference field="4294967294" count="1" selected="0">
            <x v="0"/>
          </reference>
          <reference field="2" count="1" selected="0">
            <x v="81"/>
          </reference>
        </references>
      </pivotArea>
    </chartFormat>
    <chartFormat chart="2" format="6" series="1">
      <pivotArea type="data" outline="0" fieldPosition="0">
        <references count="2">
          <reference field="4294967294" count="1" selected="0">
            <x v="0"/>
          </reference>
          <reference field="2" count="1" selected="0">
            <x v="106"/>
          </reference>
        </references>
      </pivotArea>
    </chartFormat>
    <chartFormat chart="2" format="7" series="1">
      <pivotArea type="data" outline="0" fieldPosition="0">
        <references count="2">
          <reference field="4294967294" count="1" selected="0">
            <x v="0"/>
          </reference>
          <reference field="2" count="1" selected="0">
            <x v="38"/>
          </reference>
        </references>
      </pivotArea>
    </chartFormat>
    <chartFormat chart="2" format="8" series="1">
      <pivotArea type="data" outline="0" fieldPosition="0">
        <references count="2">
          <reference field="4294967294" count="1" selected="0">
            <x v="0"/>
          </reference>
          <reference field="2" count="1" selected="0">
            <x v="41"/>
          </reference>
        </references>
      </pivotArea>
    </chartFormat>
    <chartFormat chart="2" format="9" series="1">
      <pivotArea type="data" outline="0" fieldPosition="0">
        <references count="2">
          <reference field="4294967294" count="1" selected="0">
            <x v="0"/>
          </reference>
          <reference field="2" count="1" selected="0">
            <x v="60"/>
          </reference>
        </references>
      </pivotArea>
    </chartFormat>
    <chartFormat chart="2" format="10" series="1">
      <pivotArea type="data" outline="0" fieldPosition="0">
        <references count="2">
          <reference field="4294967294" count="1" selected="0">
            <x v="0"/>
          </reference>
          <reference field="2" count="1" selected="0">
            <x v="26"/>
          </reference>
        </references>
      </pivotArea>
    </chartFormat>
    <chartFormat chart="2" format="11"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filters count="1">
    <filter fld="2"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FA195B4-E709-45B9-A2F8-2C0DDB884E64}" name="PivotTable26"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9:B50" firstHeaderRow="1" firstDataRow="1" firstDataCol="1"/>
  <pivotFields count="6">
    <pivotField numFmtId="15" showAll="0"/>
    <pivotField showAll="0"/>
    <pivotField axis="axisRow" showAll="0" measureFilter="1" sortType="descending">
      <items count="115">
        <item x="60"/>
        <item x="6"/>
        <item x="34"/>
        <item x="44"/>
        <item x="105"/>
        <item x="28"/>
        <item x="49"/>
        <item x="4"/>
        <item x="48"/>
        <item x="71"/>
        <item x="19"/>
        <item x="111"/>
        <item x="58"/>
        <item x="66"/>
        <item x="68"/>
        <item x="67"/>
        <item x="79"/>
        <item x="74"/>
        <item x="82"/>
        <item x="97"/>
        <item x="89"/>
        <item x="81"/>
        <item x="84"/>
        <item x="25"/>
        <item x="99"/>
        <item x="38"/>
        <item x="17"/>
        <item x="31"/>
        <item x="107"/>
        <item x="103"/>
        <item x="102"/>
        <item x="57"/>
        <item x="8"/>
        <item x="2"/>
        <item x="30"/>
        <item x="64"/>
        <item x="95"/>
        <item x="92"/>
        <item x="7"/>
        <item x="69"/>
        <item x="13"/>
        <item x="41"/>
        <item x="27"/>
        <item x="88"/>
        <item x="24"/>
        <item x="0"/>
        <item x="10"/>
        <item x="77"/>
        <item x="47"/>
        <item x="62"/>
        <item x="93"/>
        <item x="42"/>
        <item x="100"/>
        <item x="85"/>
        <item x="104"/>
        <item x="18"/>
        <item x="83"/>
        <item x="108"/>
        <item x="72"/>
        <item x="55"/>
        <item x="15"/>
        <item x="76"/>
        <item x="94"/>
        <item x="29"/>
        <item x="33"/>
        <item x="52"/>
        <item x="70"/>
        <item x="53"/>
        <item x="14"/>
        <item x="54"/>
        <item x="65"/>
        <item x="75"/>
        <item x="43"/>
        <item x="73"/>
        <item x="23"/>
        <item x="78"/>
        <item x="56"/>
        <item x="59"/>
        <item x="110"/>
        <item x="22"/>
        <item x="61"/>
        <item x="35"/>
        <item x="98"/>
        <item x="50"/>
        <item x="36"/>
        <item x="106"/>
        <item x="86"/>
        <item x="96"/>
        <item x="5"/>
        <item x="39"/>
        <item x="63"/>
        <item x="112"/>
        <item x="16"/>
        <item x="21"/>
        <item x="40"/>
        <item x="11"/>
        <item x="80"/>
        <item x="45"/>
        <item x="51"/>
        <item x="101"/>
        <item x="90"/>
        <item x="87"/>
        <item x="109"/>
        <item x="91"/>
        <item x="32"/>
        <item x="46"/>
        <item x="9"/>
        <item x="37"/>
        <item x="20"/>
        <item x="12"/>
        <item x="1"/>
        <item x="26"/>
        <item x="3"/>
        <item x="11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s>
  <rowFields count="1">
    <field x="2"/>
  </rowFields>
  <rowItems count="11">
    <i>
      <x v="63"/>
    </i>
    <i>
      <x v="21"/>
    </i>
    <i>
      <x v="73"/>
    </i>
    <i>
      <x v="80"/>
    </i>
    <i>
      <x v="93"/>
    </i>
    <i>
      <x v="102"/>
    </i>
    <i>
      <x v="61"/>
    </i>
    <i>
      <x v="75"/>
    </i>
    <i>
      <x v="72"/>
    </i>
    <i>
      <x v="56"/>
    </i>
    <i t="grand">
      <x/>
    </i>
  </rowItems>
  <colItems count="1">
    <i/>
  </colItems>
  <dataFields count="1">
    <dataField name="Average of IMDB Score" fld="4" subtotal="average" baseField="2" baseItem="0"/>
  </dataFields>
  <formats count="15">
    <format dxfId="152">
      <pivotArea field="2" type="button" dataOnly="0" labelOnly="1" outline="0" axis="axisRow" fieldPosition="0"/>
    </format>
    <format dxfId="151">
      <pivotArea dataOnly="0" labelOnly="1" outline="0" axis="axisValues" fieldPosition="0"/>
    </format>
    <format dxfId="150">
      <pivotArea field="2" type="button" dataOnly="0" labelOnly="1" outline="0" axis="axisRow" fieldPosition="0"/>
    </format>
    <format dxfId="149">
      <pivotArea dataOnly="0" labelOnly="1" outline="0" axis="axisValues" fieldPosition="0"/>
    </format>
    <format dxfId="148">
      <pivotArea grandRow="1" outline="0" collapsedLevelsAreSubtotals="1" fieldPosition="0"/>
    </format>
    <format dxfId="147">
      <pivotArea dataOnly="0" labelOnly="1" grandRow="1" outline="0" fieldPosition="0"/>
    </format>
    <format dxfId="146">
      <pivotArea grandRow="1" outline="0" collapsedLevelsAreSubtotals="1" fieldPosition="0"/>
    </format>
    <format dxfId="145">
      <pivotArea dataOnly="0" labelOnly="1" grandRow="1" outline="0" fieldPosition="0"/>
    </format>
    <format dxfId="144">
      <pivotArea type="all" dataOnly="0" outline="0" fieldPosition="0"/>
    </format>
    <format dxfId="143">
      <pivotArea outline="0" collapsedLevelsAreSubtotals="1" fieldPosition="0"/>
    </format>
    <format dxfId="142">
      <pivotArea field="2" type="button" dataOnly="0" labelOnly="1" outline="0" axis="axisRow" fieldPosition="0"/>
    </format>
    <format dxfId="141">
      <pivotArea dataOnly="0" labelOnly="1" fieldPosition="0">
        <references count="1">
          <reference field="2" count="10">
            <x v="21"/>
            <x v="56"/>
            <x v="61"/>
            <x v="63"/>
            <x v="72"/>
            <x v="73"/>
            <x v="75"/>
            <x v="80"/>
            <x v="93"/>
            <x v="102"/>
          </reference>
        </references>
      </pivotArea>
    </format>
    <format dxfId="140">
      <pivotArea dataOnly="0" labelOnly="1" grandRow="1" outline="0" fieldPosition="0"/>
    </format>
    <format dxfId="139">
      <pivotArea dataOnly="0" labelOnly="1" outline="0" axis="axisValues" fieldPosition="0"/>
    </format>
    <format dxfId="138">
      <pivotArea collapsedLevelsAreSubtotals="1" fieldPosition="0">
        <references count="1">
          <reference field="2" count="10">
            <x v="21"/>
            <x v="56"/>
            <x v="61"/>
            <x v="63"/>
            <x v="72"/>
            <x v="73"/>
            <x v="75"/>
            <x v="80"/>
            <x v="93"/>
            <x v="102"/>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1E8F17A-90C7-48C3-869A-72625ADF820A}"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9" firstHeaderRow="1" firstDataRow="1" firstDataCol="1"/>
  <pivotFields count="6">
    <pivotField numFmtId="15" showAll="0"/>
    <pivotField showAll="0"/>
    <pivotField showAll="0"/>
    <pivotField showAll="0"/>
    <pivotField showAll="0"/>
    <pivotField axis="axisRow" dataField="1" showAll="0" measureFilter="1" sortType="descending">
      <items count="39">
        <item x="32"/>
        <item x="36"/>
        <item x="0"/>
        <item x="2"/>
        <item x="35"/>
        <item x="13"/>
        <item x="14"/>
        <item x="8"/>
        <item x="4"/>
        <item x="3"/>
        <item x="20"/>
        <item x="22"/>
        <item x="25"/>
        <item x="1"/>
        <item x="23"/>
        <item x="15"/>
        <item x="11"/>
        <item x="24"/>
        <item x="12"/>
        <item x="19"/>
        <item x="17"/>
        <item x="7"/>
        <item x="9"/>
        <item x="26"/>
        <item x="31"/>
        <item x="21"/>
        <item x="33"/>
        <item x="34"/>
        <item x="6"/>
        <item x="5"/>
        <item x="10"/>
        <item x="18"/>
        <item x="29"/>
        <item x="37"/>
        <item x="16"/>
        <item x="27"/>
        <item x="30"/>
        <item x="28"/>
        <item t="default"/>
      </items>
      <autoSortScope>
        <pivotArea dataOnly="0" outline="0" fieldPosition="0">
          <references count="1">
            <reference field="4294967294" count="1" selected="0">
              <x v="0"/>
            </reference>
          </references>
        </pivotArea>
      </autoSortScope>
    </pivotField>
  </pivotFields>
  <rowFields count="1">
    <field x="5"/>
  </rowFields>
  <rowItems count="6">
    <i>
      <x v="2"/>
    </i>
    <i>
      <x v="18"/>
    </i>
    <i>
      <x v="29"/>
    </i>
    <i>
      <x v="15"/>
    </i>
    <i>
      <x v="20"/>
    </i>
    <i t="grand">
      <x/>
    </i>
  </rowItems>
  <colItems count="1">
    <i/>
  </colItems>
  <dataFields count="1">
    <dataField name="Frequency" fld="5" subtotal="count" baseField="0" baseItem="0"/>
  </dataFields>
  <formats count="10">
    <format dxfId="64">
      <pivotArea field="5" type="button" dataOnly="0" labelOnly="1" outline="0" axis="axisRow" fieldPosition="0"/>
    </format>
    <format dxfId="63">
      <pivotArea dataOnly="0" labelOnly="1" outline="0" axis="axisValues" fieldPosition="0"/>
    </format>
    <format dxfId="62">
      <pivotArea field="5" type="button" dataOnly="0" labelOnly="1" outline="0" axis="axisRow" fieldPosition="0"/>
    </format>
    <format dxfId="61">
      <pivotArea dataOnly="0" labelOnly="1" outline="0" axis="axisValues" fieldPosition="0"/>
    </format>
    <format dxfId="60">
      <pivotArea grandRow="1" outline="0" collapsedLevelsAreSubtotals="1" fieldPosition="0"/>
    </format>
    <format dxfId="59">
      <pivotArea dataOnly="0" labelOnly="1" grandRow="1" outline="0" fieldPosition="0"/>
    </format>
    <format dxfId="58">
      <pivotArea grandRow="1" outline="0" collapsedLevelsAreSubtotals="1" fieldPosition="0"/>
    </format>
    <format dxfId="57">
      <pivotArea dataOnly="0" labelOnly="1" grandRow="1" outline="0" fieldPosition="0"/>
    </format>
    <format dxfId="56">
      <pivotArea dataOnly="0" labelOnly="1" outline="0" fieldPosition="0">
        <references count="1">
          <reference field="4294967294" count="1">
            <x v="0"/>
          </reference>
        </references>
      </pivotArea>
    </format>
    <format dxfId="55">
      <pivotArea dataOnly="0" labelOnly="1" outline="0" fieldPosition="0">
        <references count="1">
          <reference field="4294967294" count="1">
            <x v="0"/>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EA56E14-2C01-4AE3-896E-26003F859D1F}" name="PivotTable1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L3:N42" firstHeaderRow="0" firstDataRow="1" firstDataCol="1"/>
  <pivotFields count="6">
    <pivotField numFmtId="15" showAll="0"/>
    <pivotField dataField="1" showAll="0"/>
    <pivotField showAll="0"/>
    <pivotField showAll="0"/>
    <pivotField showAll="0"/>
    <pivotField axis="axisRow" dataField="1" showAll="0" sortType="descending">
      <items count="39">
        <item x="32"/>
        <item x="36"/>
        <item x="0"/>
        <item x="2"/>
        <item x="35"/>
        <item x="13"/>
        <item x="14"/>
        <item x="8"/>
        <item x="4"/>
        <item x="3"/>
        <item x="20"/>
        <item x="22"/>
        <item x="25"/>
        <item x="1"/>
        <item x="23"/>
        <item x="15"/>
        <item x="11"/>
        <item x="24"/>
        <item x="12"/>
        <item x="19"/>
        <item x="17"/>
        <item x="7"/>
        <item x="9"/>
        <item x="26"/>
        <item x="31"/>
        <item x="21"/>
        <item x="33"/>
        <item x="34"/>
        <item x="6"/>
        <item x="5"/>
        <item x="10"/>
        <item x="18"/>
        <item x="29"/>
        <item x="37"/>
        <item x="16"/>
        <item x="27"/>
        <item x="30"/>
        <item x="28"/>
        <item t="default"/>
      </items>
      <autoSortScope>
        <pivotArea dataOnly="0" outline="0" fieldPosition="0">
          <references count="1">
            <reference field="4294967294" count="1" selected="0">
              <x v="0"/>
            </reference>
          </references>
        </pivotArea>
      </autoSortScope>
    </pivotField>
  </pivotFields>
  <rowFields count="1">
    <field x="5"/>
  </rowFields>
  <rowItems count="39">
    <i>
      <x v="2"/>
    </i>
    <i>
      <x v="18"/>
    </i>
    <i>
      <x v="29"/>
    </i>
    <i>
      <x v="15"/>
    </i>
    <i>
      <x v="20"/>
    </i>
    <i>
      <x v="28"/>
    </i>
    <i>
      <x v="19"/>
    </i>
    <i>
      <x v="23"/>
    </i>
    <i>
      <x v="21"/>
    </i>
    <i>
      <x v="10"/>
    </i>
    <i>
      <x v="17"/>
    </i>
    <i>
      <x v="37"/>
    </i>
    <i>
      <x v="25"/>
    </i>
    <i>
      <x v="27"/>
    </i>
    <i>
      <x v="1"/>
    </i>
    <i>
      <x v="6"/>
    </i>
    <i>
      <x v="5"/>
    </i>
    <i>
      <x v="14"/>
    </i>
    <i>
      <x v="35"/>
    </i>
    <i>
      <x v="8"/>
    </i>
    <i>
      <x v="4"/>
    </i>
    <i>
      <x v="31"/>
    </i>
    <i>
      <x v="13"/>
    </i>
    <i>
      <x v="3"/>
    </i>
    <i>
      <x v="33"/>
    </i>
    <i>
      <x v="36"/>
    </i>
    <i>
      <x/>
    </i>
    <i>
      <x v="12"/>
    </i>
    <i>
      <x v="30"/>
    </i>
    <i>
      <x v="24"/>
    </i>
    <i>
      <x v="32"/>
    </i>
    <i>
      <x v="16"/>
    </i>
    <i>
      <x v="34"/>
    </i>
    <i>
      <x v="26"/>
    </i>
    <i>
      <x v="11"/>
    </i>
    <i>
      <x v="9"/>
    </i>
    <i>
      <x v="7"/>
    </i>
    <i>
      <x v="22"/>
    </i>
    <i t="grand">
      <x/>
    </i>
  </rowItems>
  <colFields count="1">
    <field x="-2"/>
  </colFields>
  <colItems count="2">
    <i>
      <x/>
    </i>
    <i i="1">
      <x v="1"/>
    </i>
  </colItems>
  <dataFields count="2">
    <dataField name="Frequency" fld="5" subtotal="count" baseField="0" baseItem="0"/>
    <dataField name="Percentage" fld="1" subtotal="count" showDataAs="percentOfTotal" baseField="5" baseItem="2" numFmtId="10"/>
  </dataFields>
  <formats count="12">
    <format dxfId="76">
      <pivotArea field="5" type="button" dataOnly="0" labelOnly="1" outline="0" axis="axisRow" fieldPosition="0"/>
    </format>
    <format dxfId="75">
      <pivotArea dataOnly="0" labelOnly="1" outline="0" axis="axisValues" fieldPosition="0"/>
    </format>
    <format dxfId="74">
      <pivotArea field="5" type="button" dataOnly="0" labelOnly="1" outline="0" axis="axisRow" fieldPosition="0"/>
    </format>
    <format dxfId="73">
      <pivotArea dataOnly="0" labelOnly="1" outline="0" axis="axisValues" fieldPosition="0"/>
    </format>
    <format dxfId="72">
      <pivotArea grandRow="1" outline="0" collapsedLevelsAreSubtotals="1" fieldPosition="0"/>
    </format>
    <format dxfId="71">
      <pivotArea dataOnly="0" labelOnly="1" grandRow="1" outline="0" fieldPosition="0"/>
    </format>
    <format dxfId="70">
      <pivotArea grandRow="1" outline="0" collapsedLevelsAreSubtotals="1" fieldPosition="0"/>
    </format>
    <format dxfId="69">
      <pivotArea dataOnly="0" labelOnly="1" grandRow="1" outline="0" fieldPosition="0"/>
    </format>
    <format dxfId="68">
      <pivotArea outline="0" fieldPosition="0">
        <references count="1">
          <reference field="4294967294" count="1">
            <x v="1"/>
          </reference>
        </references>
      </pivotArea>
    </format>
    <format dxfId="67">
      <pivotArea dataOnly="0" labelOnly="1" outline="0" fieldPosition="0">
        <references count="1">
          <reference field="4294967294" count="2">
            <x v="0"/>
            <x v="1"/>
          </reference>
        </references>
      </pivotArea>
    </format>
    <format dxfId="66">
      <pivotArea dataOnly="0" labelOnly="1" outline="0" fieldPosition="0">
        <references count="1">
          <reference field="4294967294" count="2">
            <x v="0"/>
            <x v="1"/>
          </reference>
        </references>
      </pivotArea>
    </format>
    <format dxfId="65">
      <pivotArea dataOnly="0" labelOnly="1" outline="0" fieldPosition="0">
        <references count="1">
          <reference field="4294967294" count="1">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3227C16-121F-4A2D-B4E0-2B0E07AA0FD4}" name="PivotTable30"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2" firstHeaderRow="1" firstDataRow="1" firstDataCol="1"/>
  <pivotFields count="9">
    <pivotField numFmtId="15" showAll="0"/>
    <pivotField axis="axisRow" numFmtId="1" showAll="0">
      <items count="9">
        <item x="0"/>
        <item x="1"/>
        <item x="2"/>
        <item x="3"/>
        <item x="4"/>
        <item x="5"/>
        <item x="6"/>
        <item x="7"/>
        <item t="default"/>
      </items>
    </pivotField>
    <pivotField showAll="0"/>
    <pivotField showAll="0"/>
    <pivotField dataField="1" showAll="0"/>
    <pivotField showAll="0"/>
    <pivotField showAll="0"/>
    <pivotField showAll="0"/>
    <pivotField showAll="0"/>
  </pivotFields>
  <rowFields count="1">
    <field x="1"/>
  </rowFields>
  <rowItems count="9">
    <i>
      <x/>
    </i>
    <i>
      <x v="1"/>
    </i>
    <i>
      <x v="2"/>
    </i>
    <i>
      <x v="3"/>
    </i>
    <i>
      <x v="4"/>
    </i>
    <i>
      <x v="5"/>
    </i>
    <i>
      <x v="6"/>
    </i>
    <i>
      <x v="7"/>
    </i>
    <i t="grand">
      <x/>
    </i>
  </rowItems>
  <colItems count="1">
    <i/>
  </colItems>
  <dataFields count="1">
    <dataField name="Count of Title" fld="4" subtotal="count" baseField="0" baseItem="0"/>
  </dataFields>
  <formats count="8">
    <format dxfId="18">
      <pivotArea field="1" type="button" dataOnly="0" labelOnly="1" outline="0" axis="axisRow" fieldPosition="0"/>
    </format>
    <format dxfId="17">
      <pivotArea dataOnly="0" labelOnly="1" outline="0" axis="axisValues" fieldPosition="0"/>
    </format>
    <format dxfId="16">
      <pivotArea grandRow="1" outline="0" collapsedLevelsAreSubtotals="1" fieldPosition="0"/>
    </format>
    <format dxfId="15">
      <pivotArea dataOnly="0" labelOnly="1" grandRow="1" outline="0" fieldPosition="0"/>
    </format>
    <format dxfId="14">
      <pivotArea field="1" type="button" dataOnly="0" labelOnly="1" outline="0" axis="axisRow" fieldPosition="0"/>
    </format>
    <format dxfId="13">
      <pivotArea dataOnly="0" labelOnly="1" outline="0" axis="axisValues" fieldPosition="0"/>
    </format>
    <format dxfId="12">
      <pivotArea grandRow="1" outline="0" collapsedLevelsAreSubtotals="1" fieldPosition="0"/>
    </format>
    <format dxfId="11">
      <pivotArea dataOnly="0" labelOnly="1" grandRow="1" outline="0"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139CD5E-53ED-44D8-9587-8DA146D55925}" name="PivotTable32"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41:B49" firstHeaderRow="1" firstDataRow="1" firstDataCol="1"/>
  <pivotFields count="2">
    <pivotField axis="axisRow" allDrilled="1" subtotalTop="0" showAll="0" sortType="ascending" defaultSubtotal="0" defaultAttributeDrillState="1">
      <items count="7">
        <item x="3"/>
        <item x="1"/>
        <item x="5"/>
        <item x="6"/>
        <item x="4"/>
        <item x="0"/>
        <item x="2"/>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Count of Title" fld="1" subtotal="count" baseField="0" baseItem="0"/>
  </dataFields>
  <formats count="10">
    <format dxfId="28">
      <pivotArea field="0" type="button" dataOnly="0" labelOnly="1" outline="0" axis="axisRow" fieldPosition="0"/>
    </format>
    <format dxfId="27">
      <pivotArea dataOnly="0" labelOnly="1" outline="0" axis="axisValues" fieldPosition="0"/>
    </format>
    <format dxfId="26">
      <pivotArea field="0" type="button" dataOnly="0" labelOnly="1" outline="0" axis="axisRow" fieldPosition="0"/>
    </format>
    <format dxfId="25">
      <pivotArea dataOnly="0" labelOnly="1" outline="0" axis="axisValues" fieldPosition="0"/>
    </format>
    <format dxfId="24">
      <pivotArea field="0" type="button" dataOnly="0" labelOnly="1" outline="0" axis="axisRow" fieldPosition="0"/>
    </format>
    <format dxfId="23">
      <pivotArea dataOnly="0" labelOnly="1" outline="0" axis="axisValues" fieldPosition="0"/>
    </format>
    <format dxfId="22">
      <pivotArea grandRow="1" outline="0" collapsedLevelsAreSubtotals="1" fieldPosition="0"/>
    </format>
    <format dxfId="21">
      <pivotArea dataOnly="0" labelOnly="1" grandRow="1" outline="0" fieldPosition="0"/>
    </format>
    <format dxfId="20">
      <pivotArea grandRow="1" outline="0" collapsedLevelsAreSubtotals="1" fieldPosition="0"/>
    </format>
    <format dxfId="19">
      <pivotArea dataOnly="0" labelOnly="1" grandRow="1" outline="0" fieldPosition="0"/>
    </format>
  </formats>
  <chartFormats count="1">
    <chartFormat chart="0" format="6"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7]"/>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DEE177-5A18-4B60-BE69-58D0F85EF0E7}" name="Table1" displayName="Table1" ref="A1:F585" headerRowDxfId="159">
  <autoFilter ref="A1:F585" xr:uid="{6ADEE177-5A18-4B60-BE69-58D0F85EF0E7}"/>
  <sortState xmlns:xlrd2="http://schemas.microsoft.com/office/spreadsheetml/2017/richdata2" ref="A2:F585">
    <sortCondition ref="A2:A585"/>
  </sortState>
  <tableColumns count="6">
    <tableColumn id="3" xr3:uid="{010BD6AB-C6F4-4E9D-8412-4D0ED7951492}" name="Premiere" dataDxfId="158"/>
    <tableColumn id="9" xr3:uid="{EA5451D8-AD2C-4AC4-B319-69BD589F56A8}" name="Title" dataDxfId="157"/>
    <tableColumn id="10" xr3:uid="{A5B0C6B1-4787-496C-99AE-FB478A625288}" name="Genre" dataDxfId="156"/>
    <tableColumn id="4" xr3:uid="{3067ECF8-1DB7-46F9-A2FA-3A7A260D9CC6}" name="Runtime" dataDxfId="155"/>
    <tableColumn id="5" xr3:uid="{DFD79DD8-476C-4912-BFD6-7A184D2690E7}" name="IMDB Score" dataDxfId="154"/>
    <tableColumn id="6" xr3:uid="{C15B1533-E948-4371-870A-01A52A0D958F}" name="Language" totalsRowFunction="count" dataDxfId="153"/>
  </tableColumns>
  <tableStyleInfo name="Table Style 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B38FC6C-558B-4CEB-82FD-FA27373476EC}" name="Table17" displayName="Table17" ref="A1:I585" headerRowDxfId="54">
  <autoFilter ref="A1:I585" xr:uid="{6B38FC6C-558B-4CEB-82FD-FA27373476EC}"/>
  <sortState xmlns:xlrd2="http://schemas.microsoft.com/office/spreadsheetml/2017/richdata2" ref="A2:I585">
    <sortCondition ref="A2:A585"/>
  </sortState>
  <tableColumns count="9">
    <tableColumn id="3" xr3:uid="{850D62DE-A325-48A8-9DF6-7FDF112FD8C7}" name="Premiere" dataDxfId="53"/>
    <tableColumn id="12" xr3:uid="{2991EBA3-6B04-4A9F-9E38-B46F1A5BE166}" name="Year" dataDxfId="52">
      <calculatedColumnFormula>YEAR(Table17[[#This Row],[Premiere]])</calculatedColumnFormula>
    </tableColumn>
    <tableColumn id="13" xr3:uid="{4D6FEF7C-E50C-4442-A944-3E31CA462820}" name="Month" dataDxfId="51">
      <calculatedColumnFormula>CHOOSE(MONTH(Table17[[#This Row],[Premiere]]), "January", "February", "March", "April", "May", "June", "July", "August", "September", "October", "November", "December")</calculatedColumnFormula>
    </tableColumn>
    <tableColumn id="14" xr3:uid="{AC18DEFA-FD34-4D02-9E75-FE68E828E86A}" name="Day" dataDxfId="50">
      <calculatedColumnFormula>CHOOSE(WEEKDAY(A2), "Sunday","Monday","Tuesday","Wednesday","Thursday","Friday","Saturday")</calculatedColumnFormula>
    </tableColumn>
    <tableColumn id="9" xr3:uid="{D193482C-0D1D-4E27-B602-9A44143B93C4}" name="Title" dataDxfId="49"/>
    <tableColumn id="10" xr3:uid="{1B84DF3D-5F14-40A9-98C4-D770CFE5DA13}" name="Genre" dataDxfId="48"/>
    <tableColumn id="4" xr3:uid="{B5A29FA3-2AE2-4F7F-B98F-F04A62E24B21}" name="Runtime" dataDxfId="47"/>
    <tableColumn id="5" xr3:uid="{2981D3BA-6A75-48D2-A14F-DFB50DF04BF0}" name="IMDB Score" dataDxfId="46"/>
    <tableColumn id="6" xr3:uid="{16AE499D-72CF-46B9-961B-14A2B65DA1D5}" name="Language" totalsRowFunction="count" dataDxfId="45"/>
  </tableColumns>
  <tableStyleInfo name="Table Style 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632"/>
  <sheetViews>
    <sheetView tabSelected="1" topLeftCell="D55" zoomScale="70" zoomScaleNormal="70" workbookViewId="0">
      <selection activeCell="H78" sqref="H78"/>
    </sheetView>
  </sheetViews>
  <sheetFormatPr defaultRowHeight="14.5" x14ac:dyDescent="0.35"/>
  <cols>
    <col min="1" max="1" width="17.54296875" style="4" bestFit="1" customWidth="1"/>
    <col min="2" max="2" width="28.26953125" customWidth="1"/>
    <col min="3" max="3" width="28.54296875" customWidth="1"/>
    <col min="5" max="5" width="9.81640625" style="4" customWidth="1"/>
    <col min="6" max="6" width="25.6328125" style="4" bestFit="1" customWidth="1"/>
    <col min="7" max="7" width="9.08984375" customWidth="1"/>
    <col min="8" max="8" width="17.08984375" bestFit="1" customWidth="1"/>
    <col min="9" max="10" width="11.81640625" bestFit="1" customWidth="1"/>
    <col min="11" max="11" width="7.81640625" bestFit="1" customWidth="1"/>
    <col min="12" max="12" width="16.81640625" bestFit="1" customWidth="1"/>
    <col min="13" max="13" width="12.36328125" bestFit="1" customWidth="1"/>
    <col min="14" max="14" width="10.453125" bestFit="1" customWidth="1"/>
    <col min="15" max="15" width="16.81640625" bestFit="1" customWidth="1"/>
    <col min="16" max="16" width="10.36328125" bestFit="1" customWidth="1"/>
  </cols>
  <sheetData>
    <row r="1" spans="1:20" ht="15" customHeight="1" x14ac:dyDescent="0.35">
      <c r="A1" s="15" t="s">
        <v>2</v>
      </c>
      <c r="B1" s="15" t="s">
        <v>0</v>
      </c>
      <c r="C1" s="15" t="s">
        <v>1</v>
      </c>
      <c r="D1" s="15" t="s">
        <v>3</v>
      </c>
      <c r="E1" s="15" t="s">
        <v>4</v>
      </c>
      <c r="F1" s="15" t="s">
        <v>5</v>
      </c>
      <c r="G1" s="2"/>
      <c r="H1" s="54" t="s">
        <v>749</v>
      </c>
      <c r="I1" s="54"/>
      <c r="J1" s="54"/>
      <c r="K1" s="54"/>
      <c r="L1" s="54"/>
      <c r="M1" s="54"/>
      <c r="N1" s="54"/>
    </row>
    <row r="2" spans="1:20" x14ac:dyDescent="0.35">
      <c r="A2" s="3">
        <v>41986</v>
      </c>
      <c r="B2" t="s">
        <v>282</v>
      </c>
      <c r="C2" t="s">
        <v>6</v>
      </c>
      <c r="D2" s="4">
        <v>81</v>
      </c>
      <c r="E2" s="4">
        <v>6.4</v>
      </c>
      <c r="F2" t="s">
        <v>14</v>
      </c>
      <c r="H2" s="57" t="s">
        <v>482</v>
      </c>
      <c r="I2" s="57"/>
      <c r="J2" s="57"/>
      <c r="K2" s="57"/>
      <c r="L2" s="57"/>
      <c r="M2" s="57"/>
      <c r="N2" s="1">
        <v>584</v>
      </c>
    </row>
    <row r="3" spans="1:20" x14ac:dyDescent="0.35">
      <c r="A3" s="3">
        <v>42146</v>
      </c>
      <c r="B3" t="s">
        <v>654</v>
      </c>
      <c r="C3" t="s">
        <v>6</v>
      </c>
      <c r="D3" s="4">
        <v>83</v>
      </c>
      <c r="E3" s="4">
        <v>7.3</v>
      </c>
      <c r="F3" t="s">
        <v>14</v>
      </c>
      <c r="H3" s="5" t="s">
        <v>481</v>
      </c>
      <c r="I3" s="8" t="s">
        <v>0</v>
      </c>
      <c r="J3" s="8" t="s">
        <v>1</v>
      </c>
      <c r="K3" s="8" t="s">
        <v>2</v>
      </c>
      <c r="L3" s="8" t="s">
        <v>3</v>
      </c>
      <c r="M3" s="8" t="s">
        <v>4</v>
      </c>
      <c r="N3" s="8" t="s">
        <v>5</v>
      </c>
    </row>
    <row r="4" spans="1:20" x14ac:dyDescent="0.35">
      <c r="A4" s="3">
        <v>42153</v>
      </c>
      <c r="B4" t="s">
        <v>223</v>
      </c>
      <c r="C4" t="s">
        <v>6</v>
      </c>
      <c r="D4" s="4">
        <v>84</v>
      </c>
      <c r="E4" s="4">
        <v>6.1</v>
      </c>
      <c r="F4" t="s">
        <v>14</v>
      </c>
      <c r="H4" s="5" t="s">
        <v>483</v>
      </c>
      <c r="I4" s="25">
        <f>COUNTBLANK(Table1[Title])/$N$2*100</f>
        <v>0</v>
      </c>
      <c r="J4" s="25">
        <f>COUNTBLANK(Table1[Genre])/$N$2*100</f>
        <v>0</v>
      </c>
      <c r="K4" s="26">
        <f>COUNTBLANK(Table1[Premiere])/$N$2*100</f>
        <v>0</v>
      </c>
      <c r="L4" s="25">
        <f>COUNTBLANK(Table1[Runtime])/$N$2*100</f>
        <v>0</v>
      </c>
      <c r="M4" s="25">
        <f>COUNTBLANK(Table1[IMDB Score])/$N$2*100</f>
        <v>0</v>
      </c>
      <c r="N4" s="25">
        <f>COUNTBLANK(Table1[Language])/$N$2*100</f>
        <v>0</v>
      </c>
    </row>
    <row r="5" spans="1:20" x14ac:dyDescent="0.35">
      <c r="A5" s="3">
        <v>42181</v>
      </c>
      <c r="B5" t="s">
        <v>459</v>
      </c>
      <c r="C5" t="s">
        <v>6</v>
      </c>
      <c r="D5" s="4">
        <v>84</v>
      </c>
      <c r="E5" s="4">
        <v>7.6</v>
      </c>
      <c r="F5" t="s">
        <v>14</v>
      </c>
      <c r="H5" s="5" t="s">
        <v>484</v>
      </c>
      <c r="I5" s="25">
        <f>TYPE(B2)</f>
        <v>2</v>
      </c>
      <c r="J5" s="25">
        <f>TYPE(C2)</f>
        <v>2</v>
      </c>
      <c r="K5" s="25">
        <f>TYPE(A2)</f>
        <v>1</v>
      </c>
      <c r="L5" s="25">
        <f>TYPE(D2)</f>
        <v>1</v>
      </c>
      <c r="M5" s="25">
        <f>TYPE(E2)</f>
        <v>1</v>
      </c>
      <c r="N5" s="25">
        <f>TYPE(F2)</f>
        <v>2</v>
      </c>
    </row>
    <row r="6" spans="1:20" x14ac:dyDescent="0.35">
      <c r="A6" s="3">
        <v>42202</v>
      </c>
      <c r="B6" t="s">
        <v>446</v>
      </c>
      <c r="C6" t="s">
        <v>6</v>
      </c>
      <c r="D6" s="4">
        <v>80</v>
      </c>
      <c r="E6" s="4">
        <v>7.4</v>
      </c>
      <c r="F6" t="s">
        <v>14</v>
      </c>
      <c r="H6" s="6"/>
      <c r="I6" s="6"/>
    </row>
    <row r="7" spans="1:20" x14ac:dyDescent="0.35">
      <c r="A7" s="3">
        <v>42265</v>
      </c>
      <c r="B7" t="s">
        <v>629</v>
      </c>
      <c r="C7" t="s">
        <v>6</v>
      </c>
      <c r="D7" s="4">
        <v>81</v>
      </c>
      <c r="E7" s="4">
        <v>7.1</v>
      </c>
      <c r="F7" t="s">
        <v>14</v>
      </c>
      <c r="H7" s="6"/>
      <c r="I7" s="6"/>
    </row>
    <row r="8" spans="1:20" x14ac:dyDescent="0.35">
      <c r="A8" s="3">
        <v>42286</v>
      </c>
      <c r="B8" t="s">
        <v>678</v>
      </c>
      <c r="C8" t="s">
        <v>6</v>
      </c>
      <c r="D8" s="4">
        <v>91</v>
      </c>
      <c r="E8" s="4">
        <v>8.4</v>
      </c>
      <c r="F8" t="s">
        <v>480</v>
      </c>
      <c r="H8" s="54" t="s">
        <v>751</v>
      </c>
      <c r="I8" s="54"/>
      <c r="J8" s="54"/>
      <c r="K8" s="22"/>
      <c r="L8" s="29" t="s">
        <v>3</v>
      </c>
      <c r="M8" s="27"/>
      <c r="N8" s="22"/>
      <c r="O8" s="29" t="s">
        <v>4</v>
      </c>
      <c r="P8" s="29"/>
      <c r="R8" s="68" t="s">
        <v>802</v>
      </c>
      <c r="S8" s="68"/>
      <c r="T8" s="68"/>
    </row>
    <row r="9" spans="1:20" x14ac:dyDescent="0.35">
      <c r="A9" s="3">
        <v>42293</v>
      </c>
      <c r="B9" t="s">
        <v>666</v>
      </c>
      <c r="C9" t="s">
        <v>733</v>
      </c>
      <c r="D9" s="4">
        <v>136</v>
      </c>
      <c r="E9" s="4">
        <v>7.7</v>
      </c>
      <c r="F9" t="s">
        <v>463</v>
      </c>
      <c r="H9" s="8" t="s">
        <v>481</v>
      </c>
      <c r="I9" s="8" t="s">
        <v>3</v>
      </c>
      <c r="J9" s="8" t="s">
        <v>4</v>
      </c>
      <c r="L9" s="28" t="s">
        <v>752</v>
      </c>
      <c r="M9" s="30">
        <v>93.577054794520549</v>
      </c>
      <c r="O9" s="28" t="s">
        <v>752</v>
      </c>
      <c r="P9" s="30">
        <v>6.2717465753424619</v>
      </c>
      <c r="R9" s="68"/>
      <c r="S9" s="68"/>
      <c r="T9" s="68"/>
    </row>
    <row r="10" spans="1:20" x14ac:dyDescent="0.35">
      <c r="A10" s="3">
        <v>42342</v>
      </c>
      <c r="B10" t="s">
        <v>117</v>
      </c>
      <c r="C10" t="s">
        <v>118</v>
      </c>
      <c r="D10" s="4">
        <v>56</v>
      </c>
      <c r="E10" s="4">
        <v>5.5</v>
      </c>
      <c r="F10" t="s">
        <v>14</v>
      </c>
      <c r="H10" s="8" t="s">
        <v>752</v>
      </c>
      <c r="I10" s="24">
        <f>AVERAGE(Table1[Runtime])</f>
        <v>93.577054794520549</v>
      </c>
      <c r="J10" s="24">
        <f>AVERAGE(Table1[IMDB Score])</f>
        <v>6.2717465753424619</v>
      </c>
      <c r="L10" s="28" t="s">
        <v>753</v>
      </c>
      <c r="M10" s="30">
        <v>97</v>
      </c>
      <c r="O10" s="28" t="s">
        <v>753</v>
      </c>
      <c r="P10" s="30">
        <v>6.35</v>
      </c>
      <c r="R10" s="68"/>
      <c r="S10" s="68"/>
      <c r="T10" s="68"/>
    </row>
    <row r="11" spans="1:20" ht="14.5" customHeight="1" x14ac:dyDescent="0.35">
      <c r="A11" s="3">
        <v>42349</v>
      </c>
      <c r="B11" t="s">
        <v>69</v>
      </c>
      <c r="C11" t="s">
        <v>70</v>
      </c>
      <c r="D11" s="4">
        <v>119</v>
      </c>
      <c r="E11" s="4">
        <v>4.8</v>
      </c>
      <c r="F11" t="s">
        <v>14</v>
      </c>
      <c r="H11" s="8" t="s">
        <v>753</v>
      </c>
      <c r="I11" s="24">
        <f>MEDIAN(Table1[Runtime])</f>
        <v>97</v>
      </c>
      <c r="J11" s="24">
        <f>MEDIAN(Table1[IMDB Score])</f>
        <v>6.35</v>
      </c>
      <c r="L11" s="28" t="s">
        <v>754</v>
      </c>
      <c r="M11" s="30">
        <v>97</v>
      </c>
      <c r="O11" s="28" t="s">
        <v>754</v>
      </c>
      <c r="P11" s="30">
        <v>5.8</v>
      </c>
      <c r="R11" s="68"/>
      <c r="S11" s="68"/>
      <c r="T11" s="68"/>
    </row>
    <row r="12" spans="1:20" x14ac:dyDescent="0.35">
      <c r="A12" s="3">
        <v>42447</v>
      </c>
      <c r="B12" t="s">
        <v>548</v>
      </c>
      <c r="C12" t="s">
        <v>227</v>
      </c>
      <c r="D12" s="4">
        <v>89</v>
      </c>
      <c r="E12" s="4">
        <v>6.1</v>
      </c>
      <c r="F12" t="s">
        <v>14</v>
      </c>
      <c r="H12" s="8" t="s">
        <v>754</v>
      </c>
      <c r="I12" s="24">
        <f>MODE(Table1[Runtime])</f>
        <v>97</v>
      </c>
      <c r="J12" s="24">
        <f>MODE(Table1[IMDB Score])</f>
        <v>5.8</v>
      </c>
      <c r="L12" s="28" t="s">
        <v>756</v>
      </c>
      <c r="M12" s="30">
        <v>27.761682829151873</v>
      </c>
      <c r="O12" s="28" t="s">
        <v>756</v>
      </c>
      <c r="P12" s="30">
        <v>0.97925639384891272</v>
      </c>
      <c r="R12" s="68"/>
      <c r="S12" s="68"/>
      <c r="T12" s="68"/>
    </row>
    <row r="13" spans="1:20" x14ac:dyDescent="0.35">
      <c r="A13" s="3">
        <v>42447</v>
      </c>
      <c r="B13" t="s">
        <v>401</v>
      </c>
      <c r="C13" t="s">
        <v>6</v>
      </c>
      <c r="D13" s="4">
        <v>91</v>
      </c>
      <c r="E13" s="4">
        <v>7.1</v>
      </c>
      <c r="F13" t="s">
        <v>14</v>
      </c>
      <c r="H13" s="8" t="s">
        <v>755</v>
      </c>
      <c r="I13" s="24">
        <f>MAX(Table1[Runtime])-MIN(Table1[Runtime])</f>
        <v>205</v>
      </c>
      <c r="J13" s="24">
        <f>MAX(Table1[IMDB Score])-MIN(Table1[IMDB Score])</f>
        <v>6.5</v>
      </c>
      <c r="L13" s="28" t="s">
        <v>760</v>
      </c>
      <c r="M13" s="30">
        <v>770.71103350642591</v>
      </c>
      <c r="O13" s="28" t="s">
        <v>760</v>
      </c>
      <c r="P13" s="30">
        <v>0.95894308489397695</v>
      </c>
      <c r="R13" s="68"/>
      <c r="S13" s="68"/>
      <c r="T13" s="68"/>
    </row>
    <row r="14" spans="1:20" x14ac:dyDescent="0.35">
      <c r="A14" s="3">
        <v>42489</v>
      </c>
      <c r="B14" t="s">
        <v>185</v>
      </c>
      <c r="C14" t="s">
        <v>182</v>
      </c>
      <c r="D14" s="4">
        <v>100</v>
      </c>
      <c r="E14" s="4">
        <v>5.8</v>
      </c>
      <c r="F14" t="s">
        <v>14</v>
      </c>
      <c r="H14" s="8" t="s">
        <v>756</v>
      </c>
      <c r="I14" s="24">
        <f>_xlfn.STDEV.S(Table1[Runtime])</f>
        <v>27.761682829151873</v>
      </c>
      <c r="J14" s="24">
        <f>_xlfn.STDEV.S(Table1[IMDB Score])</f>
        <v>0.97925639384891272</v>
      </c>
      <c r="L14" s="28" t="s">
        <v>755</v>
      </c>
      <c r="M14" s="30">
        <v>205</v>
      </c>
      <c r="O14" s="28" t="s">
        <v>755</v>
      </c>
      <c r="P14" s="30">
        <v>6.5</v>
      </c>
      <c r="R14" s="68"/>
      <c r="S14" s="68"/>
      <c r="T14" s="68"/>
    </row>
    <row r="15" spans="1:20" x14ac:dyDescent="0.35">
      <c r="A15" s="3">
        <v>42489</v>
      </c>
      <c r="B15" t="s">
        <v>437</v>
      </c>
      <c r="C15" t="s">
        <v>6</v>
      </c>
      <c r="D15" s="4">
        <v>90</v>
      </c>
      <c r="E15" s="4">
        <v>7.3</v>
      </c>
      <c r="F15" t="s">
        <v>438</v>
      </c>
      <c r="H15" s="8" t="s">
        <v>757</v>
      </c>
      <c r="I15" s="24">
        <f>_xlfn.VAR.S(Table1[Runtime])</f>
        <v>770.71103350642591</v>
      </c>
      <c r="J15" s="24">
        <f>_xlfn.VAR.S(Table1[IMDB Score])</f>
        <v>0.95894308489397695</v>
      </c>
      <c r="L15" s="28" t="s">
        <v>761</v>
      </c>
      <c r="M15" s="30">
        <v>4</v>
      </c>
      <c r="O15" s="28" t="s">
        <v>761</v>
      </c>
      <c r="P15" s="30">
        <v>2.5</v>
      </c>
      <c r="R15" s="68"/>
      <c r="S15" s="68"/>
      <c r="T15" s="68"/>
    </row>
    <row r="16" spans="1:20" x14ac:dyDescent="0.35">
      <c r="A16" s="3">
        <v>42517</v>
      </c>
      <c r="B16" t="s">
        <v>161</v>
      </c>
      <c r="C16" t="s">
        <v>686</v>
      </c>
      <c r="D16" s="4">
        <v>108</v>
      </c>
      <c r="E16" s="4">
        <v>5.7</v>
      </c>
      <c r="F16" t="s">
        <v>14</v>
      </c>
      <c r="H16" s="8" t="s">
        <v>759</v>
      </c>
      <c r="I16" s="24">
        <f>AVEDEV(Table1[Runtime])</f>
        <v>19.145782510789974</v>
      </c>
      <c r="J16" s="24">
        <f>AVEDEV(Table1[IMDB Score])</f>
        <v>0.77053973541002041</v>
      </c>
      <c r="L16" s="28" t="s">
        <v>762</v>
      </c>
      <c r="M16" s="30">
        <v>209</v>
      </c>
      <c r="O16" s="28" t="s">
        <v>762</v>
      </c>
      <c r="P16" s="30">
        <v>9</v>
      </c>
      <c r="R16" s="68"/>
      <c r="S16" s="68"/>
      <c r="T16" s="68"/>
    </row>
    <row r="17" spans="1:23" x14ac:dyDescent="0.35">
      <c r="A17" s="3">
        <v>42545</v>
      </c>
      <c r="B17" t="s">
        <v>653</v>
      </c>
      <c r="C17" t="s">
        <v>697</v>
      </c>
      <c r="D17" s="4">
        <v>97</v>
      </c>
      <c r="E17" s="4">
        <v>7.3</v>
      </c>
      <c r="F17" t="s">
        <v>14</v>
      </c>
      <c r="H17" s="8" t="s">
        <v>758</v>
      </c>
      <c r="I17" s="24">
        <f>I10/I14</f>
        <v>3.3707270330261658</v>
      </c>
      <c r="J17" s="24">
        <f>J10/J14</f>
        <v>6.4046010980757666</v>
      </c>
      <c r="L17" s="28" t="s">
        <v>763</v>
      </c>
      <c r="M17" s="30">
        <v>54649</v>
      </c>
      <c r="O17" s="28" t="s">
        <v>763</v>
      </c>
      <c r="P17" s="30">
        <v>3662.6999999999975</v>
      </c>
      <c r="R17" s="68"/>
      <c r="S17" s="68"/>
      <c r="T17" s="68"/>
    </row>
    <row r="18" spans="1:23" x14ac:dyDescent="0.35">
      <c r="A18" s="3">
        <v>42558</v>
      </c>
      <c r="B18" t="s">
        <v>137</v>
      </c>
      <c r="C18" t="s">
        <v>21</v>
      </c>
      <c r="D18" s="4">
        <v>95</v>
      </c>
      <c r="E18" s="4">
        <v>5.6</v>
      </c>
      <c r="F18" t="s">
        <v>14</v>
      </c>
      <c r="H18" s="31"/>
      <c r="L18" s="28" t="s">
        <v>764</v>
      </c>
      <c r="M18" s="30">
        <v>584</v>
      </c>
      <c r="O18" s="28" t="s">
        <v>764</v>
      </c>
      <c r="P18" s="30">
        <v>584</v>
      </c>
      <c r="R18" s="68"/>
      <c r="S18" s="68"/>
      <c r="T18" s="68"/>
    </row>
    <row r="19" spans="1:23" x14ac:dyDescent="0.35">
      <c r="A19" s="3">
        <v>42566</v>
      </c>
      <c r="B19" t="s">
        <v>76</v>
      </c>
      <c r="C19" t="s">
        <v>9</v>
      </c>
      <c r="D19" s="4">
        <v>100</v>
      </c>
      <c r="E19" s="4">
        <v>5</v>
      </c>
      <c r="F19" t="s">
        <v>14</v>
      </c>
      <c r="O19" s="28" t="s">
        <v>765</v>
      </c>
      <c r="P19" s="30">
        <v>8.5</v>
      </c>
      <c r="R19" s="68"/>
      <c r="S19" s="68"/>
      <c r="T19" s="68"/>
    </row>
    <row r="20" spans="1:23" x14ac:dyDescent="0.35">
      <c r="A20" s="3">
        <v>42580</v>
      </c>
      <c r="B20" t="s">
        <v>355</v>
      </c>
      <c r="C20" t="s">
        <v>697</v>
      </c>
      <c r="D20" s="4">
        <v>111</v>
      </c>
      <c r="E20" s="4">
        <v>6.7</v>
      </c>
      <c r="F20" t="s">
        <v>14</v>
      </c>
      <c r="O20" s="28" t="s">
        <v>766</v>
      </c>
      <c r="P20" s="30">
        <v>2.6</v>
      </c>
      <c r="R20" s="68"/>
      <c r="S20" s="68"/>
      <c r="T20" s="68"/>
    </row>
    <row r="21" spans="1:23" x14ac:dyDescent="0.35">
      <c r="A21" s="3">
        <v>42601</v>
      </c>
      <c r="B21" t="s">
        <v>580</v>
      </c>
      <c r="C21" t="s">
        <v>6</v>
      </c>
      <c r="D21" s="4">
        <v>79</v>
      </c>
      <c r="E21" s="4">
        <v>6.6</v>
      </c>
      <c r="F21" t="s">
        <v>14</v>
      </c>
      <c r="O21" s="33"/>
      <c r="P21" s="34"/>
    </row>
    <row r="22" spans="1:23" x14ac:dyDescent="0.35">
      <c r="A22" s="3">
        <v>42608</v>
      </c>
      <c r="B22" t="s">
        <v>511</v>
      </c>
      <c r="C22" t="s">
        <v>27</v>
      </c>
      <c r="D22" s="4">
        <v>92</v>
      </c>
      <c r="E22" s="4">
        <v>5.3</v>
      </c>
      <c r="F22" t="s">
        <v>14</v>
      </c>
      <c r="O22" s="33"/>
      <c r="P22" s="34"/>
    </row>
    <row r="23" spans="1:23" x14ac:dyDescent="0.35">
      <c r="A23" s="3">
        <v>42626</v>
      </c>
      <c r="B23" t="s">
        <v>427</v>
      </c>
      <c r="C23" t="s">
        <v>6</v>
      </c>
      <c r="D23" s="4">
        <v>24</v>
      </c>
      <c r="E23" s="4">
        <v>7.3</v>
      </c>
      <c r="F23" t="s">
        <v>14</v>
      </c>
      <c r="H23" s="53" t="s">
        <v>774</v>
      </c>
      <c r="I23" s="53"/>
      <c r="J23" s="53"/>
      <c r="K23" s="53"/>
      <c r="L23" s="53"/>
      <c r="M23" s="53"/>
      <c r="N23" s="53"/>
      <c r="O23" s="53"/>
      <c r="P23" s="53"/>
      <c r="Q23" s="53"/>
      <c r="R23" s="53"/>
      <c r="S23" s="53"/>
      <c r="T23" s="53"/>
      <c r="U23" s="53"/>
      <c r="V23" s="53"/>
      <c r="W23" s="53"/>
    </row>
    <row r="24" spans="1:23" x14ac:dyDescent="0.35">
      <c r="A24" s="3">
        <v>42629</v>
      </c>
      <c r="B24" t="s">
        <v>566</v>
      </c>
      <c r="C24" t="s">
        <v>711</v>
      </c>
      <c r="D24" s="4">
        <v>88</v>
      </c>
      <c r="E24" s="4">
        <v>6.4</v>
      </c>
      <c r="F24" t="s">
        <v>14</v>
      </c>
    </row>
    <row r="25" spans="1:23" x14ac:dyDescent="0.35">
      <c r="A25" s="3">
        <v>42636</v>
      </c>
      <c r="B25" t="s">
        <v>408</v>
      </c>
      <c r="C25" t="s">
        <v>6</v>
      </c>
      <c r="D25" s="4">
        <v>98</v>
      </c>
      <c r="E25" s="4">
        <v>7.2</v>
      </c>
      <c r="F25" t="s">
        <v>14</v>
      </c>
      <c r="N25" t="s">
        <v>767</v>
      </c>
      <c r="O25" s="62" t="s">
        <v>767</v>
      </c>
      <c r="P25" s="63" t="s">
        <v>748</v>
      </c>
    </row>
    <row r="26" spans="1:23" x14ac:dyDescent="0.35">
      <c r="A26" s="3">
        <v>42643</v>
      </c>
      <c r="B26" t="s">
        <v>373</v>
      </c>
      <c r="C26" t="s">
        <v>6</v>
      </c>
      <c r="D26" s="4">
        <v>92</v>
      </c>
      <c r="E26" s="4">
        <v>6.9</v>
      </c>
      <c r="F26" t="s">
        <v>14</v>
      </c>
      <c r="N26">
        <v>3</v>
      </c>
      <c r="O26" s="64">
        <v>3</v>
      </c>
      <c r="P26" s="65">
        <v>3</v>
      </c>
    </row>
    <row r="27" spans="1:23" x14ac:dyDescent="0.35">
      <c r="A27" s="3">
        <v>42650</v>
      </c>
      <c r="B27" t="s">
        <v>643</v>
      </c>
      <c r="C27" t="s">
        <v>264</v>
      </c>
      <c r="D27" s="4">
        <v>108</v>
      </c>
      <c r="E27" s="4">
        <v>7.2</v>
      </c>
      <c r="F27" t="s">
        <v>14</v>
      </c>
      <c r="N27">
        <v>4</v>
      </c>
      <c r="O27" s="64">
        <v>4</v>
      </c>
      <c r="P27" s="65">
        <v>6</v>
      </c>
    </row>
    <row r="28" spans="1:23" x14ac:dyDescent="0.35">
      <c r="A28" s="3">
        <v>42650</v>
      </c>
      <c r="B28" t="s">
        <v>672</v>
      </c>
      <c r="C28" t="s">
        <v>6</v>
      </c>
      <c r="D28" s="4">
        <v>100</v>
      </c>
      <c r="E28" s="4">
        <v>8.1999999999999993</v>
      </c>
      <c r="F28" t="s">
        <v>14</v>
      </c>
      <c r="N28">
        <v>5</v>
      </c>
      <c r="O28" s="64">
        <v>5</v>
      </c>
      <c r="P28" s="65">
        <v>50</v>
      </c>
    </row>
    <row r="29" spans="1:23" x14ac:dyDescent="0.35">
      <c r="A29" s="3">
        <v>42655</v>
      </c>
      <c r="B29" t="s">
        <v>465</v>
      </c>
      <c r="C29" t="s">
        <v>275</v>
      </c>
      <c r="D29" s="4">
        <v>90</v>
      </c>
      <c r="E29" s="4">
        <v>7.7</v>
      </c>
      <c r="F29" t="s">
        <v>14</v>
      </c>
      <c r="N29">
        <v>6</v>
      </c>
      <c r="O29" s="64">
        <v>6</v>
      </c>
      <c r="P29" s="65">
        <v>161</v>
      </c>
    </row>
    <row r="30" spans="1:23" x14ac:dyDescent="0.35">
      <c r="A30" s="3">
        <v>42656</v>
      </c>
      <c r="B30" t="s">
        <v>177</v>
      </c>
      <c r="C30" t="s">
        <v>178</v>
      </c>
      <c r="D30" s="4">
        <v>95</v>
      </c>
      <c r="E30" s="4">
        <v>5.8</v>
      </c>
      <c r="F30" t="s">
        <v>14</v>
      </c>
      <c r="N30">
        <v>7</v>
      </c>
      <c r="O30" s="64">
        <v>7</v>
      </c>
      <c r="P30" s="65">
        <v>231</v>
      </c>
    </row>
    <row r="31" spans="1:23" x14ac:dyDescent="0.35">
      <c r="A31" s="3">
        <v>42657</v>
      </c>
      <c r="B31" t="s">
        <v>650</v>
      </c>
      <c r="C31" t="s">
        <v>6</v>
      </c>
      <c r="D31" s="4">
        <v>79</v>
      </c>
      <c r="E31" s="4">
        <v>7.3</v>
      </c>
      <c r="F31" t="s">
        <v>361</v>
      </c>
      <c r="N31">
        <v>8</v>
      </c>
      <c r="O31" s="64">
        <v>8</v>
      </c>
      <c r="P31" s="65">
        <v>117</v>
      </c>
    </row>
    <row r="32" spans="1:23" x14ac:dyDescent="0.35">
      <c r="A32" s="3">
        <v>42671</v>
      </c>
      <c r="B32" t="s">
        <v>494</v>
      </c>
      <c r="C32" t="s">
        <v>48</v>
      </c>
      <c r="D32" s="4">
        <v>89</v>
      </c>
      <c r="E32" s="4">
        <v>4.5999999999999996</v>
      </c>
      <c r="F32" t="s">
        <v>14</v>
      </c>
      <c r="N32">
        <v>9</v>
      </c>
      <c r="O32" s="64">
        <v>9</v>
      </c>
      <c r="P32" s="65">
        <v>16</v>
      </c>
    </row>
    <row r="33" spans="1:23" x14ac:dyDescent="0.35">
      <c r="A33" s="3">
        <v>42671</v>
      </c>
      <c r="B33" t="s">
        <v>590</v>
      </c>
      <c r="C33" t="s">
        <v>27</v>
      </c>
      <c r="D33" s="4">
        <v>76</v>
      </c>
      <c r="E33" s="4">
        <v>6.8</v>
      </c>
      <c r="F33" t="s">
        <v>10</v>
      </c>
      <c r="O33" s="66" t="s">
        <v>768</v>
      </c>
      <c r="P33" s="67">
        <v>0</v>
      </c>
    </row>
    <row r="34" spans="1:23" x14ac:dyDescent="0.35">
      <c r="A34" s="3">
        <v>42671</v>
      </c>
      <c r="B34" t="s">
        <v>638</v>
      </c>
      <c r="C34" t="s">
        <v>6</v>
      </c>
      <c r="D34" s="4">
        <v>107</v>
      </c>
      <c r="E34" s="4">
        <v>7.2</v>
      </c>
      <c r="F34" t="s">
        <v>14</v>
      </c>
    </row>
    <row r="35" spans="1:23" x14ac:dyDescent="0.35">
      <c r="A35" s="3">
        <v>42678</v>
      </c>
      <c r="B35" t="s">
        <v>472</v>
      </c>
      <c r="C35" t="s">
        <v>6</v>
      </c>
      <c r="D35" s="4">
        <v>112</v>
      </c>
      <c r="E35" s="4">
        <v>7.9</v>
      </c>
      <c r="F35" t="s">
        <v>14</v>
      </c>
      <c r="N35" s="68" t="s">
        <v>803</v>
      </c>
      <c r="O35" s="69"/>
      <c r="P35" s="69"/>
    </row>
    <row r="36" spans="1:23" x14ac:dyDescent="0.35">
      <c r="A36" s="3">
        <v>42685</v>
      </c>
      <c r="B36" t="s">
        <v>542</v>
      </c>
      <c r="C36" t="s">
        <v>686</v>
      </c>
      <c r="D36" s="4">
        <v>98</v>
      </c>
      <c r="E36" s="4">
        <v>5.9</v>
      </c>
      <c r="F36" t="s">
        <v>14</v>
      </c>
      <c r="N36" s="69"/>
      <c r="O36" s="69"/>
      <c r="P36" s="69"/>
    </row>
    <row r="37" spans="1:23" x14ac:dyDescent="0.35">
      <c r="A37" s="3">
        <v>42696</v>
      </c>
      <c r="B37" t="s">
        <v>32</v>
      </c>
      <c r="C37" t="s">
        <v>9</v>
      </c>
      <c r="D37" s="4">
        <v>90</v>
      </c>
      <c r="E37" s="4">
        <v>4.2</v>
      </c>
      <c r="F37" t="s">
        <v>14</v>
      </c>
      <c r="N37" s="69"/>
      <c r="O37" s="69"/>
      <c r="P37" s="69"/>
    </row>
    <row r="38" spans="1:23" x14ac:dyDescent="0.35">
      <c r="A38" s="3">
        <v>42713</v>
      </c>
      <c r="B38" t="s">
        <v>266</v>
      </c>
      <c r="C38" t="s">
        <v>728</v>
      </c>
      <c r="D38" s="4">
        <v>108</v>
      </c>
      <c r="E38" s="4">
        <v>6.3</v>
      </c>
      <c r="F38" t="s">
        <v>14</v>
      </c>
      <c r="N38" s="69"/>
      <c r="O38" s="69"/>
      <c r="P38" s="69"/>
    </row>
    <row r="39" spans="1:23" x14ac:dyDescent="0.35">
      <c r="A39" s="3">
        <v>42720</v>
      </c>
      <c r="B39" t="s">
        <v>169</v>
      </c>
      <c r="C39" t="s">
        <v>170</v>
      </c>
      <c r="D39" s="4">
        <v>104</v>
      </c>
      <c r="E39" s="4">
        <v>5.8</v>
      </c>
      <c r="F39" t="s">
        <v>14</v>
      </c>
      <c r="N39" s="69"/>
      <c r="O39" s="69"/>
      <c r="P39" s="69"/>
    </row>
    <row r="40" spans="1:23" x14ac:dyDescent="0.35">
      <c r="A40" s="3">
        <v>42741</v>
      </c>
      <c r="B40" t="s">
        <v>64</v>
      </c>
      <c r="C40" t="s">
        <v>65</v>
      </c>
      <c r="D40" s="4">
        <v>97</v>
      </c>
      <c r="E40" s="4">
        <v>4.8</v>
      </c>
      <c r="F40" t="s">
        <v>14</v>
      </c>
    </row>
    <row r="41" spans="1:23" x14ac:dyDescent="0.35">
      <c r="A41" s="3">
        <v>42748</v>
      </c>
      <c r="B41" t="s">
        <v>80</v>
      </c>
      <c r="C41" t="s">
        <v>9</v>
      </c>
      <c r="D41" s="4">
        <v>104</v>
      </c>
      <c r="E41" s="4">
        <v>5.0999999999999996</v>
      </c>
      <c r="F41" t="s">
        <v>14</v>
      </c>
    </row>
    <row r="42" spans="1:23" x14ac:dyDescent="0.35">
      <c r="A42" s="3">
        <v>42755</v>
      </c>
      <c r="B42" t="s">
        <v>498</v>
      </c>
      <c r="C42" t="s">
        <v>21</v>
      </c>
      <c r="D42" s="4">
        <v>80</v>
      </c>
      <c r="E42" s="4">
        <v>4.8</v>
      </c>
      <c r="F42" t="s">
        <v>14</v>
      </c>
      <c r="H42" s="53" t="s">
        <v>770</v>
      </c>
      <c r="I42" s="53"/>
      <c r="J42" s="53"/>
      <c r="K42" s="53"/>
      <c r="L42" s="53"/>
      <c r="M42" s="53"/>
      <c r="N42" s="53"/>
      <c r="O42" s="53"/>
      <c r="P42" s="53"/>
      <c r="Q42" s="53"/>
      <c r="R42" s="53"/>
      <c r="S42" s="53"/>
      <c r="T42" s="53"/>
      <c r="U42" s="53"/>
      <c r="V42" s="53"/>
      <c r="W42" s="53"/>
    </row>
    <row r="43" spans="1:23" x14ac:dyDescent="0.35">
      <c r="A43" s="3">
        <v>42761</v>
      </c>
      <c r="B43" t="s">
        <v>623</v>
      </c>
      <c r="C43" t="s">
        <v>86</v>
      </c>
      <c r="D43" s="4">
        <v>36</v>
      </c>
      <c r="E43" s="4">
        <v>7.1</v>
      </c>
      <c r="F43" t="s">
        <v>14</v>
      </c>
    </row>
    <row r="44" spans="1:23" x14ac:dyDescent="0.35">
      <c r="A44" s="3">
        <v>42762</v>
      </c>
      <c r="B44" t="s">
        <v>543</v>
      </c>
      <c r="C44" t="s">
        <v>711</v>
      </c>
      <c r="D44" s="4">
        <v>90</v>
      </c>
      <c r="E44" s="4">
        <v>6</v>
      </c>
      <c r="F44" t="s">
        <v>14</v>
      </c>
      <c r="H44" s="54" t="s">
        <v>770</v>
      </c>
      <c r="I44" s="54"/>
      <c r="J44" s="54"/>
    </row>
    <row r="45" spans="1:23" x14ac:dyDescent="0.35">
      <c r="A45" s="3">
        <v>42769</v>
      </c>
      <c r="B45" t="s">
        <v>347</v>
      </c>
      <c r="C45" t="s">
        <v>27</v>
      </c>
      <c r="D45" s="4">
        <v>87</v>
      </c>
      <c r="E45" s="4">
        <v>6.7</v>
      </c>
      <c r="F45" t="s">
        <v>14</v>
      </c>
      <c r="H45" s="8" t="s">
        <v>481</v>
      </c>
      <c r="I45" s="8" t="s">
        <v>3</v>
      </c>
      <c r="J45" s="8" t="s">
        <v>4</v>
      </c>
    </row>
    <row r="46" spans="1:23" x14ac:dyDescent="0.35">
      <c r="A46" s="3">
        <v>42773</v>
      </c>
      <c r="B46" t="s">
        <v>587</v>
      </c>
      <c r="C46" t="s">
        <v>351</v>
      </c>
      <c r="D46" s="4">
        <v>54</v>
      </c>
      <c r="E46" s="4">
        <v>6.7</v>
      </c>
      <c r="F46" t="s">
        <v>14</v>
      </c>
      <c r="H46" s="8" t="s">
        <v>769</v>
      </c>
      <c r="I46" s="24">
        <f>QUARTILE(Table1[Runtime],1)</f>
        <v>86</v>
      </c>
      <c r="J46" s="24">
        <f>QUARTILE(Table1[IMDB Score],1)</f>
        <v>5.7</v>
      </c>
    </row>
    <row r="47" spans="1:23" x14ac:dyDescent="0.35">
      <c r="A47" s="3">
        <v>42780</v>
      </c>
      <c r="B47" t="s">
        <v>506</v>
      </c>
      <c r="C47" t="s">
        <v>21</v>
      </c>
      <c r="D47" s="4">
        <v>70</v>
      </c>
      <c r="E47" s="4">
        <v>5.2</v>
      </c>
      <c r="F47" t="s">
        <v>14</v>
      </c>
      <c r="H47" s="8" t="s">
        <v>771</v>
      </c>
      <c r="I47" s="24">
        <f>QUARTILE(Table1[Runtime],3)</f>
        <v>108</v>
      </c>
      <c r="J47" s="24">
        <f>QUARTILE(Table1[IMDB Score],3)</f>
        <v>7</v>
      </c>
    </row>
    <row r="48" spans="1:23" x14ac:dyDescent="0.35">
      <c r="A48" s="3">
        <v>42790</v>
      </c>
      <c r="B48" t="s">
        <v>606</v>
      </c>
      <c r="C48" t="s">
        <v>27</v>
      </c>
      <c r="D48" s="4">
        <v>96</v>
      </c>
      <c r="E48" s="4">
        <v>6.9</v>
      </c>
      <c r="F48" t="s">
        <v>14</v>
      </c>
      <c r="H48" s="8" t="s">
        <v>772</v>
      </c>
      <c r="I48" s="24">
        <f>I47-I46</f>
        <v>22</v>
      </c>
      <c r="J48" s="24">
        <f>J47-J46</f>
        <v>1.2999999999999998</v>
      </c>
      <c r="K48" s="32"/>
    </row>
    <row r="49" spans="1:23" x14ac:dyDescent="0.35">
      <c r="A49" s="3">
        <v>42804</v>
      </c>
      <c r="B49" t="s">
        <v>220</v>
      </c>
      <c r="C49" t="s">
        <v>27</v>
      </c>
      <c r="D49" s="4">
        <v>102</v>
      </c>
      <c r="E49" s="4">
        <v>6.1</v>
      </c>
      <c r="F49" t="s">
        <v>14</v>
      </c>
      <c r="H49" s="28" t="s">
        <v>773</v>
      </c>
      <c r="I49" s="35">
        <f>PERCENTILE(Table1[Runtime],0.8)</f>
        <v>112</v>
      </c>
      <c r="J49" s="35">
        <f>PERCENTILE(Table1[IMDB Score],0.8)</f>
        <v>7.1</v>
      </c>
      <c r="K49" s="32"/>
    </row>
    <row r="50" spans="1:23" x14ac:dyDescent="0.35">
      <c r="A50" s="3">
        <v>42811</v>
      </c>
      <c r="B50" t="s">
        <v>546</v>
      </c>
      <c r="C50" t="s">
        <v>27</v>
      </c>
      <c r="D50" s="4">
        <v>94</v>
      </c>
      <c r="E50" s="4">
        <v>6.1</v>
      </c>
      <c r="F50" t="s">
        <v>14</v>
      </c>
      <c r="I50" s="9"/>
      <c r="K50" s="32"/>
    </row>
    <row r="51" spans="1:23" ht="14.5" customHeight="1" x14ac:dyDescent="0.35">
      <c r="A51" s="3">
        <v>42818</v>
      </c>
      <c r="B51" t="s">
        <v>550</v>
      </c>
      <c r="C51" t="s">
        <v>170</v>
      </c>
      <c r="D51" s="4">
        <v>92</v>
      </c>
      <c r="E51" s="4">
        <v>6.1</v>
      </c>
      <c r="F51" t="s">
        <v>14</v>
      </c>
      <c r="H51" s="68" t="s">
        <v>804</v>
      </c>
      <c r="I51" s="68"/>
      <c r="J51" s="68"/>
      <c r="K51" s="32"/>
    </row>
    <row r="52" spans="1:23" x14ac:dyDescent="0.35">
      <c r="A52" s="3">
        <v>42825</v>
      </c>
      <c r="B52" t="s">
        <v>268</v>
      </c>
      <c r="C52" t="s">
        <v>682</v>
      </c>
      <c r="D52" s="4">
        <v>102</v>
      </c>
      <c r="E52" s="4">
        <v>6.3</v>
      </c>
      <c r="F52" t="s">
        <v>14</v>
      </c>
      <c r="H52" s="68"/>
      <c r="I52" s="68"/>
      <c r="J52" s="68"/>
      <c r="K52" s="32"/>
    </row>
    <row r="53" spans="1:23" x14ac:dyDescent="0.35">
      <c r="A53" s="3">
        <v>42832</v>
      </c>
      <c r="B53" t="s">
        <v>251</v>
      </c>
      <c r="C53" t="s">
        <v>21</v>
      </c>
      <c r="D53" s="4">
        <v>88</v>
      </c>
      <c r="E53" s="4">
        <v>6.2</v>
      </c>
      <c r="F53" t="s">
        <v>14</v>
      </c>
      <c r="H53" s="68"/>
      <c r="I53" s="68"/>
      <c r="J53" s="68"/>
      <c r="K53" s="32"/>
    </row>
    <row r="54" spans="1:23" ht="14.5" customHeight="1" x14ac:dyDescent="0.35">
      <c r="A54" s="3">
        <v>42839</v>
      </c>
      <c r="B54" t="s">
        <v>95</v>
      </c>
      <c r="C54" t="s">
        <v>21</v>
      </c>
      <c r="D54" s="4">
        <v>131</v>
      </c>
      <c r="E54" s="4">
        <v>5.2</v>
      </c>
      <c r="F54" t="s">
        <v>14</v>
      </c>
      <c r="H54" s="68"/>
      <c r="I54" s="68"/>
      <c r="J54" s="68"/>
      <c r="K54" s="32"/>
    </row>
    <row r="55" spans="1:23" x14ac:dyDescent="0.35">
      <c r="A55" s="3">
        <v>42846</v>
      </c>
      <c r="B55" t="s">
        <v>263</v>
      </c>
      <c r="C55" t="s">
        <v>264</v>
      </c>
      <c r="D55" s="4">
        <v>113</v>
      </c>
      <c r="E55" s="4">
        <v>6.3</v>
      </c>
      <c r="F55" t="s">
        <v>14</v>
      </c>
      <c r="H55" s="68"/>
      <c r="I55" s="68"/>
      <c r="J55" s="68"/>
      <c r="K55" s="32"/>
    </row>
    <row r="56" spans="1:23" x14ac:dyDescent="0.35">
      <c r="A56" s="3">
        <v>42846</v>
      </c>
      <c r="B56" t="s">
        <v>319</v>
      </c>
      <c r="C56" t="s">
        <v>141</v>
      </c>
      <c r="D56" s="4">
        <v>83</v>
      </c>
      <c r="E56" s="4">
        <v>6.5</v>
      </c>
      <c r="F56" t="s">
        <v>14</v>
      </c>
      <c r="H56" s="68"/>
      <c r="I56" s="68"/>
      <c r="J56" s="68"/>
      <c r="K56" s="32"/>
    </row>
    <row r="57" spans="1:23" x14ac:dyDescent="0.35">
      <c r="A57" s="3">
        <v>42853</v>
      </c>
      <c r="B57" t="s">
        <v>183</v>
      </c>
      <c r="C57" t="s">
        <v>712</v>
      </c>
      <c r="D57" s="4">
        <v>52</v>
      </c>
      <c r="E57" s="4">
        <v>5.8</v>
      </c>
      <c r="F57" t="s">
        <v>14</v>
      </c>
      <c r="H57" s="68"/>
      <c r="I57" s="68"/>
      <c r="J57" s="68"/>
      <c r="K57" s="32"/>
    </row>
    <row r="58" spans="1:23" x14ac:dyDescent="0.35">
      <c r="A58" s="3">
        <v>42853</v>
      </c>
      <c r="B58" t="s">
        <v>184</v>
      </c>
      <c r="C58" t="s">
        <v>708</v>
      </c>
      <c r="D58" s="4">
        <v>95</v>
      </c>
      <c r="E58" s="4">
        <v>5.8</v>
      </c>
      <c r="F58" t="s">
        <v>14</v>
      </c>
      <c r="H58" s="68"/>
      <c r="I58" s="68"/>
      <c r="J58" s="68"/>
      <c r="K58" s="32"/>
    </row>
    <row r="59" spans="1:23" x14ac:dyDescent="0.35">
      <c r="A59" s="3">
        <v>42853</v>
      </c>
      <c r="B59" t="s">
        <v>545</v>
      </c>
      <c r="C59" t="s">
        <v>6</v>
      </c>
      <c r="D59" s="4">
        <v>80</v>
      </c>
      <c r="E59" s="4">
        <v>6.1</v>
      </c>
      <c r="F59" t="s">
        <v>14</v>
      </c>
      <c r="H59" s="68"/>
      <c r="I59" s="68"/>
      <c r="J59" s="68"/>
      <c r="K59" s="32"/>
    </row>
    <row r="60" spans="1:23" x14ac:dyDescent="0.35">
      <c r="A60" s="3">
        <v>42860</v>
      </c>
      <c r="B60" t="s">
        <v>92</v>
      </c>
      <c r="C60" t="s">
        <v>21</v>
      </c>
      <c r="D60" s="4">
        <v>81</v>
      </c>
      <c r="E60" s="4">
        <v>5.2</v>
      </c>
      <c r="F60" t="s">
        <v>14</v>
      </c>
      <c r="H60" s="68"/>
      <c r="I60" s="68"/>
      <c r="J60" s="68"/>
      <c r="K60" s="32"/>
    </row>
    <row r="61" spans="1:23" x14ac:dyDescent="0.35">
      <c r="A61" s="3">
        <v>42860</v>
      </c>
      <c r="B61" t="s">
        <v>291</v>
      </c>
      <c r="C61" t="s">
        <v>6</v>
      </c>
      <c r="D61" s="4">
        <v>97</v>
      </c>
      <c r="E61" s="4">
        <v>6.4</v>
      </c>
      <c r="F61" t="s">
        <v>14</v>
      </c>
      <c r="I61" s="9"/>
      <c r="K61" s="32"/>
    </row>
    <row r="62" spans="1:23" x14ac:dyDescent="0.35">
      <c r="A62" s="3">
        <v>42867</v>
      </c>
      <c r="B62" t="s">
        <v>429</v>
      </c>
      <c r="C62" t="s">
        <v>6</v>
      </c>
      <c r="D62" s="4">
        <v>101</v>
      </c>
      <c r="E62" s="4">
        <v>7.3</v>
      </c>
      <c r="F62" t="s">
        <v>14</v>
      </c>
      <c r="H62" s="53" t="s">
        <v>775</v>
      </c>
      <c r="I62" s="56"/>
      <c r="J62" s="56"/>
      <c r="K62" s="56"/>
      <c r="L62" s="56"/>
      <c r="M62" s="56"/>
      <c r="N62" s="56"/>
      <c r="O62" s="56"/>
      <c r="P62" s="56"/>
      <c r="Q62" s="56"/>
      <c r="R62" s="56"/>
      <c r="S62" s="56"/>
      <c r="T62" s="56"/>
      <c r="U62" s="56"/>
      <c r="V62" s="56"/>
      <c r="W62" s="56"/>
    </row>
    <row r="63" spans="1:23" x14ac:dyDescent="0.35">
      <c r="A63" s="3">
        <v>42874</v>
      </c>
      <c r="B63" t="s">
        <v>607</v>
      </c>
      <c r="C63" t="s">
        <v>6</v>
      </c>
      <c r="D63" s="4">
        <v>100</v>
      </c>
      <c r="E63" s="4">
        <v>6.9</v>
      </c>
      <c r="F63" t="s">
        <v>50</v>
      </c>
      <c r="I63" s="9"/>
      <c r="K63" s="32"/>
    </row>
    <row r="64" spans="1:23" x14ac:dyDescent="0.35">
      <c r="A64" s="3">
        <v>42875</v>
      </c>
      <c r="B64" t="s">
        <v>340</v>
      </c>
      <c r="C64" t="s">
        <v>732</v>
      </c>
      <c r="D64" s="4">
        <v>106</v>
      </c>
      <c r="E64" s="4">
        <v>6.7</v>
      </c>
      <c r="F64" t="s">
        <v>127</v>
      </c>
      <c r="H64" s="54" t="s">
        <v>776</v>
      </c>
      <c r="I64" s="55"/>
      <c r="J64" s="23">
        <f>CORREL(Table1[Runtime],Table1[IMDB Score])*100</f>
        <v>-4.0896291420788655</v>
      </c>
      <c r="K64" s="32"/>
    </row>
    <row r="65" spans="1:11" x14ac:dyDescent="0.35">
      <c r="A65" s="3">
        <v>42881</v>
      </c>
      <c r="B65" t="s">
        <v>216</v>
      </c>
      <c r="C65" t="s">
        <v>217</v>
      </c>
      <c r="D65" s="4">
        <v>122</v>
      </c>
      <c r="E65" s="4">
        <v>6</v>
      </c>
      <c r="F65" t="s">
        <v>14</v>
      </c>
      <c r="I65" s="9"/>
      <c r="K65" s="32"/>
    </row>
    <row r="66" spans="1:11" x14ac:dyDescent="0.35">
      <c r="A66" s="3">
        <v>42881</v>
      </c>
      <c r="B66" t="s">
        <v>628</v>
      </c>
      <c r="C66" t="s">
        <v>6</v>
      </c>
      <c r="D66" s="4">
        <v>78</v>
      </c>
      <c r="E66" s="4">
        <v>7.1</v>
      </c>
      <c r="F66" t="s">
        <v>14</v>
      </c>
      <c r="I66" s="9"/>
      <c r="K66" s="32"/>
    </row>
    <row r="67" spans="1:11" x14ac:dyDescent="0.35">
      <c r="A67" s="3">
        <v>42895</v>
      </c>
      <c r="B67" t="s">
        <v>265</v>
      </c>
      <c r="C67" t="s">
        <v>727</v>
      </c>
      <c r="D67" s="4">
        <v>86</v>
      </c>
      <c r="E67" s="4">
        <v>6.3</v>
      </c>
      <c r="F67" t="s">
        <v>14</v>
      </c>
      <c r="I67" s="9"/>
      <c r="K67" s="32"/>
    </row>
    <row r="68" spans="1:11" x14ac:dyDescent="0.35">
      <c r="A68" s="3">
        <v>42902</v>
      </c>
      <c r="B68" t="s">
        <v>585</v>
      </c>
      <c r="C68" t="s">
        <v>6</v>
      </c>
      <c r="D68" s="4">
        <v>91</v>
      </c>
      <c r="E68" s="4">
        <v>6.7</v>
      </c>
      <c r="F68" t="s">
        <v>14</v>
      </c>
      <c r="H68" s="68" t="s">
        <v>808</v>
      </c>
      <c r="I68" s="68"/>
      <c r="J68" s="68"/>
      <c r="K68" s="32"/>
    </row>
    <row r="69" spans="1:11" x14ac:dyDescent="0.35">
      <c r="A69" s="3">
        <v>42909</v>
      </c>
      <c r="B69" t="s">
        <v>579</v>
      </c>
      <c r="C69" t="s">
        <v>6</v>
      </c>
      <c r="D69" s="4">
        <v>95</v>
      </c>
      <c r="E69" s="4">
        <v>6.5</v>
      </c>
      <c r="F69" t="s">
        <v>14</v>
      </c>
      <c r="H69" s="68"/>
      <c r="I69" s="68"/>
      <c r="J69" s="68"/>
      <c r="K69" s="32"/>
    </row>
    <row r="70" spans="1:11" x14ac:dyDescent="0.35">
      <c r="A70" s="3">
        <v>42914</v>
      </c>
      <c r="B70" t="s">
        <v>431</v>
      </c>
      <c r="C70" t="s">
        <v>744</v>
      </c>
      <c r="D70" s="4">
        <v>121</v>
      </c>
      <c r="E70" s="4">
        <v>7.3</v>
      </c>
      <c r="F70" t="s">
        <v>432</v>
      </c>
      <c r="H70" s="68"/>
      <c r="I70" s="68"/>
      <c r="J70" s="68"/>
      <c r="K70" s="32"/>
    </row>
    <row r="71" spans="1:11" x14ac:dyDescent="0.35">
      <c r="A71" s="3">
        <v>42930</v>
      </c>
      <c r="B71" t="s">
        <v>602</v>
      </c>
      <c r="C71" t="s">
        <v>27</v>
      </c>
      <c r="D71" s="4">
        <v>107</v>
      </c>
      <c r="E71" s="4">
        <v>6.8</v>
      </c>
      <c r="F71" t="s">
        <v>14</v>
      </c>
      <c r="H71" s="68"/>
      <c r="I71" s="68"/>
      <c r="J71" s="68"/>
      <c r="K71" s="32"/>
    </row>
    <row r="72" spans="1:11" x14ac:dyDescent="0.35">
      <c r="A72" s="3">
        <v>42930</v>
      </c>
      <c r="B72" t="s">
        <v>473</v>
      </c>
      <c r="C72" t="s">
        <v>6</v>
      </c>
      <c r="D72" s="4">
        <v>89</v>
      </c>
      <c r="E72" s="4">
        <v>8.1</v>
      </c>
      <c r="F72" t="s">
        <v>14</v>
      </c>
      <c r="H72" s="68"/>
      <c r="I72" s="68"/>
      <c r="J72" s="68"/>
      <c r="K72" s="32"/>
    </row>
    <row r="73" spans="1:11" x14ac:dyDescent="0.35">
      <c r="A73" s="3">
        <v>42944</v>
      </c>
      <c r="B73" t="s">
        <v>316</v>
      </c>
      <c r="C73" t="s">
        <v>21</v>
      </c>
      <c r="D73" s="4">
        <v>83</v>
      </c>
      <c r="E73" s="4">
        <v>6.5</v>
      </c>
      <c r="F73" t="s">
        <v>14</v>
      </c>
      <c r="H73" s="68"/>
      <c r="I73" s="68"/>
      <c r="J73" s="68"/>
      <c r="K73" s="32"/>
    </row>
    <row r="74" spans="1:11" x14ac:dyDescent="0.35">
      <c r="A74" s="3">
        <v>42951</v>
      </c>
      <c r="B74" t="s">
        <v>470</v>
      </c>
      <c r="C74" t="s">
        <v>6</v>
      </c>
      <c r="D74" s="4">
        <v>120</v>
      </c>
      <c r="E74" s="4">
        <v>7.9</v>
      </c>
      <c r="F74" t="s">
        <v>14</v>
      </c>
      <c r="H74" s="68"/>
      <c r="I74" s="68"/>
      <c r="J74" s="68"/>
      <c r="K74" s="32"/>
    </row>
    <row r="75" spans="1:11" x14ac:dyDescent="0.35">
      <c r="A75" s="3">
        <v>42958</v>
      </c>
      <c r="B75" t="s">
        <v>115</v>
      </c>
      <c r="C75" t="s">
        <v>21</v>
      </c>
      <c r="D75" s="4">
        <v>96</v>
      </c>
      <c r="E75" s="4">
        <v>5.4</v>
      </c>
      <c r="F75" t="s">
        <v>14</v>
      </c>
      <c r="H75" s="68"/>
      <c r="I75" s="68"/>
      <c r="J75" s="68"/>
      <c r="K75" s="32"/>
    </row>
    <row r="76" spans="1:11" x14ac:dyDescent="0.35">
      <c r="A76" s="3">
        <v>42972</v>
      </c>
      <c r="B76" t="s">
        <v>35</v>
      </c>
      <c r="C76" t="s">
        <v>683</v>
      </c>
      <c r="D76" s="4">
        <v>100</v>
      </c>
      <c r="E76" s="4">
        <v>4.4000000000000004</v>
      </c>
      <c r="F76" t="s">
        <v>14</v>
      </c>
      <c r="H76" s="68"/>
      <c r="I76" s="68"/>
      <c r="J76" s="68"/>
      <c r="K76" s="32"/>
    </row>
    <row r="77" spans="1:11" x14ac:dyDescent="0.35">
      <c r="A77" s="3">
        <v>42979</v>
      </c>
      <c r="B77" t="s">
        <v>157</v>
      </c>
      <c r="C77" t="s">
        <v>709</v>
      </c>
      <c r="D77" s="4">
        <v>94</v>
      </c>
      <c r="E77" s="4">
        <v>5.7</v>
      </c>
      <c r="F77" t="s">
        <v>14</v>
      </c>
      <c r="H77" s="68"/>
      <c r="I77" s="68"/>
      <c r="J77" s="68"/>
      <c r="K77" s="32"/>
    </row>
    <row r="78" spans="1:11" x14ac:dyDescent="0.35">
      <c r="A78" s="3">
        <v>42979</v>
      </c>
      <c r="B78" t="s">
        <v>387</v>
      </c>
      <c r="C78" t="s">
        <v>6</v>
      </c>
      <c r="D78" s="4">
        <v>27</v>
      </c>
      <c r="E78" s="4">
        <v>7</v>
      </c>
      <c r="F78" t="s">
        <v>14</v>
      </c>
      <c r="I78" s="9"/>
      <c r="K78" s="32"/>
    </row>
    <row r="79" spans="1:11" x14ac:dyDescent="0.35">
      <c r="A79" s="3">
        <v>42986</v>
      </c>
      <c r="B79" t="s">
        <v>502</v>
      </c>
      <c r="C79" t="s">
        <v>21</v>
      </c>
      <c r="D79" s="4">
        <v>99</v>
      </c>
      <c r="E79" s="4">
        <v>5.2</v>
      </c>
      <c r="F79" t="s">
        <v>14</v>
      </c>
      <c r="I79" s="9"/>
      <c r="K79" s="32"/>
    </row>
    <row r="80" spans="1:11" x14ac:dyDescent="0.35">
      <c r="A80" s="3">
        <v>42990</v>
      </c>
      <c r="B80" t="s">
        <v>598</v>
      </c>
      <c r="C80" t="s">
        <v>6</v>
      </c>
      <c r="D80" s="4">
        <v>39</v>
      </c>
      <c r="E80" s="4">
        <v>6.8</v>
      </c>
      <c r="F80" t="s">
        <v>14</v>
      </c>
      <c r="I80" s="9"/>
      <c r="K80" s="32"/>
    </row>
    <row r="81" spans="1:11" x14ac:dyDescent="0.35">
      <c r="A81" s="3">
        <v>42993</v>
      </c>
      <c r="B81" t="s">
        <v>409</v>
      </c>
      <c r="C81" t="s">
        <v>27</v>
      </c>
      <c r="D81" s="4">
        <v>136</v>
      </c>
      <c r="E81" s="4">
        <v>7.2</v>
      </c>
      <c r="F81" t="s">
        <v>410</v>
      </c>
      <c r="I81" s="9"/>
      <c r="K81" s="32"/>
    </row>
    <row r="82" spans="1:11" x14ac:dyDescent="0.35">
      <c r="A82" s="3">
        <v>43000</v>
      </c>
      <c r="B82" t="s">
        <v>383</v>
      </c>
      <c r="C82" t="s">
        <v>6</v>
      </c>
      <c r="D82" s="4">
        <v>100</v>
      </c>
      <c r="E82" s="4">
        <v>7</v>
      </c>
      <c r="F82" t="s">
        <v>14</v>
      </c>
      <c r="I82" s="9"/>
      <c r="K82" s="32"/>
    </row>
    <row r="83" spans="1:11" x14ac:dyDescent="0.35">
      <c r="A83" s="3">
        <v>43007</v>
      </c>
      <c r="B83" t="s">
        <v>576</v>
      </c>
      <c r="C83" t="s">
        <v>683</v>
      </c>
      <c r="D83" s="4">
        <v>103</v>
      </c>
      <c r="E83" s="4">
        <v>6.5</v>
      </c>
      <c r="F83" t="s">
        <v>14</v>
      </c>
      <c r="I83" s="9"/>
      <c r="K83" s="32"/>
    </row>
    <row r="84" spans="1:11" x14ac:dyDescent="0.35">
      <c r="A84" s="3">
        <v>43007</v>
      </c>
      <c r="B84" t="s">
        <v>608</v>
      </c>
      <c r="C84" t="s">
        <v>141</v>
      </c>
      <c r="D84" s="4">
        <v>103</v>
      </c>
      <c r="E84" s="4">
        <v>6.9</v>
      </c>
      <c r="F84" t="s">
        <v>14</v>
      </c>
      <c r="I84" s="9"/>
      <c r="K84" s="32"/>
    </row>
    <row r="85" spans="1:11" x14ac:dyDescent="0.35">
      <c r="A85" s="3">
        <v>43007</v>
      </c>
      <c r="B85" t="s">
        <v>440</v>
      </c>
      <c r="C85" t="s">
        <v>6</v>
      </c>
      <c r="D85" s="4">
        <v>40</v>
      </c>
      <c r="E85" s="4">
        <v>7.4</v>
      </c>
      <c r="F85" t="s">
        <v>14</v>
      </c>
      <c r="I85" s="9"/>
      <c r="K85" s="32"/>
    </row>
    <row r="86" spans="1:11" x14ac:dyDescent="0.35">
      <c r="A86" s="3">
        <v>43014</v>
      </c>
      <c r="B86" t="s">
        <v>652</v>
      </c>
      <c r="C86" t="s">
        <v>6</v>
      </c>
      <c r="D86" s="4">
        <v>105</v>
      </c>
      <c r="E86" s="4">
        <v>7.3</v>
      </c>
      <c r="F86" t="s">
        <v>14</v>
      </c>
      <c r="I86" s="9"/>
      <c r="K86" s="32"/>
    </row>
    <row r="87" spans="1:11" x14ac:dyDescent="0.35">
      <c r="A87" s="3">
        <v>43020</v>
      </c>
      <c r="B87" t="s">
        <v>135</v>
      </c>
      <c r="C87" t="s">
        <v>704</v>
      </c>
      <c r="D87" s="4">
        <v>89</v>
      </c>
      <c r="E87" s="4">
        <v>5.6</v>
      </c>
      <c r="F87" t="s">
        <v>136</v>
      </c>
      <c r="I87" s="9"/>
      <c r="K87" s="32"/>
    </row>
    <row r="88" spans="1:11" x14ac:dyDescent="0.35">
      <c r="A88" s="3">
        <v>43021</v>
      </c>
      <c r="B88" t="s">
        <v>267</v>
      </c>
      <c r="C88" t="s">
        <v>729</v>
      </c>
      <c r="D88" s="4">
        <v>85</v>
      </c>
      <c r="E88" s="4">
        <v>6.3</v>
      </c>
      <c r="F88" t="s">
        <v>14</v>
      </c>
      <c r="I88" s="9"/>
      <c r="K88" s="32"/>
    </row>
    <row r="89" spans="1:11" x14ac:dyDescent="0.35">
      <c r="A89" s="3">
        <v>43021</v>
      </c>
      <c r="B89" t="s">
        <v>612</v>
      </c>
      <c r="C89" t="s">
        <v>697</v>
      </c>
      <c r="D89" s="4">
        <v>112</v>
      </c>
      <c r="E89" s="4">
        <v>6.9</v>
      </c>
      <c r="F89" t="s">
        <v>14</v>
      </c>
      <c r="I89" s="9"/>
      <c r="K89" s="32"/>
    </row>
    <row r="90" spans="1:11" x14ac:dyDescent="0.35">
      <c r="A90" s="3">
        <v>43021</v>
      </c>
      <c r="B90" t="s">
        <v>614</v>
      </c>
      <c r="C90" t="s">
        <v>6</v>
      </c>
      <c r="D90" s="4">
        <v>109</v>
      </c>
      <c r="E90" s="4">
        <v>7</v>
      </c>
      <c r="F90" t="s">
        <v>14</v>
      </c>
      <c r="I90" s="9"/>
      <c r="K90" s="32"/>
    </row>
    <row r="91" spans="1:11" x14ac:dyDescent="0.35">
      <c r="A91" s="3">
        <v>43028</v>
      </c>
      <c r="B91" t="s">
        <v>555</v>
      </c>
      <c r="C91" t="s">
        <v>724</v>
      </c>
      <c r="D91" s="4">
        <v>102</v>
      </c>
      <c r="E91" s="4">
        <v>6.3</v>
      </c>
      <c r="F91" t="s">
        <v>14</v>
      </c>
      <c r="I91" s="9"/>
      <c r="K91" s="32"/>
    </row>
    <row r="92" spans="1:11" x14ac:dyDescent="0.35">
      <c r="A92" s="3">
        <v>43028</v>
      </c>
      <c r="B92" t="s">
        <v>299</v>
      </c>
      <c r="C92" t="s">
        <v>731</v>
      </c>
      <c r="D92" s="4">
        <v>82</v>
      </c>
      <c r="E92" s="4">
        <v>6.4</v>
      </c>
      <c r="F92" t="s">
        <v>14</v>
      </c>
      <c r="I92" s="9"/>
      <c r="K92" s="32"/>
    </row>
    <row r="93" spans="1:11" x14ac:dyDescent="0.35">
      <c r="A93" s="3">
        <v>43028</v>
      </c>
      <c r="B93" t="s">
        <v>632</v>
      </c>
      <c r="C93" t="s">
        <v>6</v>
      </c>
      <c r="D93" s="4">
        <v>95</v>
      </c>
      <c r="E93" s="4">
        <v>7.1</v>
      </c>
      <c r="F93" t="s">
        <v>14</v>
      </c>
      <c r="I93" s="9"/>
      <c r="K93" s="32"/>
    </row>
    <row r="94" spans="1:11" x14ac:dyDescent="0.35">
      <c r="A94" s="3">
        <v>43049</v>
      </c>
      <c r="B94" t="s">
        <v>231</v>
      </c>
      <c r="C94" t="s">
        <v>70</v>
      </c>
      <c r="D94" s="4">
        <v>99</v>
      </c>
      <c r="E94" s="4">
        <v>6.1</v>
      </c>
      <c r="F94" t="s">
        <v>50</v>
      </c>
      <c r="I94" s="9"/>
      <c r="K94" s="32"/>
    </row>
    <row r="95" spans="1:11" x14ac:dyDescent="0.35">
      <c r="A95" s="3">
        <v>43056</v>
      </c>
      <c r="B95" t="s">
        <v>167</v>
      </c>
      <c r="C95" t="s">
        <v>685</v>
      </c>
      <c r="D95" s="4">
        <v>92</v>
      </c>
      <c r="E95" s="4">
        <v>5.8</v>
      </c>
      <c r="F95" t="s">
        <v>14</v>
      </c>
      <c r="I95" s="9"/>
      <c r="K95" s="32"/>
    </row>
    <row r="96" spans="1:11" x14ac:dyDescent="0.35">
      <c r="A96" s="3">
        <v>43056</v>
      </c>
      <c r="B96" t="s">
        <v>668</v>
      </c>
      <c r="C96" t="s">
        <v>6</v>
      </c>
      <c r="D96" s="4">
        <v>94</v>
      </c>
      <c r="E96" s="4">
        <v>7.7</v>
      </c>
      <c r="F96" t="s">
        <v>14</v>
      </c>
      <c r="I96" s="9"/>
      <c r="K96" s="32"/>
    </row>
    <row r="97" spans="1:11" x14ac:dyDescent="0.35">
      <c r="A97" s="3">
        <v>43060</v>
      </c>
      <c r="B97" t="s">
        <v>367</v>
      </c>
      <c r="C97" t="s">
        <v>6</v>
      </c>
      <c r="D97" s="4">
        <v>73</v>
      </c>
      <c r="E97" s="4">
        <v>6.8</v>
      </c>
      <c r="F97" t="s">
        <v>14</v>
      </c>
      <c r="I97" s="9"/>
      <c r="K97" s="32"/>
    </row>
    <row r="98" spans="1:11" x14ac:dyDescent="0.35">
      <c r="A98" s="3">
        <v>43061</v>
      </c>
      <c r="B98" t="s">
        <v>659</v>
      </c>
      <c r="C98" t="s">
        <v>275</v>
      </c>
      <c r="D98" s="4">
        <v>108</v>
      </c>
      <c r="E98" s="4">
        <v>7.5</v>
      </c>
      <c r="F98" t="s">
        <v>14</v>
      </c>
      <c r="I98" s="9"/>
      <c r="K98" s="32"/>
    </row>
    <row r="99" spans="1:11" x14ac:dyDescent="0.35">
      <c r="A99" s="3">
        <v>43063</v>
      </c>
      <c r="B99" t="s">
        <v>675</v>
      </c>
      <c r="C99" t="s">
        <v>6</v>
      </c>
      <c r="D99" s="4">
        <v>114</v>
      </c>
      <c r="E99" s="4">
        <v>8.3000000000000007</v>
      </c>
      <c r="F99" t="s">
        <v>14</v>
      </c>
      <c r="I99" s="9"/>
      <c r="K99" s="32"/>
    </row>
    <row r="100" spans="1:11" x14ac:dyDescent="0.35">
      <c r="A100" s="3">
        <v>43070</v>
      </c>
      <c r="B100" t="s">
        <v>250</v>
      </c>
      <c r="C100" t="s">
        <v>6</v>
      </c>
      <c r="D100" s="4">
        <v>95</v>
      </c>
      <c r="E100" s="4">
        <v>6.2</v>
      </c>
      <c r="F100" t="s">
        <v>14</v>
      </c>
      <c r="I100" s="9"/>
      <c r="K100" s="32"/>
    </row>
    <row r="101" spans="1:11" x14ac:dyDescent="0.35">
      <c r="A101" s="3">
        <v>43077</v>
      </c>
      <c r="B101" t="s">
        <v>152</v>
      </c>
      <c r="C101" t="s">
        <v>708</v>
      </c>
      <c r="D101" s="4">
        <v>89</v>
      </c>
      <c r="E101" s="4">
        <v>5.7</v>
      </c>
      <c r="F101" t="s">
        <v>14</v>
      </c>
      <c r="I101" s="9"/>
      <c r="K101" s="32"/>
    </row>
    <row r="102" spans="1:11" x14ac:dyDescent="0.35">
      <c r="A102" s="3">
        <v>43084</v>
      </c>
      <c r="B102" t="s">
        <v>149</v>
      </c>
      <c r="C102" t="s">
        <v>693</v>
      </c>
      <c r="D102" s="4">
        <v>104</v>
      </c>
      <c r="E102" s="4">
        <v>5.7</v>
      </c>
      <c r="F102" t="s">
        <v>14</v>
      </c>
      <c r="I102" s="9"/>
      <c r="K102" s="32"/>
    </row>
    <row r="103" spans="1:11" x14ac:dyDescent="0.35">
      <c r="A103" s="3">
        <v>43091</v>
      </c>
      <c r="B103" t="s">
        <v>255</v>
      </c>
      <c r="C103" t="s">
        <v>725</v>
      </c>
      <c r="D103" s="4">
        <v>117</v>
      </c>
      <c r="E103" s="4">
        <v>6.3</v>
      </c>
      <c r="F103" t="s">
        <v>14</v>
      </c>
      <c r="I103" s="9"/>
      <c r="K103" s="32"/>
    </row>
    <row r="104" spans="1:11" x14ac:dyDescent="0.35">
      <c r="A104" s="3">
        <v>43112</v>
      </c>
      <c r="B104" t="s">
        <v>203</v>
      </c>
      <c r="C104" t="s">
        <v>697</v>
      </c>
      <c r="D104" s="4">
        <v>95</v>
      </c>
      <c r="E104" s="4">
        <v>5.9</v>
      </c>
      <c r="F104" t="s">
        <v>14</v>
      </c>
      <c r="I104" s="9"/>
      <c r="K104" s="32"/>
    </row>
    <row r="105" spans="1:11" x14ac:dyDescent="0.35">
      <c r="A105" s="3">
        <v>43119</v>
      </c>
      <c r="B105" t="s">
        <v>13</v>
      </c>
      <c r="C105" t="s">
        <v>683</v>
      </c>
      <c r="D105" s="4">
        <v>94</v>
      </c>
      <c r="E105" s="4">
        <v>3.2</v>
      </c>
      <c r="F105" t="s">
        <v>14</v>
      </c>
      <c r="I105" s="9"/>
      <c r="K105" s="32"/>
    </row>
    <row r="106" spans="1:11" x14ac:dyDescent="0.35">
      <c r="A106" s="3">
        <v>43119</v>
      </c>
      <c r="B106" t="s">
        <v>128</v>
      </c>
      <c r="C106" t="s">
        <v>21</v>
      </c>
      <c r="D106" s="4">
        <v>108</v>
      </c>
      <c r="E106" s="4">
        <v>5.5</v>
      </c>
      <c r="F106" t="s">
        <v>14</v>
      </c>
      <c r="I106" s="9"/>
      <c r="K106" s="32"/>
    </row>
    <row r="107" spans="1:11" x14ac:dyDescent="0.35">
      <c r="A107" s="3">
        <v>43126</v>
      </c>
      <c r="B107" t="s">
        <v>591</v>
      </c>
      <c r="C107" t="s">
        <v>360</v>
      </c>
      <c r="D107" s="4">
        <v>101</v>
      </c>
      <c r="E107" s="4">
        <v>6.8</v>
      </c>
      <c r="F107" t="s">
        <v>14</v>
      </c>
      <c r="I107" s="9"/>
      <c r="K107" s="32"/>
    </row>
    <row r="108" spans="1:11" x14ac:dyDescent="0.35">
      <c r="A108" s="3">
        <v>43135</v>
      </c>
      <c r="B108" t="s">
        <v>129</v>
      </c>
      <c r="C108" t="s">
        <v>696</v>
      </c>
      <c r="D108" s="4">
        <v>102</v>
      </c>
      <c r="E108" s="4">
        <v>5.5</v>
      </c>
      <c r="F108" t="s">
        <v>14</v>
      </c>
      <c r="I108" s="9"/>
      <c r="K108" s="32"/>
    </row>
    <row r="109" spans="1:11" x14ac:dyDescent="0.35">
      <c r="A109" s="3">
        <v>43140</v>
      </c>
      <c r="B109" t="s">
        <v>300</v>
      </c>
      <c r="C109" t="s">
        <v>685</v>
      </c>
      <c r="D109" s="4">
        <v>97</v>
      </c>
      <c r="E109" s="4">
        <v>6.4</v>
      </c>
      <c r="F109" t="s">
        <v>14</v>
      </c>
      <c r="I109" s="9"/>
      <c r="K109" s="32"/>
    </row>
    <row r="110" spans="1:11" x14ac:dyDescent="0.35">
      <c r="A110" s="3">
        <v>43140</v>
      </c>
      <c r="B110" t="s">
        <v>370</v>
      </c>
      <c r="C110" t="s">
        <v>6</v>
      </c>
      <c r="D110" s="4">
        <v>23</v>
      </c>
      <c r="E110" s="4">
        <v>6.8</v>
      </c>
      <c r="F110" t="s">
        <v>371</v>
      </c>
      <c r="I110" s="9"/>
      <c r="K110" s="32"/>
    </row>
    <row r="111" spans="1:11" x14ac:dyDescent="0.35">
      <c r="A111" s="3">
        <v>43140</v>
      </c>
      <c r="B111" t="s">
        <v>378</v>
      </c>
      <c r="C111" t="s">
        <v>6</v>
      </c>
      <c r="D111" s="4">
        <v>95</v>
      </c>
      <c r="E111" s="4">
        <v>6.9</v>
      </c>
      <c r="F111" t="s">
        <v>14</v>
      </c>
      <c r="I111" s="9"/>
      <c r="K111" s="32"/>
    </row>
    <row r="112" spans="1:11" x14ac:dyDescent="0.35">
      <c r="A112" s="3">
        <v>43145</v>
      </c>
      <c r="B112" t="s">
        <v>640</v>
      </c>
      <c r="C112" t="s">
        <v>685</v>
      </c>
      <c r="D112" s="4">
        <v>133</v>
      </c>
      <c r="E112" s="4">
        <v>7.2</v>
      </c>
      <c r="F112" t="s">
        <v>17</v>
      </c>
      <c r="I112" s="9"/>
      <c r="K112" s="32"/>
    </row>
    <row r="113" spans="1:11" x14ac:dyDescent="0.35">
      <c r="A113" s="3">
        <v>43147</v>
      </c>
      <c r="B113" t="s">
        <v>279</v>
      </c>
      <c r="C113" t="s">
        <v>27</v>
      </c>
      <c r="D113" s="4">
        <v>96</v>
      </c>
      <c r="E113" s="4">
        <v>6.4</v>
      </c>
      <c r="F113" t="s">
        <v>14</v>
      </c>
      <c r="I113" s="9"/>
      <c r="K113" s="32"/>
    </row>
    <row r="114" spans="1:11" x14ac:dyDescent="0.35">
      <c r="A114" s="3">
        <v>43154</v>
      </c>
      <c r="B114" t="s">
        <v>124</v>
      </c>
      <c r="C114" t="s">
        <v>701</v>
      </c>
      <c r="D114" s="4">
        <v>126</v>
      </c>
      <c r="E114" s="4">
        <v>5.5</v>
      </c>
      <c r="F114" t="s">
        <v>14</v>
      </c>
      <c r="I114" s="9"/>
      <c r="K114" s="32"/>
    </row>
    <row r="115" spans="1:11" x14ac:dyDescent="0.35">
      <c r="A115" s="3">
        <v>43167</v>
      </c>
      <c r="B115" t="s">
        <v>412</v>
      </c>
      <c r="C115" t="s">
        <v>6</v>
      </c>
      <c r="D115" s="4">
        <v>39</v>
      </c>
      <c r="E115" s="4">
        <v>7.2</v>
      </c>
      <c r="F115" t="s">
        <v>413</v>
      </c>
      <c r="I115" s="9"/>
      <c r="K115" s="32"/>
    </row>
    <row r="116" spans="1:11" x14ac:dyDescent="0.35">
      <c r="A116" s="3">
        <v>43168</v>
      </c>
      <c r="B116" t="s">
        <v>270</v>
      </c>
      <c r="C116" t="s">
        <v>702</v>
      </c>
      <c r="D116" s="4">
        <v>120</v>
      </c>
      <c r="E116" s="4">
        <v>6.3</v>
      </c>
      <c r="F116" t="s">
        <v>7</v>
      </c>
      <c r="I116" s="9"/>
      <c r="K116" s="32"/>
    </row>
    <row r="117" spans="1:11" x14ac:dyDescent="0.35">
      <c r="A117" s="3">
        <v>43175</v>
      </c>
      <c r="B117" t="s">
        <v>254</v>
      </c>
      <c r="C117" t="s">
        <v>690</v>
      </c>
      <c r="D117" s="4">
        <v>87</v>
      </c>
      <c r="E117" s="4">
        <v>6.3</v>
      </c>
      <c r="F117" t="s">
        <v>14</v>
      </c>
      <c r="I117" s="9"/>
      <c r="K117" s="32"/>
    </row>
    <row r="118" spans="1:11" x14ac:dyDescent="0.35">
      <c r="A118" s="3">
        <v>43175</v>
      </c>
      <c r="B118" t="s">
        <v>289</v>
      </c>
      <c r="C118" t="s">
        <v>6</v>
      </c>
      <c r="D118" s="4">
        <v>87</v>
      </c>
      <c r="E118" s="4">
        <v>6.4</v>
      </c>
      <c r="F118" t="s">
        <v>14</v>
      </c>
      <c r="I118" s="9"/>
      <c r="K118" s="32"/>
    </row>
    <row r="119" spans="1:11" x14ac:dyDescent="0.35">
      <c r="A119" s="3">
        <v>43182</v>
      </c>
      <c r="B119" t="s">
        <v>23</v>
      </c>
      <c r="C119" t="s">
        <v>24</v>
      </c>
      <c r="D119" s="4">
        <v>73</v>
      </c>
      <c r="E119" s="4">
        <v>3.9</v>
      </c>
      <c r="F119" t="s">
        <v>14</v>
      </c>
      <c r="I119" s="9"/>
      <c r="K119" s="32"/>
    </row>
    <row r="120" spans="1:11" x14ac:dyDescent="0.35">
      <c r="A120" s="3">
        <v>43182</v>
      </c>
      <c r="B120" t="s">
        <v>111</v>
      </c>
      <c r="C120" t="s">
        <v>112</v>
      </c>
      <c r="D120" s="4">
        <v>101</v>
      </c>
      <c r="E120" s="4">
        <v>5.4</v>
      </c>
      <c r="F120" t="s">
        <v>14</v>
      </c>
      <c r="I120" s="9"/>
      <c r="K120" s="32"/>
    </row>
    <row r="121" spans="1:11" x14ac:dyDescent="0.35">
      <c r="A121" s="3">
        <v>43182</v>
      </c>
      <c r="B121" t="s">
        <v>246</v>
      </c>
      <c r="C121" t="s">
        <v>170</v>
      </c>
      <c r="D121" s="4">
        <v>98</v>
      </c>
      <c r="E121" s="4">
        <v>6.2</v>
      </c>
      <c r="F121" t="s">
        <v>14</v>
      </c>
      <c r="I121" s="9"/>
      <c r="K121" s="32"/>
    </row>
    <row r="122" spans="1:11" x14ac:dyDescent="0.35">
      <c r="A122" s="3">
        <v>43189</v>
      </c>
      <c r="B122" t="s">
        <v>174</v>
      </c>
      <c r="C122" t="s">
        <v>685</v>
      </c>
      <c r="D122" s="4">
        <v>78</v>
      </c>
      <c r="E122" s="4">
        <v>5.8</v>
      </c>
      <c r="F122" t="s">
        <v>14</v>
      </c>
      <c r="I122" s="9"/>
      <c r="K122" s="32"/>
    </row>
    <row r="123" spans="1:11" x14ac:dyDescent="0.35">
      <c r="A123" s="3">
        <v>43189</v>
      </c>
      <c r="B123" t="s">
        <v>277</v>
      </c>
      <c r="C123" t="s">
        <v>714</v>
      </c>
      <c r="D123" s="4">
        <v>102</v>
      </c>
      <c r="E123" s="4">
        <v>6.4</v>
      </c>
      <c r="F123" t="s">
        <v>14</v>
      </c>
      <c r="I123" s="9"/>
      <c r="K123" s="32"/>
    </row>
    <row r="124" spans="1:11" x14ac:dyDescent="0.35">
      <c r="A124" s="3">
        <v>43196</v>
      </c>
      <c r="B124" t="s">
        <v>194</v>
      </c>
      <c r="C124" t="s">
        <v>27</v>
      </c>
      <c r="D124" s="4">
        <v>75</v>
      </c>
      <c r="E124" s="4">
        <v>5.9</v>
      </c>
      <c r="F124" t="s">
        <v>14</v>
      </c>
      <c r="I124" s="9"/>
      <c r="K124" s="32"/>
    </row>
    <row r="125" spans="1:11" x14ac:dyDescent="0.35">
      <c r="A125" s="3">
        <v>43196</v>
      </c>
      <c r="B125" t="s">
        <v>195</v>
      </c>
      <c r="C125" t="s">
        <v>714</v>
      </c>
      <c r="D125" s="4">
        <v>96</v>
      </c>
      <c r="E125" s="4">
        <v>5.9</v>
      </c>
      <c r="F125" t="s">
        <v>14</v>
      </c>
      <c r="I125" s="9"/>
      <c r="K125" s="32"/>
    </row>
    <row r="126" spans="1:11" x14ac:dyDescent="0.35">
      <c r="A126" s="3">
        <v>43196</v>
      </c>
      <c r="B126" t="s">
        <v>402</v>
      </c>
      <c r="C126" t="s">
        <v>6</v>
      </c>
      <c r="D126" s="4">
        <v>31</v>
      </c>
      <c r="E126" s="4">
        <v>7.1</v>
      </c>
      <c r="F126" t="s">
        <v>14</v>
      </c>
      <c r="I126" s="9"/>
      <c r="K126" s="32"/>
    </row>
    <row r="127" spans="1:11" x14ac:dyDescent="0.35">
      <c r="A127" s="3">
        <v>43203</v>
      </c>
      <c r="B127" t="s">
        <v>206</v>
      </c>
      <c r="C127" t="s">
        <v>170</v>
      </c>
      <c r="D127" s="4">
        <v>106</v>
      </c>
      <c r="E127" s="4">
        <v>6</v>
      </c>
      <c r="F127" t="s">
        <v>14</v>
      </c>
      <c r="I127" s="9"/>
      <c r="K127" s="32"/>
    </row>
    <row r="128" spans="1:11" x14ac:dyDescent="0.35">
      <c r="A128" s="3">
        <v>43203</v>
      </c>
      <c r="B128" t="s">
        <v>559</v>
      </c>
      <c r="C128" t="s">
        <v>685</v>
      </c>
      <c r="D128" s="4">
        <v>98</v>
      </c>
      <c r="E128" s="4">
        <v>6.3</v>
      </c>
      <c r="F128" t="s">
        <v>44</v>
      </c>
      <c r="I128" s="9"/>
      <c r="K128" s="32"/>
    </row>
    <row r="129" spans="1:11" x14ac:dyDescent="0.35">
      <c r="A129" s="3">
        <v>43210</v>
      </c>
      <c r="B129" t="s">
        <v>82</v>
      </c>
      <c r="C129" t="s">
        <v>692</v>
      </c>
      <c r="D129" s="4">
        <v>97</v>
      </c>
      <c r="E129" s="4">
        <v>5.0999999999999996</v>
      </c>
      <c r="F129" t="s">
        <v>14</v>
      </c>
      <c r="I129" s="9"/>
      <c r="K129" s="32"/>
    </row>
    <row r="130" spans="1:11" x14ac:dyDescent="0.35">
      <c r="A130" s="3">
        <v>43210</v>
      </c>
      <c r="B130" t="s">
        <v>366</v>
      </c>
      <c r="C130" t="s">
        <v>6</v>
      </c>
      <c r="D130" s="4">
        <v>79</v>
      </c>
      <c r="E130" s="4">
        <v>6.8</v>
      </c>
      <c r="F130" t="s">
        <v>14</v>
      </c>
      <c r="I130" s="9"/>
      <c r="K130" s="32"/>
    </row>
    <row r="131" spans="1:11" x14ac:dyDescent="0.35">
      <c r="A131" s="3">
        <v>43217</v>
      </c>
      <c r="B131" t="s">
        <v>101</v>
      </c>
      <c r="C131" t="s">
        <v>21</v>
      </c>
      <c r="D131" s="4">
        <v>116</v>
      </c>
      <c r="E131" s="4">
        <v>5.2</v>
      </c>
      <c r="F131" t="s">
        <v>14</v>
      </c>
      <c r="I131" s="9"/>
      <c r="K131" s="32"/>
    </row>
    <row r="132" spans="1:11" x14ac:dyDescent="0.35">
      <c r="A132" s="3">
        <v>43217</v>
      </c>
      <c r="B132" t="s">
        <v>171</v>
      </c>
      <c r="C132" t="s">
        <v>21</v>
      </c>
      <c r="D132" s="4">
        <v>92</v>
      </c>
      <c r="E132" s="4">
        <v>5.8</v>
      </c>
      <c r="F132" t="s">
        <v>14</v>
      </c>
      <c r="I132" s="9"/>
      <c r="K132" s="32"/>
    </row>
    <row r="133" spans="1:11" x14ac:dyDescent="0.35">
      <c r="A133" s="3">
        <v>43217</v>
      </c>
      <c r="B133" t="s">
        <v>249</v>
      </c>
      <c r="C133" t="s">
        <v>6</v>
      </c>
      <c r="D133" s="4">
        <v>104</v>
      </c>
      <c r="E133" s="4">
        <v>6.2</v>
      </c>
      <c r="F133" t="s">
        <v>14</v>
      </c>
      <c r="I133" s="9"/>
      <c r="K133" s="32"/>
    </row>
    <row r="134" spans="1:11" x14ac:dyDescent="0.35">
      <c r="A134" s="3">
        <v>43221</v>
      </c>
      <c r="B134" t="s">
        <v>418</v>
      </c>
      <c r="C134" t="s">
        <v>27</v>
      </c>
      <c r="D134" s="4">
        <v>101</v>
      </c>
      <c r="E134" s="4">
        <v>7.2</v>
      </c>
      <c r="F134" t="s">
        <v>419</v>
      </c>
      <c r="I134" s="9"/>
      <c r="K134" s="32"/>
    </row>
    <row r="135" spans="1:11" x14ac:dyDescent="0.35">
      <c r="A135" s="3">
        <v>43224</v>
      </c>
      <c r="B135" t="s">
        <v>207</v>
      </c>
      <c r="C135" t="s">
        <v>27</v>
      </c>
      <c r="D135" s="4">
        <v>104</v>
      </c>
      <c r="E135" s="4">
        <v>6</v>
      </c>
      <c r="F135" t="s">
        <v>12</v>
      </c>
      <c r="I135" s="9"/>
      <c r="K135" s="32"/>
    </row>
    <row r="136" spans="1:11" x14ac:dyDescent="0.35">
      <c r="A136" s="3">
        <v>43224</v>
      </c>
      <c r="B136" t="s">
        <v>397</v>
      </c>
      <c r="C136" t="s">
        <v>6</v>
      </c>
      <c r="D136" s="4">
        <v>40</v>
      </c>
      <c r="E136" s="4">
        <v>7.1</v>
      </c>
      <c r="F136" t="s">
        <v>14</v>
      </c>
      <c r="I136" s="9"/>
      <c r="K136" s="32"/>
    </row>
    <row r="137" spans="1:11" x14ac:dyDescent="0.35">
      <c r="A137" s="3">
        <v>43231</v>
      </c>
      <c r="B137" t="s">
        <v>214</v>
      </c>
      <c r="C137" t="s">
        <v>685</v>
      </c>
      <c r="D137" s="4">
        <v>105</v>
      </c>
      <c r="E137" s="4">
        <v>6</v>
      </c>
      <c r="F137" t="s">
        <v>14</v>
      </c>
      <c r="I137" s="9"/>
      <c r="K137" s="32"/>
    </row>
    <row r="138" spans="1:11" x14ac:dyDescent="0.35">
      <c r="A138" s="3">
        <v>43238</v>
      </c>
      <c r="B138" t="s">
        <v>256</v>
      </c>
      <c r="C138" t="s">
        <v>257</v>
      </c>
      <c r="D138" s="4">
        <v>104</v>
      </c>
      <c r="E138" s="4">
        <v>6.3</v>
      </c>
      <c r="F138" t="s">
        <v>14</v>
      </c>
      <c r="I138" s="9"/>
      <c r="K138" s="32"/>
    </row>
    <row r="139" spans="1:11" x14ac:dyDescent="0.35">
      <c r="A139" s="3">
        <v>43245</v>
      </c>
      <c r="B139" t="s">
        <v>94</v>
      </c>
      <c r="C139" t="s">
        <v>21</v>
      </c>
      <c r="D139" s="4">
        <v>94</v>
      </c>
      <c r="E139" s="4">
        <v>5.2</v>
      </c>
      <c r="F139" t="s">
        <v>14</v>
      </c>
      <c r="I139" s="9"/>
      <c r="K139" s="32"/>
    </row>
    <row r="140" spans="1:11" x14ac:dyDescent="0.35">
      <c r="A140" s="3">
        <v>43259</v>
      </c>
      <c r="B140" t="s">
        <v>252</v>
      </c>
      <c r="C140" t="s">
        <v>685</v>
      </c>
      <c r="D140" s="4">
        <v>99</v>
      </c>
      <c r="E140" s="4">
        <v>6.3</v>
      </c>
      <c r="F140" t="s">
        <v>14</v>
      </c>
      <c r="I140" s="9"/>
      <c r="K140" s="32"/>
    </row>
    <row r="141" spans="1:11" x14ac:dyDescent="0.35">
      <c r="A141" s="3">
        <v>43266</v>
      </c>
      <c r="B141" t="s">
        <v>312</v>
      </c>
      <c r="C141" t="s">
        <v>27</v>
      </c>
      <c r="D141" s="4">
        <v>120</v>
      </c>
      <c r="E141" s="4">
        <v>6.5</v>
      </c>
      <c r="F141" t="s">
        <v>17</v>
      </c>
      <c r="I141" s="9"/>
      <c r="K141" s="32"/>
    </row>
    <row r="142" spans="1:11" x14ac:dyDescent="0.35">
      <c r="A142" s="3">
        <v>43266</v>
      </c>
      <c r="B142" t="s">
        <v>315</v>
      </c>
      <c r="C142" t="s">
        <v>685</v>
      </c>
      <c r="D142" s="4">
        <v>105</v>
      </c>
      <c r="E142" s="4">
        <v>6.5</v>
      </c>
      <c r="F142" t="s">
        <v>14</v>
      </c>
      <c r="I142" s="9"/>
      <c r="K142" s="32"/>
    </row>
    <row r="143" spans="1:11" x14ac:dyDescent="0.35">
      <c r="A143" s="3">
        <v>43275</v>
      </c>
      <c r="B143" t="s">
        <v>107</v>
      </c>
      <c r="C143" t="s">
        <v>685</v>
      </c>
      <c r="D143" s="4">
        <v>95</v>
      </c>
      <c r="E143" s="4">
        <v>5.3</v>
      </c>
      <c r="F143" t="s">
        <v>44</v>
      </c>
      <c r="I143" s="9"/>
      <c r="K143" s="32"/>
    </row>
    <row r="144" spans="1:11" x14ac:dyDescent="0.35">
      <c r="A144" s="3">
        <v>43280</v>
      </c>
      <c r="B144" t="s">
        <v>536</v>
      </c>
      <c r="C144" t="s">
        <v>711</v>
      </c>
      <c r="D144" s="4">
        <v>97</v>
      </c>
      <c r="E144" s="4">
        <v>5.8</v>
      </c>
      <c r="F144" t="s">
        <v>14</v>
      </c>
      <c r="I144" s="9"/>
      <c r="K144" s="32"/>
    </row>
    <row r="145" spans="1:11" x14ac:dyDescent="0.35">
      <c r="A145" s="3">
        <v>43280</v>
      </c>
      <c r="B145" t="s">
        <v>328</v>
      </c>
      <c r="C145" t="s">
        <v>6</v>
      </c>
      <c r="D145" s="4">
        <v>89</v>
      </c>
      <c r="E145" s="4">
        <v>6.6</v>
      </c>
      <c r="F145" t="s">
        <v>14</v>
      </c>
      <c r="I145" s="9"/>
      <c r="K145" s="32"/>
    </row>
    <row r="146" spans="1:11" x14ac:dyDescent="0.35">
      <c r="A146" s="3">
        <v>43280</v>
      </c>
      <c r="B146" t="s">
        <v>365</v>
      </c>
      <c r="C146" t="s">
        <v>9</v>
      </c>
      <c r="D146" s="4">
        <v>101</v>
      </c>
      <c r="E146" s="4">
        <v>6.8</v>
      </c>
      <c r="F146" t="s">
        <v>14</v>
      </c>
      <c r="I146" s="9"/>
      <c r="K146" s="32"/>
    </row>
    <row r="147" spans="1:11" x14ac:dyDescent="0.35">
      <c r="A147" s="3">
        <v>43287</v>
      </c>
      <c r="B147" t="s">
        <v>523</v>
      </c>
      <c r="C147" t="s">
        <v>131</v>
      </c>
      <c r="D147" s="4">
        <v>83</v>
      </c>
      <c r="E147" s="4">
        <v>5.5</v>
      </c>
      <c r="F147" t="s">
        <v>14</v>
      </c>
      <c r="I147" s="9"/>
      <c r="K147" s="32"/>
    </row>
    <row r="148" spans="1:11" x14ac:dyDescent="0.35">
      <c r="A148" s="3">
        <v>43294</v>
      </c>
      <c r="B148" t="s">
        <v>75</v>
      </c>
      <c r="C148" t="s">
        <v>691</v>
      </c>
      <c r="D148" s="4">
        <v>113</v>
      </c>
      <c r="E148" s="4">
        <v>5</v>
      </c>
      <c r="F148" t="s">
        <v>14</v>
      </c>
      <c r="I148" s="9"/>
      <c r="K148" s="32"/>
    </row>
    <row r="149" spans="1:11" x14ac:dyDescent="0.35">
      <c r="A149" s="3">
        <v>43301</v>
      </c>
      <c r="B149" t="s">
        <v>505</v>
      </c>
      <c r="C149" t="s">
        <v>21</v>
      </c>
      <c r="D149" s="4">
        <v>94</v>
      </c>
      <c r="E149" s="4">
        <v>5.2</v>
      </c>
      <c r="F149" t="s">
        <v>14</v>
      </c>
      <c r="I149" s="9"/>
      <c r="K149" s="32"/>
    </row>
    <row r="150" spans="1:11" x14ac:dyDescent="0.35">
      <c r="A150" s="3">
        <v>43308</v>
      </c>
      <c r="B150" t="s">
        <v>173</v>
      </c>
      <c r="C150" t="s">
        <v>711</v>
      </c>
      <c r="D150" s="4">
        <v>95</v>
      </c>
      <c r="E150" s="4">
        <v>5.8</v>
      </c>
      <c r="F150" t="s">
        <v>14</v>
      </c>
      <c r="I150" s="9"/>
      <c r="K150" s="32"/>
    </row>
    <row r="151" spans="1:11" x14ac:dyDescent="0.35">
      <c r="A151" s="3">
        <v>43308</v>
      </c>
      <c r="B151" t="s">
        <v>456</v>
      </c>
      <c r="C151" t="s">
        <v>6</v>
      </c>
      <c r="D151" s="4">
        <v>100</v>
      </c>
      <c r="E151" s="4">
        <v>7.6</v>
      </c>
      <c r="F151" t="s">
        <v>14</v>
      </c>
      <c r="I151" s="9"/>
      <c r="K151" s="32"/>
    </row>
    <row r="152" spans="1:11" x14ac:dyDescent="0.35">
      <c r="A152" s="3">
        <v>43315</v>
      </c>
      <c r="B152" t="s">
        <v>224</v>
      </c>
      <c r="C152" t="s">
        <v>21</v>
      </c>
      <c r="D152" s="4">
        <v>103</v>
      </c>
      <c r="E152" s="4">
        <v>6.1</v>
      </c>
      <c r="F152" t="s">
        <v>14</v>
      </c>
      <c r="I152" s="9"/>
      <c r="K152" s="32"/>
    </row>
    <row r="153" spans="1:11" x14ac:dyDescent="0.35">
      <c r="A153" s="3">
        <v>43315</v>
      </c>
      <c r="B153" t="s">
        <v>364</v>
      </c>
      <c r="C153" t="s">
        <v>21</v>
      </c>
      <c r="D153" s="4">
        <v>105</v>
      </c>
      <c r="E153" s="4">
        <v>6.8</v>
      </c>
      <c r="F153" t="s">
        <v>17</v>
      </c>
      <c r="I153" s="9"/>
      <c r="K153" s="32"/>
    </row>
    <row r="154" spans="1:11" x14ac:dyDescent="0.35">
      <c r="A154" s="3">
        <v>43322</v>
      </c>
      <c r="B154" t="s">
        <v>132</v>
      </c>
      <c r="C154" t="s">
        <v>704</v>
      </c>
      <c r="D154" s="4">
        <v>94</v>
      </c>
      <c r="E154" s="4">
        <v>5.5</v>
      </c>
      <c r="F154" t="s">
        <v>14</v>
      </c>
      <c r="I154" s="9"/>
      <c r="K154" s="32"/>
    </row>
    <row r="155" spans="1:11" x14ac:dyDescent="0.35">
      <c r="A155" s="3">
        <v>43322</v>
      </c>
      <c r="B155" t="s">
        <v>424</v>
      </c>
      <c r="C155" t="s">
        <v>6</v>
      </c>
      <c r="D155" s="4">
        <v>11</v>
      </c>
      <c r="E155" s="4">
        <v>7.2</v>
      </c>
      <c r="F155" t="s">
        <v>14</v>
      </c>
      <c r="I155" s="9"/>
      <c r="K155" s="32"/>
    </row>
    <row r="156" spans="1:11" x14ac:dyDescent="0.35">
      <c r="A156" s="3">
        <v>43329</v>
      </c>
      <c r="B156" t="s">
        <v>637</v>
      </c>
      <c r="C156" t="s">
        <v>685</v>
      </c>
      <c r="D156" s="4">
        <v>99</v>
      </c>
      <c r="E156" s="4">
        <v>7.1</v>
      </c>
      <c r="F156" t="s">
        <v>14</v>
      </c>
      <c r="I156" s="9"/>
      <c r="K156" s="32"/>
    </row>
    <row r="157" spans="1:11" x14ac:dyDescent="0.35">
      <c r="A157" s="3">
        <v>43336</v>
      </c>
      <c r="B157" t="s">
        <v>186</v>
      </c>
      <c r="C157" t="s">
        <v>21</v>
      </c>
      <c r="D157" s="4">
        <v>89</v>
      </c>
      <c r="E157" s="4">
        <v>5.8</v>
      </c>
      <c r="F157" t="s">
        <v>14</v>
      </c>
      <c r="I157" s="9"/>
      <c r="K157" s="32"/>
    </row>
    <row r="158" spans="1:11" x14ac:dyDescent="0.35">
      <c r="A158" s="3">
        <v>43350</v>
      </c>
      <c r="B158" t="s">
        <v>509</v>
      </c>
      <c r="C158" t="s">
        <v>9</v>
      </c>
      <c r="D158" s="4">
        <v>102</v>
      </c>
      <c r="E158" s="4">
        <v>5.3</v>
      </c>
      <c r="F158" t="s">
        <v>44</v>
      </c>
      <c r="I158" s="9"/>
      <c r="K158" s="32"/>
    </row>
    <row r="159" spans="1:11" x14ac:dyDescent="0.35">
      <c r="A159" s="3">
        <v>43350</v>
      </c>
      <c r="B159" t="s">
        <v>535</v>
      </c>
      <c r="C159" t="s">
        <v>713</v>
      </c>
      <c r="D159" s="4">
        <v>105</v>
      </c>
      <c r="E159" s="4">
        <v>5.8</v>
      </c>
      <c r="F159" t="s">
        <v>14</v>
      </c>
      <c r="I159" s="9"/>
      <c r="K159" s="32"/>
    </row>
    <row r="160" spans="1:11" x14ac:dyDescent="0.35">
      <c r="A160" s="3">
        <v>43350</v>
      </c>
      <c r="B160" t="s">
        <v>661</v>
      </c>
      <c r="C160" t="s">
        <v>6</v>
      </c>
      <c r="D160" s="4">
        <v>74</v>
      </c>
      <c r="E160" s="4">
        <v>7.5</v>
      </c>
      <c r="F160" t="s">
        <v>14</v>
      </c>
      <c r="I160" s="9"/>
      <c r="K160" s="32"/>
    </row>
    <row r="161" spans="1:11" x14ac:dyDescent="0.35">
      <c r="A161" s="3">
        <v>43355</v>
      </c>
      <c r="B161" t="s">
        <v>433</v>
      </c>
      <c r="C161" t="s">
        <v>702</v>
      </c>
      <c r="D161" s="4">
        <v>100</v>
      </c>
      <c r="E161" s="4">
        <v>7.3</v>
      </c>
      <c r="F161" t="s">
        <v>12</v>
      </c>
      <c r="I161" s="9"/>
      <c r="K161" s="32"/>
    </row>
    <row r="162" spans="1:11" x14ac:dyDescent="0.35">
      <c r="A162" s="3">
        <v>43356</v>
      </c>
      <c r="B162" t="s">
        <v>450</v>
      </c>
      <c r="C162" t="s">
        <v>6</v>
      </c>
      <c r="D162" s="4">
        <v>99</v>
      </c>
      <c r="E162" s="4">
        <v>7.5</v>
      </c>
      <c r="F162" t="s">
        <v>14</v>
      </c>
      <c r="I162" s="9"/>
      <c r="K162" s="32"/>
    </row>
    <row r="163" spans="1:11" x14ac:dyDescent="0.35">
      <c r="A163" s="3">
        <v>43357</v>
      </c>
      <c r="B163" t="s">
        <v>554</v>
      </c>
      <c r="C163" t="s">
        <v>27</v>
      </c>
      <c r="D163" s="4">
        <v>98</v>
      </c>
      <c r="E163" s="4">
        <v>6.2</v>
      </c>
      <c r="F163" t="s">
        <v>14</v>
      </c>
      <c r="I163" s="9"/>
      <c r="K163" s="32"/>
    </row>
    <row r="164" spans="1:11" x14ac:dyDescent="0.35">
      <c r="A164" s="3">
        <v>43357</v>
      </c>
      <c r="B164" t="s">
        <v>332</v>
      </c>
      <c r="C164" t="s">
        <v>737</v>
      </c>
      <c r="D164" s="4">
        <v>114</v>
      </c>
      <c r="E164" s="4">
        <v>6.6</v>
      </c>
      <c r="F164" t="s">
        <v>14</v>
      </c>
      <c r="I164" s="9"/>
      <c r="K164" s="32"/>
    </row>
    <row r="165" spans="1:11" x14ac:dyDescent="0.35">
      <c r="A165" s="3">
        <v>43364</v>
      </c>
      <c r="B165" t="s">
        <v>283</v>
      </c>
      <c r="C165" t="s">
        <v>697</v>
      </c>
      <c r="D165" s="4">
        <v>98</v>
      </c>
      <c r="E165" s="4">
        <v>6.4</v>
      </c>
      <c r="F165" t="s">
        <v>14</v>
      </c>
      <c r="I165" s="9"/>
      <c r="K165" s="32"/>
    </row>
    <row r="166" spans="1:11" x14ac:dyDescent="0.35">
      <c r="A166" s="3">
        <v>43364</v>
      </c>
      <c r="B166" t="s">
        <v>454</v>
      </c>
      <c r="C166" t="s">
        <v>6</v>
      </c>
      <c r="D166" s="4">
        <v>124</v>
      </c>
      <c r="E166" s="4">
        <v>7.6</v>
      </c>
      <c r="F166" t="s">
        <v>14</v>
      </c>
      <c r="I166" s="9"/>
      <c r="K166" s="32"/>
    </row>
    <row r="167" spans="1:11" x14ac:dyDescent="0.35">
      <c r="A167" s="3">
        <v>43371</v>
      </c>
      <c r="B167" t="s">
        <v>524</v>
      </c>
      <c r="C167" t="s">
        <v>9</v>
      </c>
      <c r="D167" s="4">
        <v>125</v>
      </c>
      <c r="E167" s="4">
        <v>5.6</v>
      </c>
      <c r="F167" t="s">
        <v>14</v>
      </c>
      <c r="I167" s="9"/>
      <c r="K167" s="32"/>
    </row>
    <row r="168" spans="1:11" x14ac:dyDescent="0.35">
      <c r="A168" s="3">
        <v>43371</v>
      </c>
      <c r="B168" t="s">
        <v>541</v>
      </c>
      <c r="C168" t="s">
        <v>6</v>
      </c>
      <c r="D168" s="4">
        <v>23</v>
      </c>
      <c r="E168" s="4">
        <v>5.9</v>
      </c>
      <c r="F168" t="s">
        <v>14</v>
      </c>
      <c r="I168" s="9"/>
      <c r="K168" s="32"/>
    </row>
    <row r="169" spans="1:11" x14ac:dyDescent="0.35">
      <c r="A169" s="3">
        <v>43371</v>
      </c>
      <c r="B169" t="s">
        <v>296</v>
      </c>
      <c r="C169" t="s">
        <v>6</v>
      </c>
      <c r="D169" s="4">
        <v>116</v>
      </c>
      <c r="E169" s="4">
        <v>6.4</v>
      </c>
      <c r="F169" t="s">
        <v>297</v>
      </c>
      <c r="I169" s="9"/>
      <c r="K169" s="32"/>
    </row>
    <row r="170" spans="1:11" x14ac:dyDescent="0.35">
      <c r="A170" s="3">
        <v>43378</v>
      </c>
      <c r="B170" t="s">
        <v>416</v>
      </c>
      <c r="C170" t="s">
        <v>27</v>
      </c>
      <c r="D170" s="4">
        <v>124</v>
      </c>
      <c r="E170" s="4">
        <v>7.2</v>
      </c>
      <c r="F170" t="s">
        <v>14</v>
      </c>
      <c r="I170" s="9"/>
      <c r="K170" s="32"/>
    </row>
    <row r="171" spans="1:11" x14ac:dyDescent="0.35">
      <c r="A171" s="3">
        <v>43383</v>
      </c>
      <c r="B171" s="9" t="s">
        <v>589</v>
      </c>
      <c r="C171" t="s">
        <v>27</v>
      </c>
      <c r="D171" s="4">
        <v>144</v>
      </c>
      <c r="E171" s="4">
        <v>6.8</v>
      </c>
      <c r="F171" t="s">
        <v>14</v>
      </c>
      <c r="I171" s="9"/>
      <c r="K171" s="32"/>
    </row>
    <row r="172" spans="1:11" x14ac:dyDescent="0.35">
      <c r="A172" s="3">
        <v>43385</v>
      </c>
      <c r="B172" t="s">
        <v>253</v>
      </c>
      <c r="C172" t="s">
        <v>722</v>
      </c>
      <c r="D172" s="4">
        <v>129</v>
      </c>
      <c r="E172" s="4">
        <v>6.3</v>
      </c>
      <c r="F172" t="s">
        <v>14</v>
      </c>
      <c r="I172" s="9"/>
      <c r="K172" s="32"/>
    </row>
    <row r="173" spans="1:11" x14ac:dyDescent="0.35">
      <c r="A173" s="3">
        <v>43385</v>
      </c>
      <c r="B173" t="s">
        <v>609</v>
      </c>
      <c r="C173" t="s">
        <v>6</v>
      </c>
      <c r="D173" s="4">
        <v>57</v>
      </c>
      <c r="E173" s="4">
        <v>6.9</v>
      </c>
      <c r="F173" t="s">
        <v>14</v>
      </c>
      <c r="I173" s="9"/>
      <c r="K173" s="32"/>
    </row>
    <row r="174" spans="1:11" x14ac:dyDescent="0.35">
      <c r="A174" s="3">
        <v>43385</v>
      </c>
      <c r="B174" t="s">
        <v>382</v>
      </c>
      <c r="C174" t="s">
        <v>6</v>
      </c>
      <c r="D174" s="4">
        <v>86</v>
      </c>
      <c r="E174" s="4">
        <v>7</v>
      </c>
      <c r="F174" t="s">
        <v>14</v>
      </c>
      <c r="I174" s="9"/>
      <c r="K174" s="32"/>
    </row>
    <row r="175" spans="1:11" x14ac:dyDescent="0.35">
      <c r="A175" s="3">
        <v>43392</v>
      </c>
      <c r="B175" t="s">
        <v>622</v>
      </c>
      <c r="C175" t="s">
        <v>691</v>
      </c>
      <c r="D175" s="4">
        <v>121</v>
      </c>
      <c r="E175" s="4">
        <v>7</v>
      </c>
      <c r="F175" t="s">
        <v>30</v>
      </c>
      <c r="I175" s="9"/>
      <c r="K175" s="32"/>
    </row>
    <row r="176" spans="1:11" x14ac:dyDescent="0.35">
      <c r="A176" s="3">
        <v>43392</v>
      </c>
      <c r="B176" t="s">
        <v>395</v>
      </c>
      <c r="C176" t="s">
        <v>740</v>
      </c>
      <c r="D176" s="4">
        <v>49</v>
      </c>
      <c r="E176" s="4">
        <v>7.1</v>
      </c>
      <c r="F176" t="s">
        <v>14</v>
      </c>
      <c r="I176" s="9"/>
      <c r="K176" s="32"/>
    </row>
    <row r="177" spans="1:11" x14ac:dyDescent="0.35">
      <c r="A177" s="3">
        <v>43399</v>
      </c>
      <c r="B177" t="s">
        <v>119</v>
      </c>
      <c r="C177" t="s">
        <v>120</v>
      </c>
      <c r="D177" s="4">
        <v>100</v>
      </c>
      <c r="E177" s="4">
        <v>5.5</v>
      </c>
      <c r="F177" t="s">
        <v>14</v>
      </c>
      <c r="I177" s="9"/>
      <c r="K177" s="32"/>
    </row>
    <row r="178" spans="1:11" x14ac:dyDescent="0.35">
      <c r="A178" s="3">
        <v>43399</v>
      </c>
      <c r="B178" t="s">
        <v>442</v>
      </c>
      <c r="C178" t="s">
        <v>6</v>
      </c>
      <c r="D178" s="4">
        <v>97</v>
      </c>
      <c r="E178" s="4">
        <v>7.4</v>
      </c>
      <c r="F178" t="s">
        <v>14</v>
      </c>
      <c r="I178" s="9"/>
      <c r="K178" s="32"/>
    </row>
    <row r="179" spans="1:11" x14ac:dyDescent="0.35">
      <c r="A179" s="3">
        <v>43406</v>
      </c>
      <c r="B179" t="s">
        <v>162</v>
      </c>
      <c r="C179" t="s">
        <v>685</v>
      </c>
      <c r="D179" s="4">
        <v>95</v>
      </c>
      <c r="E179" s="4">
        <v>5.7</v>
      </c>
      <c r="F179" t="s">
        <v>14</v>
      </c>
      <c r="I179" s="9"/>
      <c r="K179" s="32"/>
    </row>
    <row r="180" spans="1:11" x14ac:dyDescent="0.35">
      <c r="A180" s="3">
        <v>43406</v>
      </c>
      <c r="B180" t="s">
        <v>601</v>
      </c>
      <c r="C180" t="s">
        <v>27</v>
      </c>
      <c r="D180" s="4">
        <v>122</v>
      </c>
      <c r="E180" s="4">
        <v>6.8</v>
      </c>
      <c r="F180" t="s">
        <v>14</v>
      </c>
      <c r="I180" s="9"/>
      <c r="K180" s="32"/>
    </row>
    <row r="181" spans="1:11" x14ac:dyDescent="0.35">
      <c r="A181" s="3">
        <v>43406</v>
      </c>
      <c r="B181" t="s">
        <v>634</v>
      </c>
      <c r="C181" t="s">
        <v>6</v>
      </c>
      <c r="D181" s="4">
        <v>58</v>
      </c>
      <c r="E181" s="4">
        <v>7.1</v>
      </c>
      <c r="F181" t="s">
        <v>14</v>
      </c>
      <c r="I181" s="9"/>
      <c r="K181" s="32"/>
    </row>
    <row r="182" spans="1:11" x14ac:dyDescent="0.35">
      <c r="A182" s="3">
        <v>43406</v>
      </c>
      <c r="B182" t="s">
        <v>658</v>
      </c>
      <c r="C182" t="s">
        <v>6</v>
      </c>
      <c r="D182" s="4">
        <v>98</v>
      </c>
      <c r="E182" s="4">
        <v>7.4</v>
      </c>
      <c r="F182" t="s">
        <v>14</v>
      </c>
      <c r="I182" s="9"/>
      <c r="K182" s="32"/>
    </row>
    <row r="183" spans="1:11" x14ac:dyDescent="0.35">
      <c r="A183" s="3">
        <v>43413</v>
      </c>
      <c r="B183" t="s">
        <v>376</v>
      </c>
      <c r="C183" t="s">
        <v>739</v>
      </c>
      <c r="D183" s="4">
        <v>121</v>
      </c>
      <c r="E183" s="4">
        <v>6.9</v>
      </c>
      <c r="F183" t="s">
        <v>14</v>
      </c>
      <c r="I183" s="9"/>
      <c r="K183" s="32"/>
    </row>
    <row r="184" spans="1:11" x14ac:dyDescent="0.35">
      <c r="A184" s="3">
        <v>43417</v>
      </c>
      <c r="B184" t="s">
        <v>631</v>
      </c>
      <c r="C184" t="s">
        <v>712</v>
      </c>
      <c r="D184" s="4">
        <v>91</v>
      </c>
      <c r="E184" s="4">
        <v>7.1</v>
      </c>
      <c r="F184" t="s">
        <v>14</v>
      </c>
      <c r="I184" s="9"/>
      <c r="K184" s="32"/>
    </row>
    <row r="185" spans="1:11" x14ac:dyDescent="0.35">
      <c r="A185" s="3">
        <v>43420</v>
      </c>
      <c r="B185" t="s">
        <v>197</v>
      </c>
      <c r="C185" t="s">
        <v>715</v>
      </c>
      <c r="D185" s="4">
        <v>94</v>
      </c>
      <c r="E185" s="4">
        <v>5.9</v>
      </c>
      <c r="F185" t="s">
        <v>14</v>
      </c>
      <c r="I185" s="9"/>
      <c r="K185" s="32"/>
    </row>
    <row r="186" spans="1:11" x14ac:dyDescent="0.35">
      <c r="A186" s="3">
        <v>43420</v>
      </c>
      <c r="B186" t="s">
        <v>215</v>
      </c>
      <c r="C186" t="s">
        <v>685</v>
      </c>
      <c r="D186" s="4">
        <v>101</v>
      </c>
      <c r="E186" s="4">
        <v>6</v>
      </c>
      <c r="F186" t="s">
        <v>14</v>
      </c>
      <c r="I186" s="9"/>
      <c r="K186" s="32"/>
    </row>
    <row r="187" spans="1:11" x14ac:dyDescent="0.35">
      <c r="A187" s="3">
        <v>43420</v>
      </c>
      <c r="B187" t="s">
        <v>651</v>
      </c>
      <c r="C187" t="s">
        <v>70</v>
      </c>
      <c r="D187" s="4">
        <v>132</v>
      </c>
      <c r="E187" s="4">
        <v>7.3</v>
      </c>
      <c r="F187" t="s">
        <v>14</v>
      </c>
      <c r="I187" s="9"/>
      <c r="K187" s="32"/>
    </row>
    <row r="188" spans="1:11" x14ac:dyDescent="0.35">
      <c r="A188" s="3">
        <v>43426</v>
      </c>
      <c r="B188" t="s">
        <v>390</v>
      </c>
      <c r="C188" t="s">
        <v>391</v>
      </c>
      <c r="D188" s="4">
        <v>104</v>
      </c>
      <c r="E188" s="4">
        <v>7</v>
      </c>
      <c r="F188" t="s">
        <v>14</v>
      </c>
      <c r="I188" s="9"/>
      <c r="K188" s="32"/>
    </row>
    <row r="189" spans="1:11" x14ac:dyDescent="0.35">
      <c r="A189" s="3">
        <v>43434</v>
      </c>
      <c r="B189" t="s">
        <v>102</v>
      </c>
      <c r="C189" t="s">
        <v>685</v>
      </c>
      <c r="D189" s="4">
        <v>92</v>
      </c>
      <c r="E189" s="4">
        <v>5.3</v>
      </c>
      <c r="F189" t="s">
        <v>14</v>
      </c>
      <c r="I189" s="9"/>
      <c r="K189" s="32"/>
    </row>
    <row r="190" spans="1:11" x14ac:dyDescent="0.35">
      <c r="A190" s="3">
        <v>43434</v>
      </c>
      <c r="B190" t="s">
        <v>180</v>
      </c>
      <c r="C190" t="s">
        <v>697</v>
      </c>
      <c r="D190" s="4">
        <v>118</v>
      </c>
      <c r="E190" s="4">
        <v>5.8</v>
      </c>
      <c r="F190" t="s">
        <v>17</v>
      </c>
      <c r="I190" s="9"/>
      <c r="K190" s="32"/>
    </row>
    <row r="191" spans="1:11" x14ac:dyDescent="0.35">
      <c r="A191" s="3">
        <v>43434</v>
      </c>
      <c r="B191" t="s">
        <v>624</v>
      </c>
      <c r="C191" t="s">
        <v>85</v>
      </c>
      <c r="D191" s="4">
        <v>30</v>
      </c>
      <c r="E191" s="4">
        <v>7.1</v>
      </c>
      <c r="F191" t="s">
        <v>14</v>
      </c>
      <c r="I191" s="9"/>
      <c r="K191" s="32"/>
    </row>
    <row r="192" spans="1:11" x14ac:dyDescent="0.35">
      <c r="A192" s="3">
        <v>43441</v>
      </c>
      <c r="B192" t="s">
        <v>45</v>
      </c>
      <c r="C192" t="s">
        <v>21</v>
      </c>
      <c r="D192" s="4">
        <v>95</v>
      </c>
      <c r="E192" s="4">
        <v>4.5999999999999996</v>
      </c>
      <c r="F192" t="s">
        <v>12</v>
      </c>
      <c r="I192" s="9"/>
      <c r="K192" s="32"/>
    </row>
    <row r="193" spans="1:11" x14ac:dyDescent="0.35">
      <c r="A193" s="3">
        <v>43441</v>
      </c>
      <c r="B193" t="s">
        <v>577</v>
      </c>
      <c r="C193" t="s">
        <v>227</v>
      </c>
      <c r="D193" s="4">
        <v>104</v>
      </c>
      <c r="E193" s="4">
        <v>6.5</v>
      </c>
      <c r="F193" t="s">
        <v>14</v>
      </c>
      <c r="I193" s="9"/>
      <c r="K193" s="32"/>
    </row>
    <row r="194" spans="1:11" x14ac:dyDescent="0.35">
      <c r="A194" s="3">
        <v>43441</v>
      </c>
      <c r="B194" t="s">
        <v>583</v>
      </c>
      <c r="C194" t="s">
        <v>6</v>
      </c>
      <c r="D194" s="4">
        <v>58</v>
      </c>
      <c r="E194" s="4">
        <v>6.6</v>
      </c>
      <c r="F194" t="s">
        <v>14</v>
      </c>
      <c r="I194" s="9"/>
      <c r="K194" s="32"/>
    </row>
    <row r="195" spans="1:11" x14ac:dyDescent="0.35">
      <c r="A195" s="3">
        <v>43441</v>
      </c>
      <c r="B195" t="s">
        <v>331</v>
      </c>
      <c r="C195" t="s">
        <v>6</v>
      </c>
      <c r="D195" s="4">
        <v>98</v>
      </c>
      <c r="E195" s="4">
        <v>6.6</v>
      </c>
      <c r="F195" t="s">
        <v>14</v>
      </c>
      <c r="I195" s="9"/>
      <c r="K195" s="32"/>
    </row>
    <row r="196" spans="1:11" x14ac:dyDescent="0.35">
      <c r="A196" s="3">
        <v>43446</v>
      </c>
      <c r="B196" t="s">
        <v>529</v>
      </c>
      <c r="C196" t="s">
        <v>6</v>
      </c>
      <c r="D196" s="4">
        <v>34</v>
      </c>
      <c r="E196" s="4">
        <v>5.7</v>
      </c>
      <c r="F196" t="s">
        <v>14</v>
      </c>
      <c r="I196" s="9"/>
      <c r="K196" s="32"/>
    </row>
    <row r="197" spans="1:11" x14ac:dyDescent="0.35">
      <c r="A197" s="3">
        <v>43448</v>
      </c>
      <c r="B197" t="s">
        <v>466</v>
      </c>
      <c r="C197" t="s">
        <v>27</v>
      </c>
      <c r="D197" s="4">
        <v>135</v>
      </c>
      <c r="E197" s="4">
        <v>7.7</v>
      </c>
      <c r="F197" t="s">
        <v>10</v>
      </c>
      <c r="I197" s="9"/>
      <c r="K197" s="32"/>
    </row>
    <row r="198" spans="1:11" x14ac:dyDescent="0.35">
      <c r="A198" s="3">
        <v>43450</v>
      </c>
      <c r="B198" t="s">
        <v>679</v>
      </c>
      <c r="C198" t="s">
        <v>712</v>
      </c>
      <c r="D198" s="4">
        <v>153</v>
      </c>
      <c r="E198" s="4">
        <v>8.5</v>
      </c>
      <c r="F198" t="s">
        <v>14</v>
      </c>
      <c r="I198" s="9"/>
      <c r="K198" s="32"/>
    </row>
    <row r="199" spans="1:11" x14ac:dyDescent="0.35">
      <c r="A199" s="3">
        <v>43455</v>
      </c>
      <c r="B199" t="s">
        <v>561</v>
      </c>
      <c r="C199" t="s">
        <v>21</v>
      </c>
      <c r="D199" s="4">
        <v>44</v>
      </c>
      <c r="E199" s="4">
        <v>6.3</v>
      </c>
      <c r="F199" t="s">
        <v>50</v>
      </c>
      <c r="I199" s="9"/>
      <c r="K199" s="32"/>
    </row>
    <row r="200" spans="1:11" x14ac:dyDescent="0.35">
      <c r="A200" s="3">
        <v>43455</v>
      </c>
      <c r="B200" t="s">
        <v>323</v>
      </c>
      <c r="C200" t="s">
        <v>710</v>
      </c>
      <c r="D200" s="4">
        <v>124</v>
      </c>
      <c r="E200" s="4">
        <v>6.6</v>
      </c>
      <c r="F200" t="s">
        <v>14</v>
      </c>
      <c r="I200" s="9"/>
      <c r="K200" s="32"/>
    </row>
    <row r="201" spans="1:11" x14ac:dyDescent="0.35">
      <c r="A201" s="3">
        <v>43455</v>
      </c>
      <c r="B201" t="s">
        <v>671</v>
      </c>
      <c r="C201" t="s">
        <v>6</v>
      </c>
      <c r="D201" s="4">
        <v>105</v>
      </c>
      <c r="E201" s="4">
        <v>8</v>
      </c>
      <c r="F201" t="s">
        <v>14</v>
      </c>
      <c r="I201" s="9"/>
      <c r="K201" s="32"/>
    </row>
    <row r="202" spans="1:11" x14ac:dyDescent="0.35">
      <c r="A202" s="3">
        <v>43465</v>
      </c>
      <c r="B202" t="s">
        <v>479</v>
      </c>
      <c r="C202" t="s">
        <v>275</v>
      </c>
      <c r="D202" s="4">
        <v>125</v>
      </c>
      <c r="E202" s="4">
        <v>8.4</v>
      </c>
      <c r="F202" t="s">
        <v>14</v>
      </c>
      <c r="I202" s="9"/>
      <c r="K202" s="32"/>
    </row>
    <row r="203" spans="1:11" x14ac:dyDescent="0.35">
      <c r="A203" s="3">
        <v>43469</v>
      </c>
      <c r="B203" t="s">
        <v>156</v>
      </c>
      <c r="C203" t="s">
        <v>21</v>
      </c>
      <c r="D203" s="4">
        <v>94</v>
      </c>
      <c r="E203" s="4">
        <v>5.7</v>
      </c>
      <c r="F203" t="s">
        <v>14</v>
      </c>
      <c r="I203" s="9"/>
      <c r="K203" s="32"/>
    </row>
    <row r="204" spans="1:11" x14ac:dyDescent="0.35">
      <c r="A204" s="3">
        <v>43476</v>
      </c>
      <c r="B204" t="s">
        <v>142</v>
      </c>
      <c r="C204" t="s">
        <v>697</v>
      </c>
      <c r="D204" s="4">
        <v>98</v>
      </c>
      <c r="E204" s="4">
        <v>5.6</v>
      </c>
      <c r="F204" t="s">
        <v>14</v>
      </c>
      <c r="I204" s="9"/>
      <c r="K204" s="32"/>
    </row>
    <row r="205" spans="1:11" x14ac:dyDescent="0.35">
      <c r="A205" s="3">
        <v>43476</v>
      </c>
      <c r="B205" t="s">
        <v>647</v>
      </c>
      <c r="C205" t="s">
        <v>6</v>
      </c>
      <c r="D205" s="4">
        <v>64</v>
      </c>
      <c r="E205" s="4">
        <v>7.3</v>
      </c>
      <c r="F205" t="s">
        <v>47</v>
      </c>
      <c r="I205" s="9"/>
      <c r="K205" s="32"/>
    </row>
    <row r="206" spans="1:11" x14ac:dyDescent="0.35">
      <c r="A206" s="3">
        <v>43483</v>
      </c>
      <c r="B206" t="s">
        <v>496</v>
      </c>
      <c r="C206" t="s">
        <v>682</v>
      </c>
      <c r="D206" s="4">
        <v>95</v>
      </c>
      <c r="E206" s="4">
        <v>4.7</v>
      </c>
      <c r="F206" t="s">
        <v>14</v>
      </c>
      <c r="I206" s="9"/>
      <c r="K206" s="32"/>
    </row>
    <row r="207" spans="1:11" x14ac:dyDescent="0.35">
      <c r="A207" s="3">
        <v>43483</v>
      </c>
      <c r="B207" t="s">
        <v>411</v>
      </c>
      <c r="C207" t="s">
        <v>6</v>
      </c>
      <c r="D207" s="4">
        <v>97</v>
      </c>
      <c r="E207" s="4">
        <v>7.2</v>
      </c>
      <c r="F207" t="s">
        <v>14</v>
      </c>
      <c r="I207" s="9"/>
      <c r="K207" s="32"/>
    </row>
    <row r="208" spans="1:11" x14ac:dyDescent="0.35">
      <c r="A208" s="3">
        <v>43483</v>
      </c>
      <c r="B208" t="s">
        <v>420</v>
      </c>
      <c r="C208" t="s">
        <v>702</v>
      </c>
      <c r="D208" s="4">
        <v>97</v>
      </c>
      <c r="E208" s="4">
        <v>7.2</v>
      </c>
      <c r="F208" t="s">
        <v>17</v>
      </c>
      <c r="I208" s="9"/>
      <c r="K208" s="32"/>
    </row>
    <row r="209" spans="1:11" x14ac:dyDescent="0.35">
      <c r="A209" s="3">
        <v>43490</v>
      </c>
      <c r="B209" t="s">
        <v>262</v>
      </c>
      <c r="C209" t="s">
        <v>19</v>
      </c>
      <c r="D209" s="4">
        <v>118</v>
      </c>
      <c r="E209" s="4">
        <v>6.3</v>
      </c>
      <c r="F209" t="s">
        <v>14</v>
      </c>
      <c r="I209" s="9"/>
      <c r="K209" s="32"/>
    </row>
    <row r="210" spans="1:11" x14ac:dyDescent="0.35">
      <c r="A210" s="3">
        <v>43497</v>
      </c>
      <c r="B210" t="s">
        <v>164</v>
      </c>
      <c r="C210" t="s">
        <v>9</v>
      </c>
      <c r="D210" s="4">
        <v>112</v>
      </c>
      <c r="E210" s="4">
        <v>5.7</v>
      </c>
      <c r="F210" t="s">
        <v>14</v>
      </c>
      <c r="I210" s="9"/>
      <c r="K210" s="32"/>
    </row>
    <row r="211" spans="1:11" x14ac:dyDescent="0.35">
      <c r="A211" s="3">
        <v>43504</v>
      </c>
      <c r="B211" t="s">
        <v>520</v>
      </c>
      <c r="C211" t="s">
        <v>351</v>
      </c>
      <c r="D211" s="4">
        <v>63</v>
      </c>
      <c r="E211" s="4">
        <v>5.5</v>
      </c>
      <c r="F211" t="s">
        <v>14</v>
      </c>
      <c r="I211" s="9"/>
      <c r="K211" s="32"/>
    </row>
    <row r="212" spans="1:11" x14ac:dyDescent="0.35">
      <c r="A212" s="3">
        <v>43504</v>
      </c>
      <c r="B212" t="s">
        <v>244</v>
      </c>
      <c r="C212" t="s">
        <v>714</v>
      </c>
      <c r="D212" s="4">
        <v>90</v>
      </c>
      <c r="E212" s="4">
        <v>6.2</v>
      </c>
      <c r="F212" t="s">
        <v>14</v>
      </c>
      <c r="I212" s="9"/>
      <c r="K212" s="32"/>
    </row>
    <row r="213" spans="1:11" x14ac:dyDescent="0.35">
      <c r="A213" s="3">
        <v>43504</v>
      </c>
      <c r="B213" t="s">
        <v>648</v>
      </c>
      <c r="C213" t="s">
        <v>6</v>
      </c>
      <c r="D213" s="4">
        <v>64</v>
      </c>
      <c r="E213" s="4">
        <v>7.3</v>
      </c>
      <c r="F213" t="s">
        <v>14</v>
      </c>
      <c r="I213" s="9"/>
      <c r="K213" s="32"/>
    </row>
    <row r="214" spans="1:11" x14ac:dyDescent="0.35">
      <c r="A214" s="3">
        <v>43508</v>
      </c>
      <c r="B214" t="s">
        <v>656</v>
      </c>
      <c r="C214" t="s">
        <v>6</v>
      </c>
      <c r="D214" s="4">
        <v>26</v>
      </c>
      <c r="E214" s="4">
        <v>7.4</v>
      </c>
      <c r="F214" t="s">
        <v>413</v>
      </c>
      <c r="I214" s="9"/>
      <c r="K214" s="32"/>
    </row>
    <row r="215" spans="1:11" x14ac:dyDescent="0.35">
      <c r="A215" s="3">
        <v>43518</v>
      </c>
      <c r="B215" t="s">
        <v>49</v>
      </c>
      <c r="C215" t="s">
        <v>689</v>
      </c>
      <c r="D215" s="4">
        <v>83</v>
      </c>
      <c r="E215" s="4">
        <v>4.5999999999999996</v>
      </c>
      <c r="F215" t="s">
        <v>44</v>
      </c>
      <c r="I215" s="9"/>
      <c r="K215" s="32"/>
    </row>
    <row r="216" spans="1:11" x14ac:dyDescent="0.35">
      <c r="A216" s="3">
        <v>43518</v>
      </c>
      <c r="B216" t="s">
        <v>88</v>
      </c>
      <c r="C216" t="s">
        <v>27</v>
      </c>
      <c r="D216" s="4">
        <v>112</v>
      </c>
      <c r="E216" s="4">
        <v>5.2</v>
      </c>
      <c r="F216" t="s">
        <v>89</v>
      </c>
      <c r="I216" s="9"/>
      <c r="K216" s="32"/>
    </row>
    <row r="217" spans="1:11" x14ac:dyDescent="0.35">
      <c r="A217" s="3">
        <v>43518</v>
      </c>
      <c r="B217" t="s">
        <v>414</v>
      </c>
      <c r="C217" t="s">
        <v>415</v>
      </c>
      <c r="D217" s="4">
        <v>89</v>
      </c>
      <c r="E217" s="4">
        <v>7.2</v>
      </c>
      <c r="F217" t="s">
        <v>14</v>
      </c>
      <c r="I217" s="9"/>
      <c r="K217" s="32"/>
    </row>
    <row r="218" spans="1:11" x14ac:dyDescent="0.35">
      <c r="A218" s="3">
        <v>43532</v>
      </c>
      <c r="B218" t="s">
        <v>209</v>
      </c>
      <c r="C218" t="s">
        <v>27</v>
      </c>
      <c r="D218" s="4">
        <v>90</v>
      </c>
      <c r="E218" s="4">
        <v>6</v>
      </c>
      <c r="F218" t="s">
        <v>14</v>
      </c>
      <c r="I218" s="9"/>
      <c r="K218" s="32"/>
    </row>
    <row r="219" spans="1:11" x14ac:dyDescent="0.35">
      <c r="A219" s="3">
        <v>43532</v>
      </c>
      <c r="B219" t="s">
        <v>298</v>
      </c>
      <c r="C219" t="s">
        <v>27</v>
      </c>
      <c r="D219" s="4">
        <v>99</v>
      </c>
      <c r="E219" s="4">
        <v>6.4</v>
      </c>
      <c r="F219" t="s">
        <v>14</v>
      </c>
      <c r="I219" s="9"/>
      <c r="K219" s="32"/>
    </row>
    <row r="220" spans="1:11" x14ac:dyDescent="0.35">
      <c r="A220" s="3">
        <v>43537</v>
      </c>
      <c r="B220" t="s">
        <v>295</v>
      </c>
      <c r="C220" t="s">
        <v>691</v>
      </c>
      <c r="D220" s="4">
        <v>125</v>
      </c>
      <c r="E220" s="4">
        <v>6.4</v>
      </c>
      <c r="F220" t="s">
        <v>14</v>
      </c>
      <c r="I220" s="9"/>
      <c r="K220" s="32"/>
    </row>
    <row r="221" spans="1:11" x14ac:dyDescent="0.35">
      <c r="A221" s="3">
        <v>43545</v>
      </c>
      <c r="B221" t="s">
        <v>572</v>
      </c>
      <c r="C221" t="s">
        <v>6</v>
      </c>
      <c r="D221" s="4">
        <v>60</v>
      </c>
      <c r="E221" s="4">
        <v>6.5</v>
      </c>
      <c r="F221" t="s">
        <v>44</v>
      </c>
      <c r="I221" s="9"/>
      <c r="K221" s="32"/>
    </row>
    <row r="222" spans="1:11" x14ac:dyDescent="0.35">
      <c r="A222" s="3">
        <v>43546</v>
      </c>
      <c r="B222" t="s">
        <v>620</v>
      </c>
      <c r="C222" t="s">
        <v>6</v>
      </c>
      <c r="D222" s="4">
        <v>70</v>
      </c>
      <c r="E222" s="4">
        <v>7</v>
      </c>
      <c r="F222" t="s">
        <v>14</v>
      </c>
      <c r="I222" s="9"/>
      <c r="K222" s="32"/>
    </row>
    <row r="223" spans="1:11" x14ac:dyDescent="0.35">
      <c r="A223" s="3">
        <v>43546</v>
      </c>
      <c r="B223" t="s">
        <v>392</v>
      </c>
      <c r="C223" t="s">
        <v>170</v>
      </c>
      <c r="D223" s="4">
        <v>108</v>
      </c>
      <c r="E223" s="4">
        <v>7</v>
      </c>
      <c r="F223" t="s">
        <v>14</v>
      </c>
      <c r="I223" s="9"/>
      <c r="K223" s="32"/>
    </row>
    <row r="224" spans="1:11" x14ac:dyDescent="0.35">
      <c r="A224" s="3">
        <v>43553</v>
      </c>
      <c r="B224" s="9" t="s">
        <v>531</v>
      </c>
      <c r="C224" t="s">
        <v>697</v>
      </c>
      <c r="D224" s="4">
        <v>124</v>
      </c>
      <c r="E224" s="4">
        <v>5.8</v>
      </c>
      <c r="F224" t="s">
        <v>89</v>
      </c>
      <c r="I224" s="9"/>
      <c r="K224" s="32"/>
    </row>
    <row r="225" spans="1:11" x14ac:dyDescent="0.35">
      <c r="A225" s="3">
        <v>43553</v>
      </c>
      <c r="B225" t="s">
        <v>563</v>
      </c>
      <c r="C225" t="s">
        <v>6</v>
      </c>
      <c r="D225" s="4">
        <v>87</v>
      </c>
      <c r="E225" s="4">
        <v>6.3</v>
      </c>
      <c r="F225" t="s">
        <v>14</v>
      </c>
      <c r="I225" s="9"/>
      <c r="K225" s="32"/>
    </row>
    <row r="226" spans="1:11" x14ac:dyDescent="0.35">
      <c r="A226" s="3">
        <v>43553</v>
      </c>
      <c r="B226" t="s">
        <v>380</v>
      </c>
      <c r="C226" t="s">
        <v>702</v>
      </c>
      <c r="D226" s="4">
        <v>131</v>
      </c>
      <c r="E226" s="4">
        <v>6.9</v>
      </c>
      <c r="F226" t="s">
        <v>14</v>
      </c>
      <c r="I226" s="9"/>
      <c r="K226" s="32"/>
    </row>
    <row r="227" spans="1:11" x14ac:dyDescent="0.35">
      <c r="A227" s="3">
        <v>43560</v>
      </c>
      <c r="B227" t="s">
        <v>133</v>
      </c>
      <c r="C227" t="s">
        <v>21</v>
      </c>
      <c r="D227" s="4">
        <v>92</v>
      </c>
      <c r="E227" s="4">
        <v>5.5</v>
      </c>
      <c r="F227" t="s">
        <v>14</v>
      </c>
      <c r="I227" s="9"/>
      <c r="K227" s="32"/>
    </row>
    <row r="228" spans="1:11" x14ac:dyDescent="0.35">
      <c r="A228" s="3">
        <v>43567</v>
      </c>
      <c r="B228" t="s">
        <v>510</v>
      </c>
      <c r="C228" t="s">
        <v>27</v>
      </c>
      <c r="D228" s="4">
        <v>93</v>
      </c>
      <c r="E228" s="4">
        <v>5.3</v>
      </c>
      <c r="F228" t="s">
        <v>10</v>
      </c>
      <c r="I228" s="9"/>
      <c r="K228" s="32"/>
    </row>
    <row r="229" spans="1:11" x14ac:dyDescent="0.35">
      <c r="A229" s="3">
        <v>43567</v>
      </c>
      <c r="B229" t="s">
        <v>192</v>
      </c>
      <c r="C229" t="s">
        <v>685</v>
      </c>
      <c r="D229" s="4">
        <v>89</v>
      </c>
      <c r="E229" s="4">
        <v>5.8</v>
      </c>
      <c r="F229" t="s">
        <v>14</v>
      </c>
      <c r="I229" s="9"/>
      <c r="K229" s="32"/>
    </row>
    <row r="230" spans="1:11" x14ac:dyDescent="0.35">
      <c r="A230" s="3">
        <v>43572</v>
      </c>
      <c r="B230" t="s">
        <v>662</v>
      </c>
      <c r="C230" t="s">
        <v>6</v>
      </c>
      <c r="D230" s="4">
        <v>137</v>
      </c>
      <c r="E230" s="4">
        <v>7.5</v>
      </c>
      <c r="F230" t="s">
        <v>14</v>
      </c>
      <c r="I230" s="9"/>
      <c r="K230" s="32"/>
    </row>
    <row r="231" spans="1:11" x14ac:dyDescent="0.35">
      <c r="A231" s="3">
        <v>43574</v>
      </c>
      <c r="B231" t="s">
        <v>247</v>
      </c>
      <c r="C231" t="s">
        <v>685</v>
      </c>
      <c r="D231" s="4">
        <v>92</v>
      </c>
      <c r="E231" s="4">
        <v>6.2</v>
      </c>
      <c r="F231" t="s">
        <v>14</v>
      </c>
      <c r="I231" s="9"/>
      <c r="K231" s="32"/>
    </row>
    <row r="232" spans="1:11" x14ac:dyDescent="0.35">
      <c r="A232" s="3">
        <v>43574</v>
      </c>
      <c r="B232" t="s">
        <v>260</v>
      </c>
      <c r="C232" t="s">
        <v>27</v>
      </c>
      <c r="D232" s="4">
        <v>101</v>
      </c>
      <c r="E232" s="4">
        <v>6.3</v>
      </c>
      <c r="F232" t="s">
        <v>17</v>
      </c>
      <c r="I232" s="9"/>
      <c r="K232" s="32"/>
    </row>
    <row r="233" spans="1:11" x14ac:dyDescent="0.35">
      <c r="A233" s="3">
        <v>43574</v>
      </c>
      <c r="B233" t="s">
        <v>667</v>
      </c>
      <c r="C233" t="s">
        <v>6</v>
      </c>
      <c r="D233" s="4">
        <v>76</v>
      </c>
      <c r="E233" s="4">
        <v>7.7</v>
      </c>
      <c r="F233" t="s">
        <v>14</v>
      </c>
      <c r="I233" s="9"/>
      <c r="K233" s="32"/>
    </row>
    <row r="234" spans="1:11" x14ac:dyDescent="0.35">
      <c r="A234" s="3">
        <v>43575</v>
      </c>
      <c r="B234" t="s">
        <v>400</v>
      </c>
      <c r="C234" t="s">
        <v>6</v>
      </c>
      <c r="D234" s="4">
        <v>97</v>
      </c>
      <c r="E234" s="4">
        <v>7.1</v>
      </c>
      <c r="F234" t="s">
        <v>14</v>
      </c>
      <c r="I234" s="9"/>
      <c r="K234" s="32"/>
    </row>
    <row r="235" spans="1:11" x14ac:dyDescent="0.35">
      <c r="A235" s="3">
        <v>43581</v>
      </c>
      <c r="B235" t="s">
        <v>618</v>
      </c>
      <c r="C235" t="s">
        <v>6</v>
      </c>
      <c r="D235" s="4">
        <v>48</v>
      </c>
      <c r="E235" s="4">
        <v>7</v>
      </c>
      <c r="F235" t="s">
        <v>14</v>
      </c>
      <c r="I235" s="9"/>
      <c r="K235" s="32"/>
    </row>
    <row r="236" spans="1:11" x14ac:dyDescent="0.35">
      <c r="A236" s="3">
        <v>43586</v>
      </c>
      <c r="B236" t="s">
        <v>630</v>
      </c>
      <c r="C236" t="s">
        <v>6</v>
      </c>
      <c r="D236" s="4">
        <v>87</v>
      </c>
      <c r="E236" s="4">
        <v>7.1</v>
      </c>
      <c r="F236" t="s">
        <v>14</v>
      </c>
      <c r="I236" s="9"/>
      <c r="K236" s="32"/>
    </row>
    <row r="237" spans="1:11" x14ac:dyDescent="0.35">
      <c r="A237" s="3">
        <v>43588</v>
      </c>
      <c r="B237" t="s">
        <v>110</v>
      </c>
      <c r="C237" t="s">
        <v>21</v>
      </c>
      <c r="D237" s="4">
        <v>78</v>
      </c>
      <c r="E237" s="4">
        <v>5.4</v>
      </c>
      <c r="F237" t="s">
        <v>10</v>
      </c>
      <c r="I237" s="9"/>
      <c r="K237" s="32"/>
    </row>
    <row r="238" spans="1:11" x14ac:dyDescent="0.35">
      <c r="A238" s="3">
        <v>43588</v>
      </c>
      <c r="B238" t="s">
        <v>594</v>
      </c>
      <c r="C238" t="s">
        <v>6</v>
      </c>
      <c r="D238" s="4">
        <v>39</v>
      </c>
      <c r="E238" s="4">
        <v>6.8</v>
      </c>
      <c r="F238" t="s">
        <v>361</v>
      </c>
      <c r="I238" s="9"/>
      <c r="K238" s="32"/>
    </row>
    <row r="239" spans="1:11" x14ac:dyDescent="0.35">
      <c r="A239" s="3">
        <v>43595</v>
      </c>
      <c r="B239" t="s">
        <v>134</v>
      </c>
      <c r="C239" t="s">
        <v>21</v>
      </c>
      <c r="D239" s="4">
        <v>103</v>
      </c>
      <c r="E239" s="4">
        <v>5.5</v>
      </c>
      <c r="F239" t="s">
        <v>14</v>
      </c>
      <c r="I239" s="9"/>
      <c r="K239" s="32"/>
    </row>
    <row r="240" spans="1:11" x14ac:dyDescent="0.35">
      <c r="A240" s="3">
        <v>43599</v>
      </c>
      <c r="B240" t="s">
        <v>97</v>
      </c>
      <c r="C240" t="s">
        <v>351</v>
      </c>
      <c r="D240" s="4">
        <v>60</v>
      </c>
      <c r="E240" s="4">
        <v>5.2</v>
      </c>
      <c r="F240" t="s">
        <v>14</v>
      </c>
      <c r="I240" s="9"/>
      <c r="K240" s="32"/>
    </row>
    <row r="241" spans="1:11" x14ac:dyDescent="0.35">
      <c r="A241" s="3">
        <v>43601</v>
      </c>
      <c r="B241" t="s">
        <v>155</v>
      </c>
      <c r="C241" t="s">
        <v>27</v>
      </c>
      <c r="D241" s="4">
        <v>89</v>
      </c>
      <c r="E241" s="4">
        <v>5.7</v>
      </c>
      <c r="F241" t="s">
        <v>14</v>
      </c>
      <c r="I241" s="9"/>
      <c r="K241" s="32"/>
    </row>
    <row r="242" spans="1:11" x14ac:dyDescent="0.35">
      <c r="A242" s="3">
        <v>43602</v>
      </c>
      <c r="B242" t="s">
        <v>96</v>
      </c>
      <c r="C242" t="s">
        <v>696</v>
      </c>
      <c r="D242" s="4">
        <v>87</v>
      </c>
      <c r="E242" s="4">
        <v>5.2</v>
      </c>
      <c r="F242" t="s">
        <v>14</v>
      </c>
      <c r="I242" s="9"/>
      <c r="K242" s="32"/>
    </row>
    <row r="243" spans="1:11" x14ac:dyDescent="0.35">
      <c r="A243" s="3">
        <v>43602</v>
      </c>
      <c r="B243" t="s">
        <v>619</v>
      </c>
      <c r="C243" t="s">
        <v>6</v>
      </c>
      <c r="D243" s="4">
        <v>84</v>
      </c>
      <c r="E243" s="4">
        <v>7</v>
      </c>
      <c r="F243" t="s">
        <v>14</v>
      </c>
      <c r="I243" s="9"/>
      <c r="K243" s="32"/>
    </row>
    <row r="244" spans="1:11" x14ac:dyDescent="0.35">
      <c r="A244" s="3">
        <v>43607</v>
      </c>
      <c r="B244" t="s">
        <v>556</v>
      </c>
      <c r="C244" t="s">
        <v>6</v>
      </c>
      <c r="D244" s="4">
        <v>30</v>
      </c>
      <c r="E244" s="4">
        <v>6.3</v>
      </c>
      <c r="F244" t="s">
        <v>47</v>
      </c>
      <c r="I244" s="9"/>
      <c r="K244" s="32"/>
    </row>
    <row r="245" spans="1:11" x14ac:dyDescent="0.35">
      <c r="A245" s="3">
        <v>43608</v>
      </c>
      <c r="B245" t="s">
        <v>381</v>
      </c>
      <c r="C245" t="s">
        <v>118</v>
      </c>
      <c r="D245" s="4">
        <v>30</v>
      </c>
      <c r="E245" s="4">
        <v>6.9</v>
      </c>
      <c r="F245" t="s">
        <v>14</v>
      </c>
      <c r="I245" s="9"/>
      <c r="K245" s="32"/>
    </row>
    <row r="246" spans="1:11" x14ac:dyDescent="0.35">
      <c r="A246" s="3">
        <v>43609</v>
      </c>
      <c r="B246" t="s">
        <v>46</v>
      </c>
      <c r="C246" t="s">
        <v>6</v>
      </c>
      <c r="D246" s="4">
        <v>37</v>
      </c>
      <c r="E246" s="4">
        <v>4.5999999999999996</v>
      </c>
      <c r="F246" t="s">
        <v>47</v>
      </c>
      <c r="I246" s="9"/>
      <c r="K246" s="32"/>
    </row>
    <row r="247" spans="1:11" x14ac:dyDescent="0.35">
      <c r="A247" s="3">
        <v>43609</v>
      </c>
      <c r="B247" t="s">
        <v>507</v>
      </c>
      <c r="C247" t="s">
        <v>695</v>
      </c>
      <c r="D247" s="4">
        <v>98</v>
      </c>
      <c r="E247" s="4">
        <v>5.2</v>
      </c>
      <c r="F247" t="s">
        <v>14</v>
      </c>
      <c r="I247" s="9"/>
      <c r="K247" s="32"/>
    </row>
    <row r="248" spans="1:11" x14ac:dyDescent="0.35">
      <c r="A248" s="3">
        <v>43609</v>
      </c>
      <c r="B248" t="s">
        <v>233</v>
      </c>
      <c r="C248" t="s">
        <v>722</v>
      </c>
      <c r="D248" s="4">
        <v>90</v>
      </c>
      <c r="E248" s="4">
        <v>6.1</v>
      </c>
      <c r="F248" t="s">
        <v>14</v>
      </c>
      <c r="I248" s="9"/>
      <c r="K248" s="32"/>
    </row>
    <row r="249" spans="1:11" x14ac:dyDescent="0.35">
      <c r="A249" s="3">
        <v>43616</v>
      </c>
      <c r="B249" t="s">
        <v>306</v>
      </c>
      <c r="C249" t="s">
        <v>21</v>
      </c>
      <c r="D249" s="4">
        <v>100</v>
      </c>
      <c r="E249" s="4">
        <v>6.5</v>
      </c>
      <c r="F249" t="s">
        <v>17</v>
      </c>
      <c r="I249" s="9"/>
      <c r="K249" s="32"/>
    </row>
    <row r="250" spans="1:11" x14ac:dyDescent="0.35">
      <c r="A250" s="3">
        <v>43616</v>
      </c>
      <c r="B250" t="s">
        <v>362</v>
      </c>
      <c r="C250" t="s">
        <v>685</v>
      </c>
      <c r="D250" s="4">
        <v>102</v>
      </c>
      <c r="E250" s="4">
        <v>6.8</v>
      </c>
      <c r="F250" t="s">
        <v>14</v>
      </c>
      <c r="I250" s="9"/>
      <c r="K250" s="32"/>
    </row>
    <row r="251" spans="1:11" x14ac:dyDescent="0.35">
      <c r="A251" s="3">
        <v>43623</v>
      </c>
      <c r="B251" t="s">
        <v>326</v>
      </c>
      <c r="C251" t="s">
        <v>141</v>
      </c>
      <c r="D251" s="4">
        <v>118</v>
      </c>
      <c r="E251" s="4">
        <v>6.6</v>
      </c>
      <c r="F251" t="s">
        <v>10</v>
      </c>
      <c r="I251" s="9"/>
      <c r="K251" s="32"/>
    </row>
    <row r="252" spans="1:11" x14ac:dyDescent="0.35">
      <c r="A252" s="3">
        <v>43623</v>
      </c>
      <c r="B252" t="s">
        <v>443</v>
      </c>
      <c r="C252" t="s">
        <v>6</v>
      </c>
      <c r="D252" s="4">
        <v>118</v>
      </c>
      <c r="E252" s="4">
        <v>7.4</v>
      </c>
      <c r="F252" t="s">
        <v>14</v>
      </c>
      <c r="I252" s="9"/>
      <c r="K252" s="32"/>
    </row>
    <row r="253" spans="1:11" x14ac:dyDescent="0.35">
      <c r="A253" s="3">
        <v>43628</v>
      </c>
      <c r="B253" t="s">
        <v>665</v>
      </c>
      <c r="C253" t="s">
        <v>6</v>
      </c>
      <c r="D253" s="4">
        <v>144</v>
      </c>
      <c r="E253" s="4">
        <v>7.6</v>
      </c>
      <c r="F253" t="s">
        <v>14</v>
      </c>
      <c r="I253" s="9"/>
      <c r="K253" s="32"/>
    </row>
    <row r="254" spans="1:11" x14ac:dyDescent="0.35">
      <c r="A254" s="3">
        <v>43630</v>
      </c>
      <c r="B254" t="s">
        <v>210</v>
      </c>
      <c r="C254" t="s">
        <v>717</v>
      </c>
      <c r="D254" s="4">
        <v>97</v>
      </c>
      <c r="E254" s="4">
        <v>6</v>
      </c>
      <c r="F254" t="s">
        <v>14</v>
      </c>
      <c r="I254" s="9"/>
      <c r="K254" s="32"/>
    </row>
    <row r="255" spans="1:11" x14ac:dyDescent="0.35">
      <c r="A255" s="3">
        <v>43630</v>
      </c>
      <c r="B255" t="s">
        <v>310</v>
      </c>
      <c r="C255" t="s">
        <v>6</v>
      </c>
      <c r="D255" s="4">
        <v>40</v>
      </c>
      <c r="E255" s="4">
        <v>6.5</v>
      </c>
      <c r="F255" t="s">
        <v>311</v>
      </c>
      <c r="I255" s="9"/>
      <c r="K255" s="32"/>
    </row>
    <row r="256" spans="1:11" x14ac:dyDescent="0.35">
      <c r="A256" s="3">
        <v>43635</v>
      </c>
      <c r="B256" t="s">
        <v>393</v>
      </c>
      <c r="C256" t="s">
        <v>27</v>
      </c>
      <c r="D256" s="4">
        <v>110</v>
      </c>
      <c r="E256" s="4">
        <v>7.1</v>
      </c>
      <c r="F256" t="s">
        <v>14</v>
      </c>
      <c r="I256" s="9"/>
      <c r="K256" s="32"/>
    </row>
    <row r="257" spans="1:11" x14ac:dyDescent="0.35">
      <c r="A257" s="3">
        <v>43635</v>
      </c>
      <c r="B257" t="s">
        <v>641</v>
      </c>
      <c r="C257" t="s">
        <v>6</v>
      </c>
      <c r="D257" s="4">
        <v>121</v>
      </c>
      <c r="E257" s="4">
        <v>7.2</v>
      </c>
      <c r="F257" t="s">
        <v>50</v>
      </c>
      <c r="I257" s="9"/>
      <c r="K257" s="32"/>
    </row>
    <row r="258" spans="1:11" x14ac:dyDescent="0.35">
      <c r="A258" s="3">
        <v>43643</v>
      </c>
      <c r="B258" t="s">
        <v>461</v>
      </c>
      <c r="C258" t="s">
        <v>462</v>
      </c>
      <c r="D258" s="4">
        <v>15</v>
      </c>
      <c r="E258" s="4">
        <v>7.7</v>
      </c>
      <c r="F258" t="s">
        <v>14</v>
      </c>
      <c r="I258" s="9"/>
      <c r="K258" s="32"/>
    </row>
    <row r="259" spans="1:11" x14ac:dyDescent="0.35">
      <c r="A259" s="3">
        <v>43656</v>
      </c>
      <c r="B259" t="s">
        <v>354</v>
      </c>
      <c r="C259" t="s">
        <v>6</v>
      </c>
      <c r="D259" s="4">
        <v>106</v>
      </c>
      <c r="E259" s="4">
        <v>6.7</v>
      </c>
      <c r="F259" t="s">
        <v>10</v>
      </c>
      <c r="I259" s="9"/>
      <c r="K259" s="32"/>
    </row>
    <row r="260" spans="1:11" x14ac:dyDescent="0.35">
      <c r="A260" s="3">
        <v>43658</v>
      </c>
      <c r="B260" t="s">
        <v>159</v>
      </c>
      <c r="C260" t="s">
        <v>19</v>
      </c>
      <c r="D260" s="4">
        <v>86</v>
      </c>
      <c r="E260" s="4">
        <v>5.7</v>
      </c>
      <c r="F260" t="s">
        <v>14</v>
      </c>
      <c r="I260" s="9"/>
      <c r="K260" s="32"/>
    </row>
    <row r="261" spans="1:11" x14ac:dyDescent="0.35">
      <c r="A261" s="3">
        <v>43662</v>
      </c>
      <c r="B261" t="s">
        <v>540</v>
      </c>
      <c r="C261" t="s">
        <v>178</v>
      </c>
      <c r="D261" s="4">
        <v>32</v>
      </c>
      <c r="E261" s="4">
        <v>5.9</v>
      </c>
      <c r="F261" t="s">
        <v>14</v>
      </c>
      <c r="I261" s="9"/>
      <c r="K261" s="32"/>
    </row>
    <row r="262" spans="1:11" x14ac:dyDescent="0.35">
      <c r="A262" s="3">
        <v>43664</v>
      </c>
      <c r="B262" t="s">
        <v>36</v>
      </c>
      <c r="C262" t="s">
        <v>9</v>
      </c>
      <c r="D262" s="4">
        <v>97</v>
      </c>
      <c r="E262" s="4">
        <v>4.4000000000000004</v>
      </c>
      <c r="F262" t="s">
        <v>14</v>
      </c>
      <c r="I262" s="9"/>
      <c r="K262" s="32"/>
    </row>
    <row r="263" spans="1:11" x14ac:dyDescent="0.35">
      <c r="A263" s="3">
        <v>43670</v>
      </c>
      <c r="B263" t="s">
        <v>405</v>
      </c>
      <c r="C263" t="s">
        <v>6</v>
      </c>
      <c r="D263" s="4">
        <v>114</v>
      </c>
      <c r="E263" s="4">
        <v>7.1</v>
      </c>
      <c r="F263" t="s">
        <v>14</v>
      </c>
      <c r="I263" s="9"/>
      <c r="K263" s="32"/>
    </row>
    <row r="264" spans="1:11" x14ac:dyDescent="0.35">
      <c r="A264" s="3">
        <v>43677</v>
      </c>
      <c r="B264" t="s">
        <v>334</v>
      </c>
      <c r="C264" t="s">
        <v>737</v>
      </c>
      <c r="D264" s="4">
        <v>130</v>
      </c>
      <c r="E264" s="4">
        <v>6.6</v>
      </c>
      <c r="F264" t="s">
        <v>14</v>
      </c>
      <c r="I264" s="9"/>
      <c r="K264" s="32"/>
    </row>
    <row r="265" spans="1:11" x14ac:dyDescent="0.35">
      <c r="A265" s="3">
        <v>43679</v>
      </c>
      <c r="B265" t="s">
        <v>226</v>
      </c>
      <c r="C265" t="s">
        <v>21</v>
      </c>
      <c r="D265" s="4">
        <v>100</v>
      </c>
      <c r="E265" s="4">
        <v>6.1</v>
      </c>
      <c r="F265" t="s">
        <v>14</v>
      </c>
      <c r="I265" s="9"/>
      <c r="K265" s="32"/>
    </row>
    <row r="266" spans="1:11" x14ac:dyDescent="0.35">
      <c r="A266" s="3">
        <v>43682</v>
      </c>
      <c r="B266" t="s">
        <v>485</v>
      </c>
      <c r="C266" t="s">
        <v>6</v>
      </c>
      <c r="D266" s="4">
        <v>58</v>
      </c>
      <c r="E266" s="7">
        <v>2.5</v>
      </c>
      <c r="F266" t="s">
        <v>7</v>
      </c>
      <c r="I266" s="9"/>
      <c r="K266" s="32"/>
    </row>
    <row r="267" spans="1:11" x14ac:dyDescent="0.35">
      <c r="A267" s="3">
        <v>43686</v>
      </c>
      <c r="B267" t="s">
        <v>208</v>
      </c>
      <c r="C267" t="s">
        <v>27</v>
      </c>
      <c r="D267" s="4">
        <v>106</v>
      </c>
      <c r="E267" s="4">
        <v>6</v>
      </c>
      <c r="F267" t="s">
        <v>17</v>
      </c>
      <c r="I267" s="9"/>
      <c r="K267" s="32"/>
    </row>
    <row r="268" spans="1:11" x14ac:dyDescent="0.35">
      <c r="A268" s="3">
        <v>43686</v>
      </c>
      <c r="B268" t="s">
        <v>621</v>
      </c>
      <c r="C268" t="s">
        <v>388</v>
      </c>
      <c r="D268" s="4">
        <v>45</v>
      </c>
      <c r="E268" s="4">
        <v>7</v>
      </c>
      <c r="F268" t="s">
        <v>14</v>
      </c>
      <c r="I268" s="9"/>
      <c r="K268" s="32"/>
    </row>
    <row r="269" spans="1:11" x14ac:dyDescent="0.35">
      <c r="A269" s="3">
        <v>43693</v>
      </c>
      <c r="B269" t="s">
        <v>37</v>
      </c>
      <c r="C269" t="s">
        <v>21</v>
      </c>
      <c r="D269" s="4">
        <v>99</v>
      </c>
      <c r="E269" s="4">
        <v>4.4000000000000004</v>
      </c>
      <c r="F269" t="s">
        <v>14</v>
      </c>
      <c r="I269" s="9"/>
      <c r="K269" s="32"/>
    </row>
    <row r="270" spans="1:11" x14ac:dyDescent="0.35">
      <c r="A270" s="3">
        <v>43693</v>
      </c>
      <c r="B270" t="s">
        <v>663</v>
      </c>
      <c r="C270" t="s">
        <v>448</v>
      </c>
      <c r="D270" s="4">
        <v>71</v>
      </c>
      <c r="E270" s="4">
        <v>7.5</v>
      </c>
      <c r="F270" t="s">
        <v>14</v>
      </c>
      <c r="I270" s="9"/>
      <c r="K270" s="32"/>
    </row>
    <row r="271" spans="1:11" x14ac:dyDescent="0.35">
      <c r="A271" s="3">
        <v>43698</v>
      </c>
      <c r="B271" t="s">
        <v>503</v>
      </c>
      <c r="C271" t="s">
        <v>86</v>
      </c>
      <c r="D271" s="4">
        <v>10</v>
      </c>
      <c r="E271" s="4">
        <v>5.2</v>
      </c>
      <c r="F271" t="s">
        <v>14</v>
      </c>
      <c r="I271" s="9"/>
      <c r="K271" s="32"/>
    </row>
    <row r="272" spans="1:11" x14ac:dyDescent="0.35">
      <c r="A272" s="3">
        <v>43698</v>
      </c>
      <c r="B272" t="s">
        <v>439</v>
      </c>
      <c r="C272" t="s">
        <v>6</v>
      </c>
      <c r="D272" s="4">
        <v>110</v>
      </c>
      <c r="E272" s="4">
        <v>7.4</v>
      </c>
      <c r="F272" t="s">
        <v>14</v>
      </c>
      <c r="I272" s="9"/>
      <c r="K272" s="32"/>
    </row>
    <row r="273" spans="1:11" x14ac:dyDescent="0.35">
      <c r="A273" s="3">
        <v>43705</v>
      </c>
      <c r="B273" t="s">
        <v>271</v>
      </c>
      <c r="C273" t="s">
        <v>6</v>
      </c>
      <c r="D273" s="4">
        <v>85</v>
      </c>
      <c r="E273" s="4">
        <v>6.3</v>
      </c>
      <c r="F273" t="s">
        <v>14</v>
      </c>
      <c r="I273" s="9"/>
      <c r="K273" s="32"/>
    </row>
    <row r="274" spans="1:11" x14ac:dyDescent="0.35">
      <c r="A274" s="3">
        <v>43706</v>
      </c>
      <c r="B274" t="s">
        <v>139</v>
      </c>
      <c r="C274" t="s">
        <v>685</v>
      </c>
      <c r="D274" s="4">
        <v>97</v>
      </c>
      <c r="E274" s="4">
        <v>5.6</v>
      </c>
      <c r="F274" t="s">
        <v>14</v>
      </c>
      <c r="I274" s="9"/>
      <c r="K274" s="32"/>
    </row>
    <row r="275" spans="1:11" x14ac:dyDescent="0.35">
      <c r="A275" s="3">
        <v>43707</v>
      </c>
      <c r="B275" t="s">
        <v>508</v>
      </c>
      <c r="C275" t="s">
        <v>21</v>
      </c>
      <c r="D275" s="4">
        <v>83</v>
      </c>
      <c r="E275" s="4">
        <v>5.3</v>
      </c>
      <c r="F275" t="s">
        <v>44</v>
      </c>
      <c r="I275" s="9"/>
      <c r="K275" s="32"/>
    </row>
    <row r="276" spans="1:11" x14ac:dyDescent="0.35">
      <c r="A276" s="3">
        <v>43718</v>
      </c>
      <c r="B276" t="s">
        <v>398</v>
      </c>
      <c r="C276" t="s">
        <v>6</v>
      </c>
      <c r="D276" s="4">
        <v>96</v>
      </c>
      <c r="E276" s="4">
        <v>7.1</v>
      </c>
      <c r="F276" t="s">
        <v>14</v>
      </c>
      <c r="I276" s="9"/>
      <c r="K276" s="32"/>
    </row>
    <row r="277" spans="1:11" x14ac:dyDescent="0.35">
      <c r="A277" s="3">
        <v>43721</v>
      </c>
      <c r="B277" t="s">
        <v>491</v>
      </c>
      <c r="C277" t="s">
        <v>6</v>
      </c>
      <c r="D277" s="4">
        <v>64</v>
      </c>
      <c r="E277" s="4">
        <v>4.4000000000000004</v>
      </c>
      <c r="F277" t="s">
        <v>14</v>
      </c>
      <c r="I277" s="9"/>
      <c r="K277" s="32"/>
    </row>
    <row r="278" spans="1:11" x14ac:dyDescent="0.35">
      <c r="A278" s="3">
        <v>43721</v>
      </c>
      <c r="B278" t="s">
        <v>99</v>
      </c>
      <c r="C278" t="s">
        <v>697</v>
      </c>
      <c r="D278" s="4">
        <v>102</v>
      </c>
      <c r="E278" s="4">
        <v>5.2</v>
      </c>
      <c r="F278" t="s">
        <v>14</v>
      </c>
      <c r="I278" s="9"/>
      <c r="K278" s="32"/>
    </row>
    <row r="279" spans="1:11" x14ac:dyDescent="0.35">
      <c r="A279" s="3">
        <v>43723</v>
      </c>
      <c r="B279" t="s">
        <v>615</v>
      </c>
      <c r="C279" t="s">
        <v>6</v>
      </c>
      <c r="D279" s="4">
        <v>64</v>
      </c>
      <c r="E279" s="4">
        <v>7</v>
      </c>
      <c r="F279" t="s">
        <v>10</v>
      </c>
      <c r="I279" s="9"/>
      <c r="K279" s="32"/>
    </row>
    <row r="280" spans="1:11" x14ac:dyDescent="0.35">
      <c r="A280" s="3">
        <v>43728</v>
      </c>
      <c r="B280" t="s">
        <v>219</v>
      </c>
      <c r="C280" t="s">
        <v>21</v>
      </c>
      <c r="D280" s="4">
        <v>82</v>
      </c>
      <c r="E280" s="4">
        <v>6.1</v>
      </c>
      <c r="F280" t="s">
        <v>14</v>
      </c>
      <c r="I280" s="9"/>
      <c r="K280" s="32"/>
    </row>
    <row r="281" spans="1:11" x14ac:dyDescent="0.35">
      <c r="A281" s="3">
        <v>43733</v>
      </c>
      <c r="B281" t="s">
        <v>276</v>
      </c>
      <c r="C281" t="s">
        <v>6</v>
      </c>
      <c r="D281" s="4">
        <v>37</v>
      </c>
      <c r="E281" s="4">
        <v>6.4</v>
      </c>
      <c r="F281" t="s">
        <v>47</v>
      </c>
      <c r="I281" s="9"/>
      <c r="K281" s="32"/>
    </row>
    <row r="282" spans="1:11" x14ac:dyDescent="0.35">
      <c r="A282" s="3">
        <v>43735</v>
      </c>
      <c r="B282" t="s">
        <v>551</v>
      </c>
      <c r="C282" t="s">
        <v>9</v>
      </c>
      <c r="D282" s="4">
        <v>115</v>
      </c>
      <c r="E282" s="4">
        <v>6.2</v>
      </c>
      <c r="F282" t="s">
        <v>14</v>
      </c>
      <c r="I282" s="9"/>
      <c r="K282" s="32"/>
    </row>
    <row r="283" spans="1:11" x14ac:dyDescent="0.35">
      <c r="A283" s="3">
        <v>43735</v>
      </c>
      <c r="B283" t="s">
        <v>287</v>
      </c>
      <c r="C283" t="s">
        <v>288</v>
      </c>
      <c r="D283" s="4">
        <v>41</v>
      </c>
      <c r="E283" s="4">
        <v>6.4</v>
      </c>
      <c r="F283" t="s">
        <v>14</v>
      </c>
      <c r="I283" s="9"/>
      <c r="K283" s="32"/>
    </row>
    <row r="284" spans="1:11" x14ac:dyDescent="0.35">
      <c r="A284" s="3">
        <v>43742</v>
      </c>
      <c r="B284" t="s">
        <v>515</v>
      </c>
      <c r="C284" t="s">
        <v>48</v>
      </c>
      <c r="D284" s="4">
        <v>101</v>
      </c>
      <c r="E284" s="4">
        <v>5.4</v>
      </c>
      <c r="F284" t="s">
        <v>14</v>
      </c>
      <c r="I284" s="9"/>
      <c r="K284" s="32"/>
    </row>
    <row r="285" spans="1:11" x14ac:dyDescent="0.35">
      <c r="A285" s="3">
        <v>43749</v>
      </c>
      <c r="B285" t="s">
        <v>562</v>
      </c>
      <c r="C285" t="s">
        <v>27</v>
      </c>
      <c r="D285" s="4">
        <v>151</v>
      </c>
      <c r="E285" s="4">
        <v>6.3</v>
      </c>
      <c r="F285" t="s">
        <v>127</v>
      </c>
      <c r="I285" s="9"/>
      <c r="K285" s="32"/>
    </row>
    <row r="286" spans="1:11" x14ac:dyDescent="0.35">
      <c r="A286" s="3">
        <v>43749</v>
      </c>
      <c r="B286" t="s">
        <v>278</v>
      </c>
      <c r="C286" t="s">
        <v>9</v>
      </c>
      <c r="D286" s="4">
        <v>100</v>
      </c>
      <c r="E286" s="4">
        <v>6.4</v>
      </c>
      <c r="F286" t="s">
        <v>14</v>
      </c>
      <c r="I286" s="9"/>
      <c r="K286" s="32"/>
    </row>
    <row r="287" spans="1:11" x14ac:dyDescent="0.35">
      <c r="A287" s="3">
        <v>43749</v>
      </c>
      <c r="B287" t="s">
        <v>426</v>
      </c>
      <c r="C287" t="s">
        <v>702</v>
      </c>
      <c r="D287" s="4">
        <v>121</v>
      </c>
      <c r="E287" s="4">
        <v>7.3</v>
      </c>
      <c r="F287" t="s">
        <v>14</v>
      </c>
      <c r="I287" s="9"/>
      <c r="K287" s="32"/>
    </row>
    <row r="288" spans="1:11" x14ac:dyDescent="0.35">
      <c r="A288" s="3">
        <v>43750</v>
      </c>
      <c r="B288" t="s">
        <v>285</v>
      </c>
      <c r="C288" t="s">
        <v>27</v>
      </c>
      <c r="D288" s="4">
        <v>96</v>
      </c>
      <c r="E288" s="4">
        <v>6.4</v>
      </c>
      <c r="F288" t="s">
        <v>44</v>
      </c>
      <c r="I288" s="9"/>
      <c r="K288" s="32"/>
    </row>
    <row r="289" spans="1:11" x14ac:dyDescent="0.35">
      <c r="A289" s="3">
        <v>43756</v>
      </c>
      <c r="B289" t="s">
        <v>153</v>
      </c>
      <c r="C289" t="s">
        <v>48</v>
      </c>
      <c r="D289" s="4">
        <v>98</v>
      </c>
      <c r="E289" s="4">
        <v>5.7</v>
      </c>
      <c r="F289" t="s">
        <v>14</v>
      </c>
      <c r="I289" s="9"/>
      <c r="K289" s="32"/>
    </row>
    <row r="290" spans="1:11" x14ac:dyDescent="0.35">
      <c r="A290" s="3">
        <v>43756</v>
      </c>
      <c r="B290" t="s">
        <v>269</v>
      </c>
      <c r="C290" t="s">
        <v>697</v>
      </c>
      <c r="D290" s="4">
        <v>98</v>
      </c>
      <c r="E290" s="4">
        <v>6.3</v>
      </c>
      <c r="F290" t="s">
        <v>14</v>
      </c>
      <c r="I290" s="9"/>
      <c r="K290" s="32"/>
    </row>
    <row r="291" spans="1:11" x14ac:dyDescent="0.35">
      <c r="A291" s="3">
        <v>43756</v>
      </c>
      <c r="B291" t="s">
        <v>359</v>
      </c>
      <c r="C291" t="s">
        <v>27</v>
      </c>
      <c r="D291" s="4">
        <v>112</v>
      </c>
      <c r="E291" s="4">
        <v>6.7</v>
      </c>
      <c r="F291" t="s">
        <v>17</v>
      </c>
      <c r="I291" s="9"/>
      <c r="K291" s="32"/>
    </row>
    <row r="292" spans="1:11" x14ac:dyDescent="0.35">
      <c r="A292" s="3">
        <v>43756</v>
      </c>
      <c r="B292" t="s">
        <v>417</v>
      </c>
      <c r="C292" t="s">
        <v>741</v>
      </c>
      <c r="D292" s="4">
        <v>99</v>
      </c>
      <c r="E292" s="4">
        <v>7.2</v>
      </c>
      <c r="F292" t="s">
        <v>10</v>
      </c>
      <c r="I292" s="9"/>
      <c r="K292" s="32"/>
    </row>
    <row r="293" spans="1:11" x14ac:dyDescent="0.35">
      <c r="A293" s="3">
        <v>43756</v>
      </c>
      <c r="B293" t="s">
        <v>455</v>
      </c>
      <c r="C293" t="s">
        <v>6</v>
      </c>
      <c r="D293" s="4">
        <v>85</v>
      </c>
      <c r="E293" s="4">
        <v>7.6</v>
      </c>
      <c r="F293" t="s">
        <v>14</v>
      </c>
      <c r="I293" s="9"/>
      <c r="K293" s="32"/>
    </row>
    <row r="294" spans="1:11" x14ac:dyDescent="0.35">
      <c r="A294" s="3">
        <v>43761</v>
      </c>
      <c r="B294" t="s">
        <v>676</v>
      </c>
      <c r="C294" t="s">
        <v>6</v>
      </c>
      <c r="D294" s="4">
        <v>51</v>
      </c>
      <c r="E294" s="4">
        <v>8.3000000000000007</v>
      </c>
      <c r="F294" t="s">
        <v>14</v>
      </c>
      <c r="I294" s="9"/>
      <c r="K294" s="32"/>
    </row>
    <row r="295" spans="1:11" x14ac:dyDescent="0.35">
      <c r="A295" s="3">
        <v>43763</v>
      </c>
      <c r="B295" t="s">
        <v>51</v>
      </c>
      <c r="C295" t="s">
        <v>48</v>
      </c>
      <c r="D295" s="4">
        <v>85</v>
      </c>
      <c r="E295" s="4">
        <v>4.5999999999999996</v>
      </c>
      <c r="F295" t="s">
        <v>14</v>
      </c>
      <c r="I295" s="9"/>
      <c r="K295" s="32"/>
    </row>
    <row r="296" spans="1:11" x14ac:dyDescent="0.35">
      <c r="A296" s="3">
        <v>43763</v>
      </c>
      <c r="B296" t="s">
        <v>582</v>
      </c>
      <c r="C296" t="s">
        <v>6</v>
      </c>
      <c r="D296" s="4">
        <v>126</v>
      </c>
      <c r="E296" s="4">
        <v>6.6</v>
      </c>
      <c r="F296" t="s">
        <v>14</v>
      </c>
      <c r="I296" s="9"/>
      <c r="K296" s="32"/>
    </row>
    <row r="297" spans="1:11" x14ac:dyDescent="0.35">
      <c r="A297" s="3">
        <v>43763</v>
      </c>
      <c r="B297" t="s">
        <v>425</v>
      </c>
      <c r="C297" t="s">
        <v>170</v>
      </c>
      <c r="D297" s="4">
        <v>118</v>
      </c>
      <c r="E297" s="4">
        <v>7.3</v>
      </c>
      <c r="F297" t="s">
        <v>14</v>
      </c>
      <c r="I297" s="9"/>
      <c r="K297" s="32"/>
    </row>
    <row r="298" spans="1:11" x14ac:dyDescent="0.35">
      <c r="A298" s="3">
        <v>43766</v>
      </c>
      <c r="B298" t="s">
        <v>301</v>
      </c>
      <c r="C298" t="s">
        <v>6</v>
      </c>
      <c r="D298" s="4">
        <v>28</v>
      </c>
      <c r="E298" s="4">
        <v>6.5</v>
      </c>
      <c r="F298" t="s">
        <v>47</v>
      </c>
      <c r="I298" s="9"/>
      <c r="K298" s="32"/>
    </row>
    <row r="299" spans="1:11" x14ac:dyDescent="0.35">
      <c r="A299" s="3">
        <v>43766</v>
      </c>
      <c r="B299" t="s">
        <v>349</v>
      </c>
      <c r="C299" t="s">
        <v>6</v>
      </c>
      <c r="D299" s="4">
        <v>19</v>
      </c>
      <c r="E299" s="4">
        <v>6.7</v>
      </c>
      <c r="F299" t="s">
        <v>127</v>
      </c>
      <c r="I299" s="9"/>
      <c r="K299" s="32"/>
    </row>
    <row r="300" spans="1:11" x14ac:dyDescent="0.35">
      <c r="A300" s="3">
        <v>43767</v>
      </c>
      <c r="B300" t="s">
        <v>642</v>
      </c>
      <c r="C300" t="s">
        <v>743</v>
      </c>
      <c r="D300" s="4">
        <v>13</v>
      </c>
      <c r="E300" s="4">
        <v>7.2</v>
      </c>
      <c r="F300" t="s">
        <v>14</v>
      </c>
      <c r="I300" s="9"/>
      <c r="K300" s="32"/>
    </row>
    <row r="301" spans="1:11" x14ac:dyDescent="0.35">
      <c r="A301" s="3">
        <v>43770</v>
      </c>
      <c r="B301" t="s">
        <v>18</v>
      </c>
      <c r="C301" t="s">
        <v>19</v>
      </c>
      <c r="D301" s="4">
        <v>147</v>
      </c>
      <c r="E301" s="4">
        <v>3.5</v>
      </c>
      <c r="F301" t="s">
        <v>17</v>
      </c>
      <c r="I301" s="9"/>
      <c r="K301" s="32"/>
    </row>
    <row r="302" spans="1:11" x14ac:dyDescent="0.35">
      <c r="A302" s="3">
        <v>43770</v>
      </c>
      <c r="B302" t="s">
        <v>168</v>
      </c>
      <c r="C302" t="s">
        <v>27</v>
      </c>
      <c r="D302" s="4">
        <v>90</v>
      </c>
      <c r="E302" s="4">
        <v>5.8</v>
      </c>
      <c r="F302" t="s">
        <v>14</v>
      </c>
      <c r="I302" s="9"/>
      <c r="K302" s="32"/>
    </row>
    <row r="303" spans="1:11" x14ac:dyDescent="0.35">
      <c r="A303" s="3">
        <v>43770</v>
      </c>
      <c r="B303" t="s">
        <v>547</v>
      </c>
      <c r="C303" t="s">
        <v>721</v>
      </c>
      <c r="D303" s="4">
        <v>85</v>
      </c>
      <c r="E303" s="4">
        <v>6.1</v>
      </c>
      <c r="F303" t="s">
        <v>14</v>
      </c>
      <c r="I303" s="9"/>
      <c r="K303" s="32"/>
    </row>
    <row r="304" spans="1:11" x14ac:dyDescent="0.35">
      <c r="A304" s="3">
        <v>43770</v>
      </c>
      <c r="B304" t="s">
        <v>423</v>
      </c>
      <c r="C304" t="s">
        <v>742</v>
      </c>
      <c r="D304" s="4">
        <v>140</v>
      </c>
      <c r="E304" s="4">
        <v>7.2</v>
      </c>
      <c r="F304" t="s">
        <v>14</v>
      </c>
      <c r="I304" s="9"/>
      <c r="K304" s="32"/>
    </row>
    <row r="305" spans="1:11" x14ac:dyDescent="0.35">
      <c r="A305" s="3">
        <v>43770</v>
      </c>
      <c r="B305" t="s">
        <v>655</v>
      </c>
      <c r="C305" t="s">
        <v>6</v>
      </c>
      <c r="D305" s="4">
        <v>39</v>
      </c>
      <c r="E305" s="4">
        <v>7.4</v>
      </c>
      <c r="F305" t="s">
        <v>14</v>
      </c>
      <c r="I305" s="9"/>
      <c r="K305" s="32"/>
    </row>
    <row r="306" spans="1:11" x14ac:dyDescent="0.35">
      <c r="A306" s="3">
        <v>43777</v>
      </c>
      <c r="B306" t="s">
        <v>176</v>
      </c>
      <c r="C306" t="s">
        <v>685</v>
      </c>
      <c r="D306" s="4">
        <v>92</v>
      </c>
      <c r="E306" s="4">
        <v>5.8</v>
      </c>
      <c r="F306" t="s">
        <v>14</v>
      </c>
      <c r="I306" s="9"/>
      <c r="K306" s="32"/>
    </row>
    <row r="307" spans="1:11" x14ac:dyDescent="0.35">
      <c r="A307" s="3">
        <v>43784</v>
      </c>
      <c r="B307" t="s">
        <v>122</v>
      </c>
      <c r="C307" t="s">
        <v>21</v>
      </c>
      <c r="D307" s="4">
        <v>104</v>
      </c>
      <c r="E307" s="4">
        <v>5.5</v>
      </c>
      <c r="F307" t="s">
        <v>17</v>
      </c>
      <c r="I307" s="9"/>
      <c r="K307" s="32"/>
    </row>
    <row r="308" spans="1:11" x14ac:dyDescent="0.35">
      <c r="A308" s="3">
        <v>43784</v>
      </c>
      <c r="B308" t="s">
        <v>198</v>
      </c>
      <c r="C308" t="s">
        <v>16</v>
      </c>
      <c r="D308" s="4">
        <v>107</v>
      </c>
      <c r="E308" s="4">
        <v>5.9</v>
      </c>
      <c r="F308" t="s">
        <v>14</v>
      </c>
      <c r="I308" s="9"/>
      <c r="K308" s="32"/>
    </row>
    <row r="309" spans="1:11" x14ac:dyDescent="0.35">
      <c r="A309" s="3">
        <v>43784</v>
      </c>
      <c r="B309" t="s">
        <v>476</v>
      </c>
      <c r="C309" t="s">
        <v>477</v>
      </c>
      <c r="D309" s="4">
        <v>97</v>
      </c>
      <c r="E309" s="4">
        <v>8.1999999999999993</v>
      </c>
      <c r="F309" t="s">
        <v>14</v>
      </c>
      <c r="I309" s="9"/>
      <c r="K309" s="32"/>
    </row>
    <row r="310" spans="1:11" x14ac:dyDescent="0.35">
      <c r="A310" s="3">
        <v>43789</v>
      </c>
      <c r="B310" t="s">
        <v>339</v>
      </c>
      <c r="C310" t="s">
        <v>6</v>
      </c>
      <c r="D310" s="4">
        <v>86</v>
      </c>
      <c r="E310" s="4">
        <v>6.7</v>
      </c>
      <c r="F310" t="s">
        <v>14</v>
      </c>
      <c r="I310" s="9"/>
      <c r="K310" s="32"/>
    </row>
    <row r="311" spans="1:11" x14ac:dyDescent="0.35">
      <c r="A311" s="3">
        <v>43789</v>
      </c>
      <c r="B311" t="s">
        <v>384</v>
      </c>
      <c r="C311" t="s">
        <v>6</v>
      </c>
      <c r="D311" s="4">
        <v>28</v>
      </c>
      <c r="E311" s="4">
        <v>7</v>
      </c>
      <c r="F311" t="s">
        <v>10</v>
      </c>
      <c r="I311" s="9"/>
      <c r="K311" s="32"/>
    </row>
    <row r="312" spans="1:11" x14ac:dyDescent="0.35">
      <c r="A312" s="3">
        <v>43790</v>
      </c>
      <c r="B312" t="s">
        <v>130</v>
      </c>
      <c r="C312" t="s">
        <v>685</v>
      </c>
      <c r="D312" s="4">
        <v>92</v>
      </c>
      <c r="E312" s="4">
        <v>5.5</v>
      </c>
      <c r="F312" t="s">
        <v>14</v>
      </c>
      <c r="I312" s="9"/>
      <c r="K312" s="32"/>
    </row>
    <row r="313" spans="1:11" x14ac:dyDescent="0.35">
      <c r="A313" s="3">
        <v>43796</v>
      </c>
      <c r="B313" t="s">
        <v>444</v>
      </c>
      <c r="C313" t="s">
        <v>86</v>
      </c>
      <c r="D313" s="4">
        <v>23</v>
      </c>
      <c r="E313" s="4">
        <v>7.4</v>
      </c>
      <c r="F313" t="s">
        <v>14</v>
      </c>
      <c r="I313" s="9"/>
      <c r="K313" s="32"/>
    </row>
    <row r="314" spans="1:11" x14ac:dyDescent="0.35">
      <c r="A314" s="3">
        <v>43796</v>
      </c>
      <c r="B314" t="s">
        <v>468</v>
      </c>
      <c r="C314" t="s">
        <v>702</v>
      </c>
      <c r="D314" s="4">
        <v>209</v>
      </c>
      <c r="E314" s="4">
        <v>7.8</v>
      </c>
      <c r="F314" t="s">
        <v>14</v>
      </c>
      <c r="I314" s="9"/>
      <c r="K314" s="32"/>
    </row>
    <row r="315" spans="1:11" x14ac:dyDescent="0.35">
      <c r="A315" s="3">
        <v>43797</v>
      </c>
      <c r="B315" t="s">
        <v>73</v>
      </c>
      <c r="C315" t="s">
        <v>690</v>
      </c>
      <c r="D315" s="4">
        <v>94</v>
      </c>
      <c r="E315" s="4">
        <v>4.9000000000000004</v>
      </c>
      <c r="F315" t="s">
        <v>14</v>
      </c>
      <c r="I315" s="9"/>
      <c r="K315" s="32"/>
    </row>
    <row r="316" spans="1:11" x14ac:dyDescent="0.35">
      <c r="A316" s="3">
        <v>43800</v>
      </c>
      <c r="B316" t="s">
        <v>121</v>
      </c>
      <c r="C316" t="s">
        <v>9</v>
      </c>
      <c r="D316" s="4">
        <v>94</v>
      </c>
      <c r="E316" s="4">
        <v>5.5</v>
      </c>
      <c r="F316" t="s">
        <v>55</v>
      </c>
      <c r="I316" s="9"/>
      <c r="K316" s="32"/>
    </row>
    <row r="317" spans="1:11" x14ac:dyDescent="0.35">
      <c r="A317" s="3">
        <v>43802</v>
      </c>
      <c r="B317" t="s">
        <v>495</v>
      </c>
      <c r="C317" t="s">
        <v>21</v>
      </c>
      <c r="D317" s="4">
        <v>46</v>
      </c>
      <c r="E317" s="4">
        <v>4.5999999999999996</v>
      </c>
      <c r="F317" t="s">
        <v>50</v>
      </c>
      <c r="I317" s="9"/>
      <c r="K317" s="32"/>
    </row>
    <row r="318" spans="1:11" x14ac:dyDescent="0.35">
      <c r="A318" s="3">
        <v>43804</v>
      </c>
      <c r="B318" t="s">
        <v>109</v>
      </c>
      <c r="C318" t="s">
        <v>685</v>
      </c>
      <c r="D318" s="4">
        <v>85</v>
      </c>
      <c r="E318" s="4">
        <v>5.4</v>
      </c>
      <c r="F318" t="s">
        <v>14</v>
      </c>
      <c r="I318" s="9"/>
      <c r="K318" s="32"/>
    </row>
    <row r="319" spans="1:11" x14ac:dyDescent="0.35">
      <c r="A319" s="3">
        <v>43805</v>
      </c>
      <c r="B319" t="s">
        <v>471</v>
      </c>
      <c r="C319" t="s">
        <v>27</v>
      </c>
      <c r="D319" s="4">
        <v>136</v>
      </c>
      <c r="E319" s="4">
        <v>7.9</v>
      </c>
      <c r="F319" t="s">
        <v>14</v>
      </c>
      <c r="I319" s="9"/>
      <c r="K319" s="32"/>
    </row>
    <row r="320" spans="1:11" x14ac:dyDescent="0.35">
      <c r="A320" s="3">
        <v>43812</v>
      </c>
      <c r="B320" t="s">
        <v>218</v>
      </c>
      <c r="C320" t="s">
        <v>19</v>
      </c>
      <c r="D320" s="4">
        <v>128</v>
      </c>
      <c r="E320" s="4">
        <v>6.1</v>
      </c>
      <c r="F320" t="s">
        <v>14</v>
      </c>
      <c r="I320" s="9"/>
      <c r="K320" s="32"/>
    </row>
    <row r="321" spans="1:11" x14ac:dyDescent="0.35">
      <c r="A321" s="3">
        <v>43818</v>
      </c>
      <c r="B321" t="s">
        <v>489</v>
      </c>
      <c r="C321" t="s">
        <v>6</v>
      </c>
      <c r="D321" s="4">
        <v>25</v>
      </c>
      <c r="E321" s="4">
        <v>4.3</v>
      </c>
      <c r="F321" t="s">
        <v>10</v>
      </c>
      <c r="I321" s="9"/>
      <c r="K321" s="32"/>
    </row>
    <row r="322" spans="1:11" x14ac:dyDescent="0.35">
      <c r="A322" s="3">
        <v>43819</v>
      </c>
      <c r="B322" t="s">
        <v>458</v>
      </c>
      <c r="C322" t="s">
        <v>27</v>
      </c>
      <c r="D322" s="4">
        <v>125</v>
      </c>
      <c r="E322" s="4">
        <v>7.6</v>
      </c>
      <c r="F322" t="s">
        <v>14</v>
      </c>
      <c r="I322" s="9"/>
      <c r="K322" s="32"/>
    </row>
    <row r="323" spans="1:11" x14ac:dyDescent="0.35">
      <c r="A323" s="3">
        <v>43823</v>
      </c>
      <c r="B323" t="s">
        <v>567</v>
      </c>
      <c r="C323" t="s">
        <v>730</v>
      </c>
      <c r="D323" s="4">
        <v>112</v>
      </c>
      <c r="E323" s="4">
        <v>6.4</v>
      </c>
      <c r="F323" t="s">
        <v>10</v>
      </c>
      <c r="I323" s="9"/>
      <c r="K323" s="32"/>
    </row>
    <row r="324" spans="1:11" x14ac:dyDescent="0.35">
      <c r="A324" s="3">
        <v>43823</v>
      </c>
      <c r="B324" t="s">
        <v>664</v>
      </c>
      <c r="C324" t="s">
        <v>351</v>
      </c>
      <c r="D324" s="4">
        <v>70</v>
      </c>
      <c r="E324" s="4">
        <v>7.5</v>
      </c>
      <c r="F324" t="s">
        <v>14</v>
      </c>
      <c r="I324" s="9"/>
      <c r="K324" s="32"/>
    </row>
    <row r="325" spans="1:11" x14ac:dyDescent="0.35">
      <c r="A325" s="3">
        <v>43825</v>
      </c>
      <c r="B325" t="s">
        <v>11</v>
      </c>
      <c r="C325" t="s">
        <v>682</v>
      </c>
      <c r="D325" s="4">
        <v>79</v>
      </c>
      <c r="E325" s="4">
        <v>2.6</v>
      </c>
      <c r="F325" t="s">
        <v>12</v>
      </c>
      <c r="I325" s="9"/>
      <c r="K325" s="32"/>
    </row>
    <row r="326" spans="1:11" x14ac:dyDescent="0.35">
      <c r="A326" s="3">
        <v>43826</v>
      </c>
      <c r="B326" t="s">
        <v>396</v>
      </c>
      <c r="C326" t="s">
        <v>6</v>
      </c>
      <c r="D326" s="4">
        <v>73</v>
      </c>
      <c r="E326" s="4">
        <v>7.1</v>
      </c>
      <c r="F326" t="s">
        <v>10</v>
      </c>
      <c r="I326" s="9"/>
      <c r="K326" s="32"/>
    </row>
    <row r="327" spans="1:11" x14ac:dyDescent="0.35">
      <c r="A327" s="3">
        <v>43831</v>
      </c>
      <c r="B327" t="s">
        <v>33</v>
      </c>
      <c r="C327" t="s">
        <v>687</v>
      </c>
      <c r="D327" s="4">
        <v>144</v>
      </c>
      <c r="E327" s="4">
        <v>4.3</v>
      </c>
      <c r="F327" t="s">
        <v>17</v>
      </c>
      <c r="I327" s="9"/>
      <c r="K327" s="32"/>
    </row>
    <row r="328" spans="1:11" x14ac:dyDescent="0.35">
      <c r="A328" s="3">
        <v>43847</v>
      </c>
      <c r="B328" t="s">
        <v>538</v>
      </c>
      <c r="C328" t="s">
        <v>9</v>
      </c>
      <c r="D328" s="4">
        <v>120</v>
      </c>
      <c r="E328" s="4">
        <v>5.9</v>
      </c>
      <c r="F328" t="s">
        <v>14</v>
      </c>
      <c r="I328" s="9"/>
      <c r="K328" s="32"/>
    </row>
    <row r="329" spans="1:11" x14ac:dyDescent="0.35">
      <c r="A329" s="3">
        <v>43850</v>
      </c>
      <c r="B329" t="s">
        <v>320</v>
      </c>
      <c r="C329" t="s">
        <v>321</v>
      </c>
      <c r="D329" s="4">
        <v>17</v>
      </c>
      <c r="E329" s="4">
        <v>6.5</v>
      </c>
      <c r="F329" t="s">
        <v>14</v>
      </c>
      <c r="I329" s="9"/>
      <c r="K329" s="32"/>
    </row>
    <row r="330" spans="1:11" x14ac:dyDescent="0.35">
      <c r="A330" s="3">
        <v>43853</v>
      </c>
      <c r="B330" t="s">
        <v>74</v>
      </c>
      <c r="C330" t="s">
        <v>21</v>
      </c>
      <c r="D330" s="4">
        <v>96</v>
      </c>
      <c r="E330" s="4">
        <v>5</v>
      </c>
      <c r="F330" t="s">
        <v>50</v>
      </c>
      <c r="I330" s="9"/>
      <c r="K330" s="32"/>
    </row>
    <row r="331" spans="1:11" x14ac:dyDescent="0.35">
      <c r="A331" s="3">
        <v>43861</v>
      </c>
      <c r="B331" t="s">
        <v>441</v>
      </c>
      <c r="C331" t="s">
        <v>6</v>
      </c>
      <c r="D331" s="4">
        <v>85</v>
      </c>
      <c r="E331" s="4">
        <v>7.4</v>
      </c>
      <c r="F331" t="s">
        <v>14</v>
      </c>
      <c r="I331" s="9"/>
      <c r="K331" s="32"/>
    </row>
    <row r="332" spans="1:11" x14ac:dyDescent="0.35">
      <c r="A332" s="3">
        <v>43868</v>
      </c>
      <c r="B332" t="s">
        <v>199</v>
      </c>
      <c r="C332" t="s">
        <v>27</v>
      </c>
      <c r="D332" s="4">
        <v>104</v>
      </c>
      <c r="E332" s="4">
        <v>5.9</v>
      </c>
      <c r="F332" t="s">
        <v>14</v>
      </c>
      <c r="I332" s="9"/>
      <c r="K332" s="32"/>
    </row>
    <row r="333" spans="1:11" x14ac:dyDescent="0.35">
      <c r="A333" s="3">
        <v>43872</v>
      </c>
      <c r="B333" t="s">
        <v>669</v>
      </c>
      <c r="C333" t="s">
        <v>743</v>
      </c>
      <c r="D333" s="4">
        <v>72</v>
      </c>
      <c r="E333" s="4">
        <v>7.7</v>
      </c>
      <c r="F333" t="s">
        <v>10</v>
      </c>
      <c r="I333" s="9"/>
      <c r="K333" s="32"/>
    </row>
    <row r="334" spans="1:11" x14ac:dyDescent="0.35">
      <c r="A334" s="3">
        <v>43873</v>
      </c>
      <c r="B334" t="s">
        <v>544</v>
      </c>
      <c r="C334" t="s">
        <v>685</v>
      </c>
      <c r="D334" s="4">
        <v>102</v>
      </c>
      <c r="E334" s="4">
        <v>6</v>
      </c>
      <c r="F334" t="s">
        <v>14</v>
      </c>
      <c r="I334" s="9"/>
      <c r="K334" s="32"/>
    </row>
    <row r="335" spans="1:11" x14ac:dyDescent="0.35">
      <c r="A335" s="3">
        <v>43875</v>
      </c>
      <c r="B335" t="s">
        <v>280</v>
      </c>
      <c r="C335" t="s">
        <v>685</v>
      </c>
      <c r="D335" s="4">
        <v>113</v>
      </c>
      <c r="E335" s="4">
        <v>6.4</v>
      </c>
      <c r="F335" t="s">
        <v>63</v>
      </c>
      <c r="I335" s="9"/>
      <c r="K335" s="32"/>
    </row>
    <row r="336" spans="1:11" x14ac:dyDescent="0.35">
      <c r="A336" s="3">
        <v>43882</v>
      </c>
      <c r="B336" t="s">
        <v>34</v>
      </c>
      <c r="C336" t="s">
        <v>688</v>
      </c>
      <c r="D336" s="4">
        <v>115</v>
      </c>
      <c r="E336" s="4">
        <v>4.3</v>
      </c>
      <c r="F336" t="s">
        <v>14</v>
      </c>
      <c r="I336" s="9"/>
      <c r="K336" s="32"/>
    </row>
    <row r="337" spans="1:11" x14ac:dyDescent="0.35">
      <c r="A337" s="3">
        <v>43882</v>
      </c>
      <c r="B337" t="s">
        <v>460</v>
      </c>
      <c r="C337" t="s">
        <v>27</v>
      </c>
      <c r="D337" s="4">
        <v>117</v>
      </c>
      <c r="E337" s="4">
        <v>7.6</v>
      </c>
      <c r="F337" t="s">
        <v>17</v>
      </c>
      <c r="I337" s="9"/>
      <c r="K337" s="32"/>
    </row>
    <row r="338" spans="1:11" x14ac:dyDescent="0.35">
      <c r="A338" s="3">
        <v>43889</v>
      </c>
      <c r="B338" t="s">
        <v>571</v>
      </c>
      <c r="C338" t="s">
        <v>141</v>
      </c>
      <c r="D338" s="4">
        <v>108</v>
      </c>
      <c r="E338" s="4">
        <v>6.5</v>
      </c>
      <c r="F338" t="s">
        <v>14</v>
      </c>
      <c r="I338" s="9"/>
      <c r="K338" s="32"/>
    </row>
    <row r="339" spans="1:11" x14ac:dyDescent="0.35">
      <c r="A339" s="3">
        <v>43896</v>
      </c>
      <c r="B339" t="s">
        <v>113</v>
      </c>
      <c r="C339" t="s">
        <v>9</v>
      </c>
      <c r="D339" s="4">
        <v>119</v>
      </c>
      <c r="E339" s="4">
        <v>5.4</v>
      </c>
      <c r="F339" t="s">
        <v>17</v>
      </c>
      <c r="I339" s="9"/>
      <c r="K339" s="32"/>
    </row>
    <row r="340" spans="1:11" x14ac:dyDescent="0.35">
      <c r="A340" s="3">
        <v>43896</v>
      </c>
      <c r="B340" t="s">
        <v>248</v>
      </c>
      <c r="C340" t="s">
        <v>686</v>
      </c>
      <c r="D340" s="4">
        <v>111</v>
      </c>
      <c r="E340" s="4">
        <v>6.2</v>
      </c>
      <c r="F340" t="s">
        <v>14</v>
      </c>
      <c r="I340" s="9"/>
      <c r="K340" s="32"/>
    </row>
    <row r="341" spans="1:11" x14ac:dyDescent="0.35">
      <c r="A341" s="3">
        <v>43898</v>
      </c>
      <c r="B341" t="s">
        <v>436</v>
      </c>
      <c r="C341" t="s">
        <v>305</v>
      </c>
      <c r="D341" s="4">
        <v>15</v>
      </c>
      <c r="E341" s="4">
        <v>7.3</v>
      </c>
      <c r="F341" t="s">
        <v>14</v>
      </c>
      <c r="I341" s="9"/>
      <c r="K341" s="32"/>
    </row>
    <row r="342" spans="1:11" x14ac:dyDescent="0.35">
      <c r="A342" s="3">
        <v>43903</v>
      </c>
      <c r="B342" t="s">
        <v>225</v>
      </c>
      <c r="C342" t="s">
        <v>702</v>
      </c>
      <c r="D342" s="4">
        <v>95</v>
      </c>
      <c r="E342" s="4">
        <v>6.1</v>
      </c>
      <c r="F342" t="s">
        <v>14</v>
      </c>
      <c r="I342" s="9"/>
      <c r="K342" s="32"/>
    </row>
    <row r="343" spans="1:11" x14ac:dyDescent="0.35">
      <c r="A343" s="3">
        <v>43909</v>
      </c>
      <c r="B343" t="s">
        <v>303</v>
      </c>
      <c r="C343" t="s">
        <v>732</v>
      </c>
      <c r="D343" s="4">
        <v>74</v>
      </c>
      <c r="E343" s="4">
        <v>6.5</v>
      </c>
      <c r="F343" t="s">
        <v>127</v>
      </c>
      <c r="I343" s="9"/>
      <c r="K343" s="32"/>
    </row>
    <row r="344" spans="1:11" x14ac:dyDescent="0.35">
      <c r="A344" s="3">
        <v>43910</v>
      </c>
      <c r="B344" t="s">
        <v>205</v>
      </c>
      <c r="C344" t="s">
        <v>716</v>
      </c>
      <c r="D344" s="4">
        <v>108</v>
      </c>
      <c r="E344" s="4">
        <v>5.9</v>
      </c>
      <c r="F344" t="s">
        <v>12</v>
      </c>
      <c r="I344" s="9"/>
      <c r="K344" s="32"/>
    </row>
    <row r="345" spans="1:11" x14ac:dyDescent="0.35">
      <c r="A345" s="3">
        <v>43910</v>
      </c>
      <c r="B345" t="s">
        <v>592</v>
      </c>
      <c r="C345" t="s">
        <v>6</v>
      </c>
      <c r="D345" s="4">
        <v>92</v>
      </c>
      <c r="E345" s="4">
        <v>6.8</v>
      </c>
      <c r="F345" t="s">
        <v>10</v>
      </c>
      <c r="I345" s="9"/>
      <c r="K345" s="32"/>
    </row>
    <row r="346" spans="1:11" x14ac:dyDescent="0.35">
      <c r="A346" s="3">
        <v>43915</v>
      </c>
      <c r="B346" t="s">
        <v>292</v>
      </c>
      <c r="C346" t="s">
        <v>9</v>
      </c>
      <c r="D346" s="4">
        <v>103</v>
      </c>
      <c r="E346" s="4">
        <v>6.4</v>
      </c>
      <c r="F346" t="s">
        <v>10</v>
      </c>
      <c r="I346" s="9"/>
      <c r="K346" s="32"/>
    </row>
    <row r="347" spans="1:11" x14ac:dyDescent="0.35">
      <c r="A347" s="3">
        <v>43915</v>
      </c>
      <c r="B347" t="s">
        <v>464</v>
      </c>
      <c r="C347" t="s">
        <v>6</v>
      </c>
      <c r="D347" s="4">
        <v>108</v>
      </c>
      <c r="E347" s="4">
        <v>7.7</v>
      </c>
      <c r="F347" t="s">
        <v>14</v>
      </c>
      <c r="I347" s="9"/>
      <c r="K347" s="32"/>
    </row>
    <row r="348" spans="1:11" x14ac:dyDescent="0.35">
      <c r="A348" s="3">
        <v>43917</v>
      </c>
      <c r="B348" t="s">
        <v>200</v>
      </c>
      <c r="C348" t="s">
        <v>685</v>
      </c>
      <c r="D348" s="4">
        <v>111</v>
      </c>
      <c r="E348" s="4">
        <v>5.9</v>
      </c>
      <c r="F348" t="s">
        <v>17</v>
      </c>
      <c r="I348" s="9"/>
      <c r="K348" s="32"/>
    </row>
    <row r="349" spans="1:11" x14ac:dyDescent="0.35">
      <c r="A349" s="3">
        <v>43917</v>
      </c>
      <c r="B349" t="s">
        <v>201</v>
      </c>
      <c r="C349" t="s">
        <v>9</v>
      </c>
      <c r="D349" s="4">
        <v>83</v>
      </c>
      <c r="E349" s="4">
        <v>5.9</v>
      </c>
      <c r="F349" t="s">
        <v>44</v>
      </c>
      <c r="I349" s="9"/>
      <c r="K349" s="32"/>
    </row>
    <row r="350" spans="1:11" x14ac:dyDescent="0.35">
      <c r="A350" s="3">
        <v>43917</v>
      </c>
      <c r="B350" t="s">
        <v>272</v>
      </c>
      <c r="C350" t="s">
        <v>27</v>
      </c>
      <c r="D350" s="4">
        <v>103</v>
      </c>
      <c r="E350" s="4">
        <v>6.3</v>
      </c>
      <c r="F350" t="s">
        <v>14</v>
      </c>
      <c r="I350" s="9"/>
      <c r="K350" s="32"/>
    </row>
    <row r="351" spans="1:11" x14ac:dyDescent="0.35">
      <c r="A351" s="3">
        <v>43923</v>
      </c>
      <c r="B351" t="s">
        <v>57</v>
      </c>
      <c r="C351" t="s">
        <v>58</v>
      </c>
      <c r="D351" s="4">
        <v>4</v>
      </c>
      <c r="E351" s="4">
        <v>4.7</v>
      </c>
      <c r="F351" t="s">
        <v>14</v>
      </c>
      <c r="I351" s="9"/>
      <c r="K351" s="32"/>
    </row>
    <row r="352" spans="1:11" x14ac:dyDescent="0.35">
      <c r="A352" s="3">
        <v>43924</v>
      </c>
      <c r="B352" t="s">
        <v>81</v>
      </c>
      <c r="C352" t="s">
        <v>686</v>
      </c>
      <c r="D352" s="4">
        <v>88</v>
      </c>
      <c r="E352" s="4">
        <v>5.0999999999999996</v>
      </c>
      <c r="F352" t="s">
        <v>14</v>
      </c>
      <c r="I352" s="9"/>
      <c r="K352" s="32"/>
    </row>
    <row r="353" spans="1:11" x14ac:dyDescent="0.35">
      <c r="A353" s="3">
        <v>43931</v>
      </c>
      <c r="B353" t="s">
        <v>68</v>
      </c>
      <c r="C353" t="s">
        <v>21</v>
      </c>
      <c r="D353" s="4">
        <v>101</v>
      </c>
      <c r="E353" s="4">
        <v>4.8</v>
      </c>
      <c r="F353" t="s">
        <v>14</v>
      </c>
      <c r="I353" s="9"/>
      <c r="K353" s="32"/>
    </row>
    <row r="354" spans="1:11" x14ac:dyDescent="0.35">
      <c r="A354" s="3">
        <v>43931</v>
      </c>
      <c r="B354" t="s">
        <v>123</v>
      </c>
      <c r="C354" t="s">
        <v>685</v>
      </c>
      <c r="D354" s="4">
        <v>100</v>
      </c>
      <c r="E354" s="4">
        <v>5.5</v>
      </c>
      <c r="F354" t="s">
        <v>14</v>
      </c>
      <c r="I354" s="9"/>
      <c r="K354" s="32"/>
    </row>
    <row r="355" spans="1:11" x14ac:dyDescent="0.35">
      <c r="A355" s="3">
        <v>43931</v>
      </c>
      <c r="B355" t="s">
        <v>317</v>
      </c>
      <c r="C355" t="s">
        <v>27</v>
      </c>
      <c r="D355" s="4">
        <v>91</v>
      </c>
      <c r="E355" s="4">
        <v>6.5</v>
      </c>
      <c r="F355" t="s">
        <v>318</v>
      </c>
      <c r="I355" s="9"/>
      <c r="K355" s="32"/>
    </row>
    <row r="356" spans="1:11" x14ac:dyDescent="0.35">
      <c r="A356" s="3">
        <v>43931</v>
      </c>
      <c r="B356" t="s">
        <v>639</v>
      </c>
      <c r="C356" t="s">
        <v>6</v>
      </c>
      <c r="D356" s="4">
        <v>92</v>
      </c>
      <c r="E356" s="4">
        <v>7.2</v>
      </c>
      <c r="F356" t="s">
        <v>14</v>
      </c>
      <c r="I356" s="9"/>
      <c r="K356" s="32"/>
    </row>
    <row r="357" spans="1:11" x14ac:dyDescent="0.35">
      <c r="A357" s="3">
        <v>43938</v>
      </c>
      <c r="B357" t="s">
        <v>499</v>
      </c>
      <c r="C357" t="s">
        <v>19</v>
      </c>
      <c r="D357" s="4">
        <v>80</v>
      </c>
      <c r="E357" s="4">
        <v>4.9000000000000004</v>
      </c>
      <c r="F357" t="s">
        <v>44</v>
      </c>
      <c r="I357" s="9"/>
      <c r="K357" s="32"/>
    </row>
    <row r="358" spans="1:11" x14ac:dyDescent="0.35">
      <c r="A358" s="3">
        <v>43938</v>
      </c>
      <c r="B358" t="s">
        <v>181</v>
      </c>
      <c r="C358" t="s">
        <v>182</v>
      </c>
      <c r="D358" s="4">
        <v>94</v>
      </c>
      <c r="E358" s="4">
        <v>5.8</v>
      </c>
      <c r="F358" t="s">
        <v>63</v>
      </c>
      <c r="I358" s="9"/>
      <c r="K358" s="32"/>
    </row>
    <row r="359" spans="1:11" x14ac:dyDescent="0.35">
      <c r="A359" s="3">
        <v>43938</v>
      </c>
      <c r="B359" t="s">
        <v>229</v>
      </c>
      <c r="C359" t="s">
        <v>170</v>
      </c>
      <c r="D359" s="4">
        <v>118</v>
      </c>
      <c r="E359" s="4">
        <v>6.1</v>
      </c>
      <c r="F359" t="s">
        <v>14</v>
      </c>
      <c r="I359" s="9"/>
      <c r="K359" s="32"/>
    </row>
    <row r="360" spans="1:11" x14ac:dyDescent="0.35">
      <c r="A360" s="3">
        <v>43943</v>
      </c>
      <c r="B360" t="s">
        <v>293</v>
      </c>
      <c r="C360" t="s">
        <v>294</v>
      </c>
      <c r="D360" s="4">
        <v>90</v>
      </c>
      <c r="E360" s="4">
        <v>6.4</v>
      </c>
      <c r="F360" t="s">
        <v>14</v>
      </c>
      <c r="I360" s="9"/>
      <c r="K360" s="32"/>
    </row>
    <row r="361" spans="1:11" x14ac:dyDescent="0.35">
      <c r="A361" s="3">
        <v>43943</v>
      </c>
      <c r="B361" t="s">
        <v>626</v>
      </c>
      <c r="C361" t="s">
        <v>6</v>
      </c>
      <c r="D361" s="4">
        <v>92</v>
      </c>
      <c r="E361" s="4">
        <v>7.1</v>
      </c>
      <c r="F361" t="s">
        <v>14</v>
      </c>
      <c r="I361" s="9"/>
      <c r="K361" s="32"/>
    </row>
    <row r="362" spans="1:11" x14ac:dyDescent="0.35">
      <c r="A362" s="3">
        <v>43944</v>
      </c>
      <c r="B362" t="s">
        <v>564</v>
      </c>
      <c r="C362" t="s">
        <v>9</v>
      </c>
      <c r="D362" s="4">
        <v>134</v>
      </c>
      <c r="E362" s="4">
        <v>6.3</v>
      </c>
      <c r="F362" t="s">
        <v>28</v>
      </c>
      <c r="I362" s="9"/>
      <c r="K362" s="32"/>
    </row>
    <row r="363" spans="1:11" x14ac:dyDescent="0.35">
      <c r="A363" s="3">
        <v>43945</v>
      </c>
      <c r="B363" t="s">
        <v>343</v>
      </c>
      <c r="C363" t="s">
        <v>19</v>
      </c>
      <c r="D363" s="4">
        <v>117</v>
      </c>
      <c r="E363" s="4">
        <v>6.7</v>
      </c>
      <c r="F363" t="s">
        <v>14</v>
      </c>
      <c r="I363" s="9"/>
      <c r="K363" s="32"/>
    </row>
    <row r="364" spans="1:11" x14ac:dyDescent="0.35">
      <c r="A364" s="3">
        <v>43950</v>
      </c>
      <c r="B364" t="s">
        <v>569</v>
      </c>
      <c r="C364" t="s">
        <v>6</v>
      </c>
      <c r="D364" s="4">
        <v>97</v>
      </c>
      <c r="E364" s="4">
        <v>6.4</v>
      </c>
      <c r="F364" t="s">
        <v>14</v>
      </c>
      <c r="I364" s="9"/>
      <c r="K364" s="32"/>
    </row>
    <row r="365" spans="1:11" x14ac:dyDescent="0.35">
      <c r="A365" s="3">
        <v>43950</v>
      </c>
      <c r="B365" t="s">
        <v>469</v>
      </c>
      <c r="C365" t="s">
        <v>6</v>
      </c>
      <c r="D365" s="4">
        <v>82</v>
      </c>
      <c r="E365" s="4">
        <v>7.9</v>
      </c>
      <c r="F365" t="s">
        <v>14</v>
      </c>
      <c r="I365" s="9"/>
      <c r="K365" s="32"/>
    </row>
    <row r="366" spans="1:11" x14ac:dyDescent="0.35">
      <c r="A366" s="3">
        <v>43951</v>
      </c>
      <c r="B366" t="s">
        <v>103</v>
      </c>
      <c r="C366" t="s">
        <v>9</v>
      </c>
      <c r="D366" s="4">
        <v>97</v>
      </c>
      <c r="E366" s="4">
        <v>5.3</v>
      </c>
      <c r="F366" t="s">
        <v>14</v>
      </c>
      <c r="I366" s="9"/>
      <c r="K366" s="32"/>
    </row>
    <row r="367" spans="1:11" x14ac:dyDescent="0.35">
      <c r="A367" s="3">
        <v>43951</v>
      </c>
      <c r="B367" t="s">
        <v>534</v>
      </c>
      <c r="C367" t="s">
        <v>685</v>
      </c>
      <c r="D367" s="4">
        <v>105</v>
      </c>
      <c r="E367" s="4">
        <v>5.8</v>
      </c>
      <c r="F367" t="s">
        <v>50</v>
      </c>
      <c r="I367" s="9"/>
      <c r="K367" s="32"/>
    </row>
    <row r="368" spans="1:11" x14ac:dyDescent="0.35">
      <c r="A368" s="3">
        <v>43952</v>
      </c>
      <c r="B368" t="s">
        <v>66</v>
      </c>
      <c r="C368" t="s">
        <v>9</v>
      </c>
      <c r="D368" s="4">
        <v>106</v>
      </c>
      <c r="E368" s="4">
        <v>4.8</v>
      </c>
      <c r="F368" t="s">
        <v>17</v>
      </c>
      <c r="I368" s="9"/>
      <c r="K368" s="32"/>
    </row>
    <row r="369" spans="1:11" x14ac:dyDescent="0.35">
      <c r="A369" s="3">
        <v>43952</v>
      </c>
      <c r="B369" t="s">
        <v>532</v>
      </c>
      <c r="C369" t="s">
        <v>27</v>
      </c>
      <c r="D369" s="4">
        <v>121</v>
      </c>
      <c r="E369" s="4">
        <v>5.8</v>
      </c>
      <c r="F369" t="s">
        <v>14</v>
      </c>
      <c r="I369" s="9"/>
      <c r="K369" s="32"/>
    </row>
    <row r="370" spans="1:11" x14ac:dyDescent="0.35">
      <c r="A370" s="3">
        <v>43952</v>
      </c>
      <c r="B370" t="s">
        <v>611</v>
      </c>
      <c r="C370" t="s">
        <v>141</v>
      </c>
      <c r="D370" s="4">
        <v>105</v>
      </c>
      <c r="E370" s="4">
        <v>6.9</v>
      </c>
      <c r="F370" t="s">
        <v>14</v>
      </c>
      <c r="I370" s="9"/>
      <c r="K370" s="32"/>
    </row>
    <row r="371" spans="1:11" x14ac:dyDescent="0.35">
      <c r="A371" s="3">
        <v>43957</v>
      </c>
      <c r="B371" t="s">
        <v>363</v>
      </c>
      <c r="C371" t="s">
        <v>6</v>
      </c>
      <c r="D371" s="4">
        <v>89</v>
      </c>
      <c r="E371" s="4">
        <v>6.8</v>
      </c>
      <c r="F371" t="s">
        <v>14</v>
      </c>
      <c r="I371" s="9"/>
      <c r="K371" s="32"/>
    </row>
    <row r="372" spans="1:11" x14ac:dyDescent="0.35">
      <c r="A372" s="3">
        <v>43962</v>
      </c>
      <c r="B372" t="s">
        <v>597</v>
      </c>
      <c r="C372" t="s">
        <v>6</v>
      </c>
      <c r="D372" s="4">
        <v>85</v>
      </c>
      <c r="E372" s="4">
        <v>6.8</v>
      </c>
      <c r="F372" t="s">
        <v>14</v>
      </c>
      <c r="I372" s="9"/>
      <c r="K372" s="32"/>
    </row>
    <row r="373" spans="1:11" x14ac:dyDescent="0.35">
      <c r="A373" s="3">
        <v>43964</v>
      </c>
      <c r="B373" t="s">
        <v>163</v>
      </c>
      <c r="C373" t="s">
        <v>21</v>
      </c>
      <c r="D373" s="4">
        <v>90</v>
      </c>
      <c r="E373" s="4">
        <v>5.7</v>
      </c>
      <c r="F373" t="s">
        <v>14</v>
      </c>
      <c r="I373" s="9"/>
      <c r="K373" s="32"/>
    </row>
    <row r="374" spans="1:11" x14ac:dyDescent="0.35">
      <c r="A374" s="3">
        <v>43971</v>
      </c>
      <c r="B374" t="s">
        <v>677</v>
      </c>
      <c r="C374" t="s">
        <v>275</v>
      </c>
      <c r="D374" s="4">
        <v>85</v>
      </c>
      <c r="E374" s="4">
        <v>8.4</v>
      </c>
      <c r="F374" t="s">
        <v>14</v>
      </c>
      <c r="I374" s="9"/>
      <c r="K374" s="32"/>
    </row>
    <row r="375" spans="1:11" x14ac:dyDescent="0.35">
      <c r="A375" s="3">
        <v>43973</v>
      </c>
      <c r="B375" t="s">
        <v>232</v>
      </c>
      <c r="C375" t="s">
        <v>685</v>
      </c>
      <c r="D375" s="4">
        <v>87</v>
      </c>
      <c r="E375" s="4">
        <v>6.1</v>
      </c>
      <c r="F375" t="s">
        <v>14</v>
      </c>
      <c r="I375" s="9"/>
      <c r="K375" s="32"/>
    </row>
    <row r="376" spans="1:11" x14ac:dyDescent="0.35">
      <c r="A376" s="3">
        <v>43978</v>
      </c>
      <c r="B376" t="s">
        <v>644</v>
      </c>
      <c r="C376" t="s">
        <v>27</v>
      </c>
      <c r="D376" s="4">
        <v>105</v>
      </c>
      <c r="E376" s="4">
        <v>7.3</v>
      </c>
      <c r="F376" t="s">
        <v>10</v>
      </c>
      <c r="I376" s="9"/>
      <c r="K376" s="32"/>
    </row>
    <row r="377" spans="1:11" x14ac:dyDescent="0.35">
      <c r="A377" s="3">
        <v>43979</v>
      </c>
      <c r="B377" t="s">
        <v>105</v>
      </c>
      <c r="C377" t="s">
        <v>9</v>
      </c>
      <c r="D377" s="4">
        <v>116</v>
      </c>
      <c r="E377" s="4">
        <v>5.3</v>
      </c>
      <c r="F377" t="s">
        <v>10</v>
      </c>
      <c r="I377" s="9"/>
      <c r="K377" s="32"/>
    </row>
    <row r="378" spans="1:11" x14ac:dyDescent="0.35">
      <c r="A378" s="3">
        <v>43985</v>
      </c>
      <c r="B378" t="s">
        <v>610</v>
      </c>
      <c r="C378" t="s">
        <v>6</v>
      </c>
      <c r="D378" s="4">
        <v>83</v>
      </c>
      <c r="E378" s="4">
        <v>6.9</v>
      </c>
      <c r="F378" t="s">
        <v>14</v>
      </c>
      <c r="I378" s="9"/>
      <c r="K378" s="32"/>
    </row>
    <row r="379" spans="1:11" x14ac:dyDescent="0.35">
      <c r="A379" s="3">
        <v>43987</v>
      </c>
      <c r="B379" t="s">
        <v>486</v>
      </c>
      <c r="C379" t="s">
        <v>684</v>
      </c>
      <c r="D379" s="4">
        <v>149</v>
      </c>
      <c r="E379" s="4">
        <v>3.7</v>
      </c>
      <c r="F379" t="s">
        <v>14</v>
      </c>
      <c r="I379" s="9"/>
      <c r="K379" s="32"/>
    </row>
    <row r="380" spans="1:11" x14ac:dyDescent="0.35">
      <c r="A380" s="3">
        <v>43987</v>
      </c>
      <c r="B380" t="s">
        <v>172</v>
      </c>
      <c r="C380" t="s">
        <v>27</v>
      </c>
      <c r="D380" s="4">
        <v>114</v>
      </c>
      <c r="E380" s="4">
        <v>5.8</v>
      </c>
      <c r="F380" t="s">
        <v>17</v>
      </c>
      <c r="I380" s="9"/>
      <c r="K380" s="32"/>
    </row>
    <row r="381" spans="1:11" x14ac:dyDescent="0.35">
      <c r="A381" s="3">
        <v>43994</v>
      </c>
      <c r="B381" t="s">
        <v>307</v>
      </c>
      <c r="C381" t="s">
        <v>733</v>
      </c>
      <c r="D381" s="4">
        <v>155</v>
      </c>
      <c r="E381" s="4">
        <v>6.5</v>
      </c>
      <c r="F381" t="s">
        <v>14</v>
      </c>
      <c r="I381" s="9"/>
      <c r="K381" s="32"/>
    </row>
    <row r="382" spans="1:11" x14ac:dyDescent="0.35">
      <c r="A382" s="3">
        <v>44000</v>
      </c>
      <c r="B382" t="s">
        <v>158</v>
      </c>
      <c r="C382" t="s">
        <v>6</v>
      </c>
      <c r="D382" s="4">
        <v>85</v>
      </c>
      <c r="E382" s="4">
        <v>5.7</v>
      </c>
      <c r="F382" t="s">
        <v>91</v>
      </c>
      <c r="I382" s="9"/>
      <c r="K382" s="32"/>
    </row>
    <row r="383" spans="1:11" x14ac:dyDescent="0.35">
      <c r="A383" s="3">
        <v>44000</v>
      </c>
      <c r="B383" t="s">
        <v>336</v>
      </c>
      <c r="C383" t="s">
        <v>337</v>
      </c>
      <c r="D383" s="4">
        <v>104</v>
      </c>
      <c r="E383" s="4">
        <v>6.7</v>
      </c>
      <c r="F383" t="s">
        <v>127</v>
      </c>
      <c r="I383" s="9"/>
      <c r="K383" s="32"/>
    </row>
    <row r="384" spans="1:11" x14ac:dyDescent="0.35">
      <c r="A384" s="3">
        <v>44001</v>
      </c>
      <c r="B384" t="s">
        <v>525</v>
      </c>
      <c r="C384" t="s">
        <v>141</v>
      </c>
      <c r="D384" s="4">
        <v>90</v>
      </c>
      <c r="E384" s="4">
        <v>5.6</v>
      </c>
      <c r="F384" t="s">
        <v>22</v>
      </c>
      <c r="I384" s="9"/>
      <c r="K384" s="32"/>
    </row>
    <row r="385" spans="1:11" x14ac:dyDescent="0.35">
      <c r="A385" s="3">
        <v>44001</v>
      </c>
      <c r="B385" t="s">
        <v>245</v>
      </c>
      <c r="C385" t="s">
        <v>9</v>
      </c>
      <c r="D385" s="4">
        <v>92</v>
      </c>
      <c r="E385" s="4">
        <v>6.2</v>
      </c>
      <c r="F385" t="s">
        <v>44</v>
      </c>
      <c r="I385" s="9"/>
      <c r="K385" s="32"/>
    </row>
    <row r="386" spans="1:11" x14ac:dyDescent="0.35">
      <c r="A386" s="3">
        <v>44001</v>
      </c>
      <c r="B386" t="s">
        <v>557</v>
      </c>
      <c r="C386" t="s">
        <v>726</v>
      </c>
      <c r="D386" s="4">
        <v>107</v>
      </c>
      <c r="E386" s="4">
        <v>6.3</v>
      </c>
      <c r="F386" t="s">
        <v>14</v>
      </c>
      <c r="I386" s="9"/>
      <c r="K386" s="32"/>
    </row>
    <row r="387" spans="1:11" x14ac:dyDescent="0.35">
      <c r="A387" s="3">
        <v>44001</v>
      </c>
      <c r="B387" t="s">
        <v>673</v>
      </c>
      <c r="C387" t="s">
        <v>6</v>
      </c>
      <c r="D387" s="4">
        <v>107</v>
      </c>
      <c r="E387" s="4">
        <v>8.1999999999999993</v>
      </c>
      <c r="F387" t="s">
        <v>14</v>
      </c>
      <c r="I387" s="9"/>
      <c r="K387" s="32"/>
    </row>
    <row r="388" spans="1:11" x14ac:dyDescent="0.35">
      <c r="A388" s="3">
        <v>44006</v>
      </c>
      <c r="B388" t="s">
        <v>578</v>
      </c>
      <c r="C388" t="s">
        <v>27</v>
      </c>
      <c r="D388" s="4">
        <v>91</v>
      </c>
      <c r="E388" s="4">
        <v>6.5</v>
      </c>
      <c r="F388" t="s">
        <v>10</v>
      </c>
      <c r="I388" s="9"/>
      <c r="K388" s="32"/>
    </row>
    <row r="389" spans="1:11" x14ac:dyDescent="0.35">
      <c r="A389" s="3">
        <v>44006</v>
      </c>
      <c r="B389" t="s">
        <v>324</v>
      </c>
      <c r="C389" t="s">
        <v>48</v>
      </c>
      <c r="D389" s="4">
        <v>94</v>
      </c>
      <c r="E389" s="4">
        <v>6.6</v>
      </c>
      <c r="F389" t="s">
        <v>17</v>
      </c>
      <c r="I389" s="9"/>
      <c r="K389" s="32"/>
    </row>
    <row r="390" spans="1:11" x14ac:dyDescent="0.35">
      <c r="A390" s="3">
        <v>44006</v>
      </c>
      <c r="B390" t="s">
        <v>452</v>
      </c>
      <c r="C390" t="s">
        <v>6</v>
      </c>
      <c r="D390" s="4">
        <v>104</v>
      </c>
      <c r="E390" s="4">
        <v>7.6</v>
      </c>
      <c r="F390" t="s">
        <v>14</v>
      </c>
      <c r="I390" s="9"/>
      <c r="K390" s="32"/>
    </row>
    <row r="391" spans="1:11" x14ac:dyDescent="0.35">
      <c r="A391" s="3">
        <v>44008</v>
      </c>
      <c r="B391" t="s">
        <v>575</v>
      </c>
      <c r="C391" t="s">
        <v>730</v>
      </c>
      <c r="D391" s="4">
        <v>123</v>
      </c>
      <c r="E391" s="4">
        <v>6.5</v>
      </c>
      <c r="F391" t="s">
        <v>14</v>
      </c>
      <c r="I391" s="9"/>
      <c r="K391" s="32"/>
    </row>
    <row r="392" spans="1:11" x14ac:dyDescent="0.35">
      <c r="A392" s="3">
        <v>44013</v>
      </c>
      <c r="B392" t="s">
        <v>517</v>
      </c>
      <c r="C392" t="s">
        <v>700</v>
      </c>
      <c r="D392" s="4">
        <v>101</v>
      </c>
      <c r="E392" s="4">
        <v>5.4</v>
      </c>
      <c r="F392" t="s">
        <v>12</v>
      </c>
      <c r="I392" s="9"/>
      <c r="K392" s="32"/>
    </row>
    <row r="393" spans="1:11" x14ac:dyDescent="0.35">
      <c r="A393" s="3">
        <v>44015</v>
      </c>
      <c r="B393" t="s">
        <v>87</v>
      </c>
      <c r="C393" t="s">
        <v>685</v>
      </c>
      <c r="D393" s="4">
        <v>106</v>
      </c>
      <c r="E393" s="4">
        <v>5.2</v>
      </c>
      <c r="F393" t="s">
        <v>14</v>
      </c>
      <c r="I393" s="9"/>
      <c r="K393" s="32"/>
    </row>
    <row r="394" spans="1:11" x14ac:dyDescent="0.35">
      <c r="A394" s="3">
        <v>44020</v>
      </c>
      <c r="B394" t="s">
        <v>645</v>
      </c>
      <c r="C394" t="s">
        <v>6</v>
      </c>
      <c r="D394" s="4">
        <v>96</v>
      </c>
      <c r="E394" s="4">
        <v>7.3</v>
      </c>
      <c r="F394" t="s">
        <v>430</v>
      </c>
      <c r="I394" s="9"/>
      <c r="K394" s="32"/>
    </row>
    <row r="395" spans="1:11" x14ac:dyDescent="0.35">
      <c r="A395" s="3">
        <v>44022</v>
      </c>
      <c r="B395" t="s">
        <v>356</v>
      </c>
      <c r="C395" t="s">
        <v>357</v>
      </c>
      <c r="D395" s="4">
        <v>124</v>
      </c>
      <c r="E395" s="4">
        <v>6.7</v>
      </c>
      <c r="F395" t="s">
        <v>14</v>
      </c>
      <c r="I395" s="9"/>
      <c r="K395" s="32"/>
    </row>
    <row r="396" spans="1:11" x14ac:dyDescent="0.35">
      <c r="A396" s="3">
        <v>44022</v>
      </c>
      <c r="B396" t="s">
        <v>379</v>
      </c>
      <c r="C396" t="s">
        <v>6</v>
      </c>
      <c r="D396" s="4">
        <v>17</v>
      </c>
      <c r="E396" s="4">
        <v>6.9</v>
      </c>
      <c r="F396" t="s">
        <v>14</v>
      </c>
      <c r="I396" s="9"/>
      <c r="K396" s="32"/>
    </row>
    <row r="397" spans="1:11" x14ac:dyDescent="0.35">
      <c r="A397" s="3">
        <v>44026</v>
      </c>
      <c r="B397" t="s">
        <v>53</v>
      </c>
      <c r="C397" t="s">
        <v>6</v>
      </c>
      <c r="D397" s="4">
        <v>86</v>
      </c>
      <c r="E397" s="4">
        <v>4.5999999999999996</v>
      </c>
      <c r="F397" t="s">
        <v>44</v>
      </c>
      <c r="I397" s="9"/>
      <c r="K397" s="32"/>
    </row>
    <row r="398" spans="1:11" x14ac:dyDescent="0.35">
      <c r="A398" s="3">
        <v>44027</v>
      </c>
      <c r="B398" t="s">
        <v>52</v>
      </c>
      <c r="C398" t="s">
        <v>21</v>
      </c>
      <c r="D398" s="4">
        <v>88</v>
      </c>
      <c r="E398" s="4">
        <v>4.5999999999999996</v>
      </c>
      <c r="F398" t="s">
        <v>12</v>
      </c>
      <c r="I398" s="9"/>
      <c r="K398" s="32"/>
    </row>
    <row r="399" spans="1:11" x14ac:dyDescent="0.35">
      <c r="A399" s="3">
        <v>44028</v>
      </c>
      <c r="B399" t="s">
        <v>40</v>
      </c>
      <c r="C399" t="s">
        <v>9</v>
      </c>
      <c r="D399" s="4">
        <v>89</v>
      </c>
      <c r="E399" s="4">
        <v>4.5</v>
      </c>
      <c r="F399" t="s">
        <v>14</v>
      </c>
      <c r="I399" s="9"/>
      <c r="K399" s="32"/>
    </row>
    <row r="400" spans="1:11" x14ac:dyDescent="0.35">
      <c r="A400" s="3">
        <v>44029</v>
      </c>
      <c r="B400" t="s">
        <v>428</v>
      </c>
      <c r="C400" t="s">
        <v>6</v>
      </c>
      <c r="D400" s="4">
        <v>100</v>
      </c>
      <c r="E400" s="4">
        <v>7.3</v>
      </c>
      <c r="F400" t="s">
        <v>14</v>
      </c>
      <c r="I400" s="9"/>
      <c r="K400" s="32"/>
    </row>
    <row r="401" spans="1:11" x14ac:dyDescent="0.35">
      <c r="A401" s="3">
        <v>44035</v>
      </c>
      <c r="B401" t="s">
        <v>84</v>
      </c>
      <c r="C401" t="s">
        <v>85</v>
      </c>
      <c r="D401" s="4">
        <v>90</v>
      </c>
      <c r="E401" s="4">
        <v>5.0999999999999996</v>
      </c>
      <c r="F401" t="s">
        <v>14</v>
      </c>
      <c r="I401" s="9"/>
      <c r="K401" s="32"/>
    </row>
    <row r="402" spans="1:11" x14ac:dyDescent="0.35">
      <c r="A402" s="3">
        <v>44036</v>
      </c>
      <c r="B402" t="s">
        <v>191</v>
      </c>
      <c r="C402" t="s">
        <v>685</v>
      </c>
      <c r="D402" s="4">
        <v>131</v>
      </c>
      <c r="E402" s="4">
        <v>5.8</v>
      </c>
      <c r="F402" t="s">
        <v>14</v>
      </c>
      <c r="I402" s="9"/>
      <c r="K402" s="32"/>
    </row>
    <row r="403" spans="1:11" x14ac:dyDescent="0.35">
      <c r="A403" s="3">
        <v>44036</v>
      </c>
      <c r="B403" t="s">
        <v>553</v>
      </c>
      <c r="C403" t="s">
        <v>9</v>
      </c>
      <c r="D403" s="4">
        <v>139</v>
      </c>
      <c r="E403" s="4">
        <v>6.2</v>
      </c>
      <c r="F403" t="s">
        <v>10</v>
      </c>
      <c r="I403" s="9"/>
      <c r="K403" s="32"/>
    </row>
    <row r="404" spans="1:11" x14ac:dyDescent="0.35">
      <c r="A404" s="3">
        <v>44041</v>
      </c>
      <c r="B404" t="s">
        <v>445</v>
      </c>
      <c r="C404" t="s">
        <v>6</v>
      </c>
      <c r="D404" s="4">
        <v>40</v>
      </c>
      <c r="E404" s="4">
        <v>7.4</v>
      </c>
      <c r="F404" t="s">
        <v>14</v>
      </c>
      <c r="I404" s="9"/>
      <c r="K404" s="32"/>
    </row>
    <row r="405" spans="1:11" x14ac:dyDescent="0.35">
      <c r="A405" s="3">
        <v>44043</v>
      </c>
      <c r="B405" t="s">
        <v>43</v>
      </c>
      <c r="C405" t="s">
        <v>21</v>
      </c>
      <c r="D405" s="4">
        <v>107</v>
      </c>
      <c r="E405" s="4">
        <v>4.5</v>
      </c>
      <c r="F405" t="s">
        <v>14</v>
      </c>
      <c r="I405" s="9"/>
      <c r="K405" s="32"/>
    </row>
    <row r="406" spans="1:11" x14ac:dyDescent="0.35">
      <c r="A406" s="3">
        <v>44043</v>
      </c>
      <c r="B406" t="s">
        <v>434</v>
      </c>
      <c r="C406" t="s">
        <v>9</v>
      </c>
      <c r="D406" s="4">
        <v>149</v>
      </c>
      <c r="E406" s="4">
        <v>7.3</v>
      </c>
      <c r="F406" t="s">
        <v>17</v>
      </c>
      <c r="I406" s="9"/>
      <c r="K406" s="32"/>
    </row>
    <row r="407" spans="1:11" x14ac:dyDescent="0.35">
      <c r="A407" s="3">
        <v>44048</v>
      </c>
      <c r="B407" t="s">
        <v>273</v>
      </c>
      <c r="C407" t="s">
        <v>6</v>
      </c>
      <c r="D407" s="4">
        <v>94</v>
      </c>
      <c r="E407" s="4">
        <v>6.4</v>
      </c>
      <c r="F407" t="s">
        <v>44</v>
      </c>
      <c r="I407" s="9"/>
      <c r="K407" s="32"/>
    </row>
    <row r="408" spans="1:11" x14ac:dyDescent="0.35">
      <c r="A408" s="3">
        <v>44050</v>
      </c>
      <c r="B408" t="s">
        <v>236</v>
      </c>
      <c r="C408" t="s">
        <v>723</v>
      </c>
      <c r="D408" s="4">
        <v>93</v>
      </c>
      <c r="E408" s="4">
        <v>6.1</v>
      </c>
      <c r="F408" t="s">
        <v>14</v>
      </c>
      <c r="I408" s="9"/>
      <c r="K408" s="32"/>
    </row>
    <row r="409" spans="1:11" x14ac:dyDescent="0.35">
      <c r="A409" s="3">
        <v>44055</v>
      </c>
      <c r="B409" t="s">
        <v>104</v>
      </c>
      <c r="C409" t="s">
        <v>27</v>
      </c>
      <c r="D409" s="4">
        <v>112</v>
      </c>
      <c r="E409" s="4">
        <v>5.3</v>
      </c>
      <c r="F409" t="s">
        <v>17</v>
      </c>
      <c r="I409" s="9"/>
      <c r="K409" s="32"/>
    </row>
    <row r="410" spans="1:11" x14ac:dyDescent="0.35">
      <c r="A410" s="3">
        <v>44057</v>
      </c>
      <c r="B410" t="s">
        <v>71</v>
      </c>
      <c r="C410" t="s">
        <v>72</v>
      </c>
      <c r="D410" s="4">
        <v>89</v>
      </c>
      <c r="E410" s="4">
        <v>4.9000000000000004</v>
      </c>
      <c r="F410" t="s">
        <v>14</v>
      </c>
      <c r="I410" s="9"/>
      <c r="K410" s="32"/>
    </row>
    <row r="411" spans="1:11" x14ac:dyDescent="0.35">
      <c r="A411" s="3">
        <v>44057</v>
      </c>
      <c r="B411" t="s">
        <v>211</v>
      </c>
      <c r="C411" t="s">
        <v>61</v>
      </c>
      <c r="D411" s="4">
        <v>113</v>
      </c>
      <c r="E411" s="4">
        <v>6</v>
      </c>
      <c r="F411" t="s">
        <v>14</v>
      </c>
      <c r="I411" s="9"/>
      <c r="K411" s="32"/>
    </row>
    <row r="412" spans="1:11" x14ac:dyDescent="0.35">
      <c r="A412" s="3">
        <v>44057</v>
      </c>
      <c r="B412" t="s">
        <v>552</v>
      </c>
      <c r="C412" t="s">
        <v>85</v>
      </c>
      <c r="D412" s="4">
        <v>72</v>
      </c>
      <c r="E412" s="4">
        <v>6.2</v>
      </c>
      <c r="F412" t="s">
        <v>14</v>
      </c>
      <c r="I412" s="9"/>
      <c r="K412" s="32"/>
    </row>
    <row r="413" spans="1:11" x14ac:dyDescent="0.35">
      <c r="A413" s="3">
        <v>44060</v>
      </c>
      <c r="B413" t="s">
        <v>242</v>
      </c>
      <c r="C413" t="s">
        <v>697</v>
      </c>
      <c r="D413" s="4">
        <v>101</v>
      </c>
      <c r="E413" s="4">
        <v>6.2</v>
      </c>
      <c r="F413" t="s">
        <v>30</v>
      </c>
      <c r="I413" s="9"/>
      <c r="K413" s="32"/>
    </row>
    <row r="414" spans="1:11" x14ac:dyDescent="0.35">
      <c r="A414" s="3">
        <v>44063</v>
      </c>
      <c r="B414" t="s">
        <v>568</v>
      </c>
      <c r="C414" t="s">
        <v>6</v>
      </c>
      <c r="D414" s="4">
        <v>16</v>
      </c>
      <c r="E414" s="4">
        <v>6.4</v>
      </c>
      <c r="F414" t="s">
        <v>14</v>
      </c>
      <c r="I414" s="9"/>
      <c r="K414" s="32"/>
    </row>
    <row r="415" spans="1:11" x14ac:dyDescent="0.35">
      <c r="A415" s="3">
        <v>44063</v>
      </c>
      <c r="B415" t="s">
        <v>333</v>
      </c>
      <c r="C415" t="s">
        <v>702</v>
      </c>
      <c r="D415" s="4">
        <v>99</v>
      </c>
      <c r="E415" s="4">
        <v>6.6</v>
      </c>
      <c r="F415" t="s">
        <v>10</v>
      </c>
      <c r="I415" s="9"/>
      <c r="K415" s="32"/>
    </row>
    <row r="416" spans="1:11" x14ac:dyDescent="0.35">
      <c r="A416" s="3">
        <v>44064</v>
      </c>
      <c r="B416" t="s">
        <v>8</v>
      </c>
      <c r="C416" t="s">
        <v>9</v>
      </c>
      <c r="D416" s="4">
        <v>81</v>
      </c>
      <c r="E416" s="4">
        <v>2.6</v>
      </c>
      <c r="F416" t="s">
        <v>10</v>
      </c>
      <c r="I416" s="9"/>
      <c r="K416" s="32"/>
    </row>
    <row r="417" spans="1:11" x14ac:dyDescent="0.35">
      <c r="A417" s="3">
        <v>44064</v>
      </c>
      <c r="B417" t="s">
        <v>146</v>
      </c>
      <c r="C417" t="s">
        <v>21</v>
      </c>
      <c r="D417" s="4">
        <v>103</v>
      </c>
      <c r="E417" s="4">
        <v>5.6</v>
      </c>
      <c r="F417" t="s">
        <v>14</v>
      </c>
      <c r="I417" s="9"/>
      <c r="K417" s="32"/>
    </row>
    <row r="418" spans="1:11" x14ac:dyDescent="0.35">
      <c r="A418" s="3">
        <v>44064</v>
      </c>
      <c r="B418" t="s">
        <v>533</v>
      </c>
      <c r="C418" t="s">
        <v>27</v>
      </c>
      <c r="D418" s="4">
        <v>98</v>
      </c>
      <c r="E418" s="4">
        <v>5.8</v>
      </c>
      <c r="F418" t="s">
        <v>17</v>
      </c>
      <c r="I418" s="9"/>
      <c r="K418" s="32"/>
    </row>
    <row r="419" spans="1:11" x14ac:dyDescent="0.35">
      <c r="A419" s="3">
        <v>44069</v>
      </c>
      <c r="B419" t="s">
        <v>475</v>
      </c>
      <c r="C419" t="s">
        <v>6</v>
      </c>
      <c r="D419" s="4">
        <v>106</v>
      </c>
      <c r="E419" s="4">
        <v>8.1</v>
      </c>
      <c r="F419" t="s">
        <v>14</v>
      </c>
      <c r="I419" s="9"/>
      <c r="K419" s="32"/>
    </row>
    <row r="420" spans="1:11" x14ac:dyDescent="0.35">
      <c r="A420" s="3">
        <v>44071</v>
      </c>
      <c r="B420" t="s">
        <v>235</v>
      </c>
      <c r="C420" t="s">
        <v>9</v>
      </c>
      <c r="D420" s="4">
        <v>96</v>
      </c>
      <c r="E420" s="4">
        <v>6.1</v>
      </c>
      <c r="F420" t="s">
        <v>10</v>
      </c>
      <c r="I420" s="9"/>
      <c r="K420" s="32"/>
    </row>
    <row r="421" spans="1:11" x14ac:dyDescent="0.35">
      <c r="A421" s="3">
        <v>44071</v>
      </c>
      <c r="B421" t="s">
        <v>302</v>
      </c>
      <c r="C421" t="s">
        <v>27</v>
      </c>
      <c r="D421" s="4">
        <v>93</v>
      </c>
      <c r="E421" s="4">
        <v>6.5</v>
      </c>
      <c r="F421" t="s">
        <v>14</v>
      </c>
      <c r="I421" s="9"/>
      <c r="K421" s="32"/>
    </row>
    <row r="422" spans="1:11" x14ac:dyDescent="0.35">
      <c r="A422" s="3">
        <v>44076</v>
      </c>
      <c r="B422" t="s">
        <v>514</v>
      </c>
      <c r="C422" t="s">
        <v>698</v>
      </c>
      <c r="D422" s="4">
        <v>92</v>
      </c>
      <c r="E422" s="4">
        <v>5.4</v>
      </c>
      <c r="F422" t="s">
        <v>63</v>
      </c>
      <c r="I422" s="9"/>
      <c r="K422" s="32"/>
    </row>
    <row r="423" spans="1:11" x14ac:dyDescent="0.35">
      <c r="A423" s="3">
        <v>44077</v>
      </c>
      <c r="B423" t="s">
        <v>140</v>
      </c>
      <c r="C423" t="s">
        <v>685</v>
      </c>
      <c r="D423" s="4">
        <v>91</v>
      </c>
      <c r="E423" s="4">
        <v>5.6</v>
      </c>
      <c r="F423" t="s">
        <v>14</v>
      </c>
      <c r="I423" s="9"/>
      <c r="K423" s="32"/>
    </row>
    <row r="424" spans="1:11" x14ac:dyDescent="0.35">
      <c r="A424" s="3">
        <v>44078</v>
      </c>
      <c r="B424" t="s">
        <v>581</v>
      </c>
      <c r="C424" t="s">
        <v>710</v>
      </c>
      <c r="D424" s="4">
        <v>134</v>
      </c>
      <c r="E424" s="4">
        <v>6.6</v>
      </c>
      <c r="F424" t="s">
        <v>14</v>
      </c>
      <c r="I424" s="9"/>
      <c r="K424" s="32"/>
    </row>
    <row r="425" spans="1:11" x14ac:dyDescent="0.35">
      <c r="A425" s="3">
        <v>44081</v>
      </c>
      <c r="B425" t="s">
        <v>474</v>
      </c>
      <c r="C425" t="s">
        <v>6</v>
      </c>
      <c r="D425" s="4">
        <v>85</v>
      </c>
      <c r="E425" s="4">
        <v>8.1</v>
      </c>
      <c r="F425" t="s">
        <v>14</v>
      </c>
      <c r="I425" s="9"/>
      <c r="K425" s="32"/>
    </row>
    <row r="426" spans="1:11" x14ac:dyDescent="0.35">
      <c r="A426" s="3">
        <v>44083</v>
      </c>
      <c r="B426" t="s">
        <v>457</v>
      </c>
      <c r="C426" t="s">
        <v>6</v>
      </c>
      <c r="D426" s="4">
        <v>94</v>
      </c>
      <c r="E426" s="4">
        <v>7.6</v>
      </c>
      <c r="F426" t="s">
        <v>14</v>
      </c>
      <c r="I426" s="9"/>
      <c r="K426" s="32"/>
    </row>
    <row r="427" spans="1:11" x14ac:dyDescent="0.35">
      <c r="A427" s="3">
        <v>44084</v>
      </c>
      <c r="B427" t="s">
        <v>187</v>
      </c>
      <c r="C427" t="s">
        <v>188</v>
      </c>
      <c r="D427" s="4">
        <v>102</v>
      </c>
      <c r="E427" s="4">
        <v>5.8</v>
      </c>
      <c r="F427" t="s">
        <v>14</v>
      </c>
      <c r="I427" s="9"/>
      <c r="K427" s="32"/>
    </row>
    <row r="428" spans="1:11" x14ac:dyDescent="0.35">
      <c r="A428" s="3">
        <v>44085</v>
      </c>
      <c r="B428" t="s">
        <v>150</v>
      </c>
      <c r="C428" t="s">
        <v>151</v>
      </c>
      <c r="D428" s="4">
        <v>102</v>
      </c>
      <c r="E428" s="4">
        <v>5.7</v>
      </c>
      <c r="F428" t="s">
        <v>10</v>
      </c>
      <c r="I428" s="9"/>
      <c r="K428" s="32"/>
    </row>
    <row r="429" spans="1:11" x14ac:dyDescent="0.35">
      <c r="A429" s="3">
        <v>44089</v>
      </c>
      <c r="B429" t="s">
        <v>586</v>
      </c>
      <c r="C429" t="s">
        <v>6</v>
      </c>
      <c r="D429" s="4">
        <v>80</v>
      </c>
      <c r="E429" s="4">
        <v>6.7</v>
      </c>
      <c r="F429" t="s">
        <v>346</v>
      </c>
      <c r="I429" s="9"/>
      <c r="K429" s="32"/>
    </row>
    <row r="430" spans="1:11" x14ac:dyDescent="0.35">
      <c r="A430" s="3">
        <v>44090</v>
      </c>
      <c r="B430" t="s">
        <v>145</v>
      </c>
      <c r="C430" t="s">
        <v>9</v>
      </c>
      <c r="D430" s="4">
        <v>94</v>
      </c>
      <c r="E430" s="4">
        <v>5.6</v>
      </c>
      <c r="F430" t="s">
        <v>10</v>
      </c>
      <c r="I430" s="9"/>
      <c r="K430" s="32"/>
    </row>
    <row r="431" spans="1:11" x14ac:dyDescent="0.35">
      <c r="A431" s="3">
        <v>44090</v>
      </c>
      <c r="B431" t="s">
        <v>636</v>
      </c>
      <c r="C431" t="s">
        <v>710</v>
      </c>
      <c r="D431" s="4">
        <v>138</v>
      </c>
      <c r="E431" s="4">
        <v>7.1</v>
      </c>
      <c r="F431" t="s">
        <v>14</v>
      </c>
      <c r="I431" s="9"/>
      <c r="K431" s="32"/>
    </row>
    <row r="432" spans="1:11" x14ac:dyDescent="0.35">
      <c r="A432" s="3">
        <v>44091</v>
      </c>
      <c r="B432" t="s">
        <v>596</v>
      </c>
      <c r="C432" t="s">
        <v>6</v>
      </c>
      <c r="D432" s="4">
        <v>96</v>
      </c>
      <c r="E432" s="4">
        <v>6.8</v>
      </c>
      <c r="F432" t="s">
        <v>44</v>
      </c>
      <c r="I432" s="9"/>
      <c r="K432" s="32"/>
    </row>
    <row r="433" spans="1:11" x14ac:dyDescent="0.35">
      <c r="A433" s="3">
        <v>44092</v>
      </c>
      <c r="B433" t="s">
        <v>29</v>
      </c>
      <c r="C433" t="s">
        <v>685</v>
      </c>
      <c r="D433" s="4">
        <v>97</v>
      </c>
      <c r="E433" s="4">
        <v>4.0999999999999996</v>
      </c>
      <c r="F433" t="s">
        <v>30</v>
      </c>
      <c r="I433" s="9"/>
      <c r="K433" s="32"/>
    </row>
    <row r="434" spans="1:11" x14ac:dyDescent="0.35">
      <c r="A434" s="3">
        <v>44092</v>
      </c>
      <c r="B434" t="s">
        <v>513</v>
      </c>
      <c r="C434" t="s">
        <v>27</v>
      </c>
      <c r="D434" s="4">
        <v>120</v>
      </c>
      <c r="E434" s="4">
        <v>5.4</v>
      </c>
      <c r="F434" t="s">
        <v>17</v>
      </c>
      <c r="I434" s="9"/>
      <c r="K434" s="32"/>
    </row>
    <row r="435" spans="1:11" x14ac:dyDescent="0.35">
      <c r="A435" s="3">
        <v>44095</v>
      </c>
      <c r="B435" t="s">
        <v>593</v>
      </c>
      <c r="C435" t="s">
        <v>6</v>
      </c>
      <c r="D435" s="4">
        <v>19</v>
      </c>
      <c r="E435" s="4">
        <v>6.8</v>
      </c>
      <c r="F435" t="s">
        <v>14</v>
      </c>
      <c r="I435" s="9"/>
      <c r="K435" s="32"/>
    </row>
    <row r="436" spans="1:11" x14ac:dyDescent="0.35">
      <c r="A436" s="3">
        <v>44104</v>
      </c>
      <c r="B436" t="s">
        <v>599</v>
      </c>
      <c r="C436" t="s">
        <v>27</v>
      </c>
      <c r="D436" s="4">
        <v>121</v>
      </c>
      <c r="E436" s="4">
        <v>6.8</v>
      </c>
      <c r="F436" t="s">
        <v>14</v>
      </c>
      <c r="I436" s="9"/>
      <c r="K436" s="32"/>
    </row>
    <row r="437" spans="1:11" x14ac:dyDescent="0.35">
      <c r="A437" s="3">
        <v>44104</v>
      </c>
      <c r="B437" t="s">
        <v>600</v>
      </c>
      <c r="C437" t="s">
        <v>86</v>
      </c>
      <c r="D437" s="4">
        <v>28</v>
      </c>
      <c r="E437" s="4">
        <v>6.8</v>
      </c>
      <c r="F437" t="s">
        <v>14</v>
      </c>
      <c r="I437" s="9"/>
      <c r="K437" s="32"/>
    </row>
    <row r="438" spans="1:11" x14ac:dyDescent="0.35">
      <c r="A438" s="3">
        <v>44104</v>
      </c>
      <c r="B438" t="s">
        <v>407</v>
      </c>
      <c r="C438" t="s">
        <v>6</v>
      </c>
      <c r="D438" s="4">
        <v>82</v>
      </c>
      <c r="E438" s="4">
        <v>7.2</v>
      </c>
      <c r="F438" t="s">
        <v>14</v>
      </c>
      <c r="I438" s="9"/>
      <c r="K438" s="32"/>
    </row>
    <row r="439" spans="1:11" x14ac:dyDescent="0.35">
      <c r="A439" s="3">
        <v>44105</v>
      </c>
      <c r="B439" t="s">
        <v>488</v>
      </c>
      <c r="C439" t="s">
        <v>686</v>
      </c>
      <c r="D439" s="4">
        <v>101</v>
      </c>
      <c r="E439" s="4">
        <v>4.2</v>
      </c>
      <c r="F439" t="s">
        <v>31</v>
      </c>
      <c r="I439" s="9"/>
      <c r="K439" s="32"/>
    </row>
    <row r="440" spans="1:11" x14ac:dyDescent="0.35">
      <c r="A440" s="3">
        <v>44106</v>
      </c>
      <c r="B440" t="s">
        <v>59</v>
      </c>
      <c r="C440" t="s">
        <v>27</v>
      </c>
      <c r="D440" s="4">
        <v>93</v>
      </c>
      <c r="E440" s="4">
        <v>4.7</v>
      </c>
      <c r="F440" t="s">
        <v>12</v>
      </c>
      <c r="I440" s="9"/>
      <c r="K440" s="32"/>
    </row>
    <row r="441" spans="1:11" x14ac:dyDescent="0.35">
      <c r="A441" s="3">
        <v>44106</v>
      </c>
      <c r="B441" t="s">
        <v>521</v>
      </c>
      <c r="C441" t="s">
        <v>702</v>
      </c>
      <c r="D441" s="4">
        <v>106</v>
      </c>
      <c r="E441" s="4">
        <v>5.5</v>
      </c>
      <c r="F441" t="s">
        <v>14</v>
      </c>
      <c r="I441" s="9"/>
      <c r="K441" s="32"/>
    </row>
    <row r="442" spans="1:11" x14ac:dyDescent="0.35">
      <c r="A442" s="3">
        <v>44106</v>
      </c>
      <c r="B442" t="s">
        <v>527</v>
      </c>
      <c r="C442" t="s">
        <v>705</v>
      </c>
      <c r="D442" s="4">
        <v>86</v>
      </c>
      <c r="E442" s="4">
        <v>5.6</v>
      </c>
      <c r="F442" t="s">
        <v>14</v>
      </c>
      <c r="I442" s="9"/>
      <c r="K442" s="32"/>
    </row>
    <row r="443" spans="1:11" x14ac:dyDescent="0.35">
      <c r="A443" s="3">
        <v>44106</v>
      </c>
      <c r="B443" t="s">
        <v>537</v>
      </c>
      <c r="C443" t="s">
        <v>685</v>
      </c>
      <c r="D443" s="4">
        <v>111</v>
      </c>
      <c r="E443" s="4">
        <v>5.8</v>
      </c>
      <c r="F443" t="s">
        <v>10</v>
      </c>
      <c r="I443" s="9"/>
      <c r="K443" s="32"/>
    </row>
    <row r="444" spans="1:11" x14ac:dyDescent="0.35">
      <c r="A444" s="3">
        <v>44106</v>
      </c>
      <c r="B444" t="s">
        <v>368</v>
      </c>
      <c r="C444" t="s">
        <v>27</v>
      </c>
      <c r="D444" s="4">
        <v>114</v>
      </c>
      <c r="E444" s="4">
        <v>6.8</v>
      </c>
      <c r="F444" t="s">
        <v>17</v>
      </c>
      <c r="I444" s="9"/>
      <c r="K444" s="32"/>
    </row>
    <row r="445" spans="1:11" x14ac:dyDescent="0.35">
      <c r="A445" s="3">
        <v>44106</v>
      </c>
      <c r="B445" t="s">
        <v>447</v>
      </c>
      <c r="C445" t="s">
        <v>6</v>
      </c>
      <c r="D445" s="4">
        <v>90</v>
      </c>
      <c r="E445" s="4">
        <v>7.5</v>
      </c>
      <c r="F445" t="s">
        <v>14</v>
      </c>
      <c r="I445" s="9"/>
      <c r="K445" s="32"/>
    </row>
    <row r="446" spans="1:11" x14ac:dyDescent="0.35">
      <c r="A446" s="3">
        <v>44108</v>
      </c>
      <c r="B446" t="s">
        <v>681</v>
      </c>
      <c r="C446" t="s">
        <v>6</v>
      </c>
      <c r="D446" s="4">
        <v>83</v>
      </c>
      <c r="E446" s="4">
        <v>9</v>
      </c>
      <c r="F446" t="s">
        <v>14</v>
      </c>
      <c r="I446" s="9"/>
      <c r="K446" s="32"/>
    </row>
    <row r="447" spans="1:11" x14ac:dyDescent="0.35">
      <c r="A447" s="3">
        <v>44111</v>
      </c>
      <c r="B447" t="s">
        <v>93</v>
      </c>
      <c r="C447" t="s">
        <v>21</v>
      </c>
      <c r="D447" s="4">
        <v>103</v>
      </c>
      <c r="E447" s="4">
        <v>5.2</v>
      </c>
      <c r="F447" t="s">
        <v>14</v>
      </c>
      <c r="I447" s="9"/>
      <c r="K447" s="32"/>
    </row>
    <row r="448" spans="1:11" x14ac:dyDescent="0.35">
      <c r="A448" s="3">
        <v>44112</v>
      </c>
      <c r="B448" t="s">
        <v>374</v>
      </c>
      <c r="C448" t="s">
        <v>6</v>
      </c>
      <c r="D448" s="4">
        <v>100</v>
      </c>
      <c r="E448" s="4">
        <v>6.9</v>
      </c>
      <c r="F448" t="s">
        <v>44</v>
      </c>
      <c r="I448" s="9"/>
      <c r="K448" s="32"/>
    </row>
    <row r="449" spans="1:11" x14ac:dyDescent="0.35">
      <c r="A449" s="3">
        <v>44113</v>
      </c>
      <c r="B449" t="s">
        <v>154</v>
      </c>
      <c r="C449" t="s">
        <v>685</v>
      </c>
      <c r="D449" s="4">
        <v>125</v>
      </c>
      <c r="E449" s="4">
        <v>5.7</v>
      </c>
      <c r="F449" t="s">
        <v>17</v>
      </c>
      <c r="I449" s="9"/>
      <c r="K449" s="32"/>
    </row>
    <row r="450" spans="1:11" x14ac:dyDescent="0.35">
      <c r="A450" s="3">
        <v>44113</v>
      </c>
      <c r="B450" t="s">
        <v>421</v>
      </c>
      <c r="C450" t="s">
        <v>21</v>
      </c>
      <c r="D450" s="4">
        <v>124</v>
      </c>
      <c r="E450" s="4">
        <v>7.2</v>
      </c>
      <c r="F450" t="s">
        <v>14</v>
      </c>
      <c r="I450" s="9"/>
      <c r="K450" s="32"/>
    </row>
    <row r="451" spans="1:11" x14ac:dyDescent="0.35">
      <c r="A451" s="3">
        <v>44117</v>
      </c>
      <c r="B451" t="s">
        <v>646</v>
      </c>
      <c r="C451" t="s">
        <v>85</v>
      </c>
      <c r="D451" s="4">
        <v>47</v>
      </c>
      <c r="E451" s="4">
        <v>7.3</v>
      </c>
      <c r="F451" t="s">
        <v>14</v>
      </c>
      <c r="I451" s="9"/>
      <c r="K451" s="32"/>
    </row>
    <row r="452" spans="1:11" x14ac:dyDescent="0.35">
      <c r="A452" s="3">
        <v>44118</v>
      </c>
      <c r="B452" t="s">
        <v>660</v>
      </c>
      <c r="C452" t="s">
        <v>6</v>
      </c>
      <c r="D452" s="4">
        <v>79</v>
      </c>
      <c r="E452" s="4">
        <v>7.5</v>
      </c>
      <c r="F452" t="s">
        <v>28</v>
      </c>
      <c r="I452" s="9"/>
      <c r="K452" s="32"/>
    </row>
    <row r="453" spans="1:11" x14ac:dyDescent="0.35">
      <c r="A453" s="3">
        <v>44118</v>
      </c>
      <c r="B453" t="s">
        <v>674</v>
      </c>
      <c r="C453" t="s">
        <v>6</v>
      </c>
      <c r="D453" s="4">
        <v>109</v>
      </c>
      <c r="E453" s="4">
        <v>8.1999999999999993</v>
      </c>
      <c r="F453" t="s">
        <v>10</v>
      </c>
      <c r="I453" s="9"/>
      <c r="K453" s="32"/>
    </row>
    <row r="454" spans="1:11" x14ac:dyDescent="0.35">
      <c r="A454" s="3">
        <v>44119</v>
      </c>
      <c r="B454" t="s">
        <v>501</v>
      </c>
      <c r="C454" t="s">
        <v>27</v>
      </c>
      <c r="D454" s="4">
        <v>86</v>
      </c>
      <c r="E454" s="4">
        <v>5</v>
      </c>
      <c r="F454" t="s">
        <v>30</v>
      </c>
      <c r="I454" s="9"/>
      <c r="K454" s="32"/>
    </row>
    <row r="455" spans="1:11" x14ac:dyDescent="0.35">
      <c r="A455" s="3">
        <v>44119</v>
      </c>
      <c r="B455" t="s">
        <v>512</v>
      </c>
      <c r="C455" t="s">
        <v>108</v>
      </c>
      <c r="D455" s="4">
        <v>98</v>
      </c>
      <c r="E455" s="4">
        <v>5.4</v>
      </c>
      <c r="F455" t="s">
        <v>14</v>
      </c>
      <c r="I455" s="9"/>
      <c r="K455" s="32"/>
    </row>
    <row r="456" spans="1:11" x14ac:dyDescent="0.35">
      <c r="A456" s="3">
        <v>44119</v>
      </c>
      <c r="B456" t="s">
        <v>635</v>
      </c>
      <c r="C456" t="s">
        <v>6</v>
      </c>
      <c r="D456" s="4">
        <v>41</v>
      </c>
      <c r="E456" s="4">
        <v>7.1</v>
      </c>
      <c r="F456" t="s">
        <v>403</v>
      </c>
      <c r="I456" s="9"/>
      <c r="K456" s="32"/>
    </row>
    <row r="457" spans="1:11" x14ac:dyDescent="0.35">
      <c r="A457" s="3">
        <v>44120</v>
      </c>
      <c r="B457" t="s">
        <v>670</v>
      </c>
      <c r="C457" t="s">
        <v>27</v>
      </c>
      <c r="D457" s="4">
        <v>130</v>
      </c>
      <c r="E457" s="4">
        <v>7.8</v>
      </c>
      <c r="F457" t="s">
        <v>14</v>
      </c>
      <c r="I457" s="9"/>
      <c r="K457" s="32"/>
    </row>
    <row r="458" spans="1:11" x14ac:dyDescent="0.35">
      <c r="A458" s="3">
        <v>44125</v>
      </c>
      <c r="B458" t="s">
        <v>212</v>
      </c>
      <c r="C458" t="s">
        <v>718</v>
      </c>
      <c r="D458" s="4">
        <v>123</v>
      </c>
      <c r="E458" s="4">
        <v>6</v>
      </c>
      <c r="F458" t="s">
        <v>14</v>
      </c>
      <c r="I458" s="9"/>
      <c r="K458" s="32"/>
    </row>
    <row r="459" spans="1:11" x14ac:dyDescent="0.35">
      <c r="A459" s="3">
        <v>44126</v>
      </c>
      <c r="B459" t="s">
        <v>78</v>
      </c>
      <c r="C459" t="s">
        <v>48</v>
      </c>
      <c r="D459" s="4">
        <v>86</v>
      </c>
      <c r="E459" s="4">
        <v>5.0999999999999996</v>
      </c>
      <c r="F459" t="s">
        <v>79</v>
      </c>
      <c r="I459" s="9"/>
      <c r="K459" s="32"/>
    </row>
    <row r="460" spans="1:11" x14ac:dyDescent="0.35">
      <c r="A460" s="3">
        <v>44127</v>
      </c>
      <c r="B460" t="s">
        <v>570</v>
      </c>
      <c r="C460" t="s">
        <v>284</v>
      </c>
      <c r="D460" s="4">
        <v>95</v>
      </c>
      <c r="E460" s="4">
        <v>6.4</v>
      </c>
      <c r="F460" t="s">
        <v>14</v>
      </c>
      <c r="I460" s="9"/>
      <c r="K460" s="32"/>
    </row>
    <row r="461" spans="1:11" x14ac:dyDescent="0.35">
      <c r="A461" s="3">
        <v>44131</v>
      </c>
      <c r="B461" t="s">
        <v>526</v>
      </c>
      <c r="C461" t="s">
        <v>351</v>
      </c>
      <c r="D461" s="4">
        <v>49</v>
      </c>
      <c r="E461" s="4">
        <v>5.6</v>
      </c>
      <c r="F461" t="s">
        <v>14</v>
      </c>
      <c r="I461" s="9"/>
      <c r="K461" s="32"/>
    </row>
    <row r="462" spans="1:11" x14ac:dyDescent="0.35">
      <c r="A462" s="3">
        <v>44131</v>
      </c>
      <c r="B462" t="s">
        <v>627</v>
      </c>
      <c r="C462" t="s">
        <v>6</v>
      </c>
      <c r="D462" s="4">
        <v>94</v>
      </c>
      <c r="E462" s="4">
        <v>7.1</v>
      </c>
      <c r="F462" t="s">
        <v>10</v>
      </c>
      <c r="I462" s="9"/>
      <c r="K462" s="32"/>
    </row>
    <row r="463" spans="1:11" x14ac:dyDescent="0.35">
      <c r="A463" s="3">
        <v>44132</v>
      </c>
      <c r="B463" t="s">
        <v>497</v>
      </c>
      <c r="C463" t="s">
        <v>48</v>
      </c>
      <c r="D463" s="4">
        <v>103</v>
      </c>
      <c r="E463" s="4">
        <v>4.8</v>
      </c>
      <c r="F463" t="s">
        <v>67</v>
      </c>
      <c r="I463" s="9"/>
      <c r="K463" s="32"/>
    </row>
    <row r="464" spans="1:11" x14ac:dyDescent="0.35">
      <c r="A464" s="3">
        <v>44132</v>
      </c>
      <c r="B464" t="s">
        <v>222</v>
      </c>
      <c r="C464" t="s">
        <v>720</v>
      </c>
      <c r="D464" s="4">
        <v>104</v>
      </c>
      <c r="E464" s="4">
        <v>6.1</v>
      </c>
      <c r="F464" t="s">
        <v>14</v>
      </c>
      <c r="I464" s="9"/>
      <c r="K464" s="32"/>
    </row>
    <row r="465" spans="1:11" x14ac:dyDescent="0.35">
      <c r="A465" s="3">
        <v>44132</v>
      </c>
      <c r="B465" t="s">
        <v>649</v>
      </c>
      <c r="C465" t="s">
        <v>6</v>
      </c>
      <c r="D465" s="4">
        <v>114</v>
      </c>
      <c r="E465" s="4">
        <v>7.3</v>
      </c>
      <c r="F465" t="s">
        <v>435</v>
      </c>
      <c r="I465" s="9"/>
      <c r="K465" s="32"/>
    </row>
    <row r="466" spans="1:11" x14ac:dyDescent="0.35">
      <c r="A466" s="3">
        <v>44134</v>
      </c>
      <c r="B466" t="s">
        <v>15</v>
      </c>
      <c r="C466" t="s">
        <v>16</v>
      </c>
      <c r="D466" s="4">
        <v>90</v>
      </c>
      <c r="E466" s="4">
        <v>3.4</v>
      </c>
      <c r="F466" t="s">
        <v>17</v>
      </c>
      <c r="I466" s="9"/>
      <c r="K466" s="32"/>
    </row>
    <row r="467" spans="1:11" x14ac:dyDescent="0.35">
      <c r="A467" s="3">
        <v>44134</v>
      </c>
      <c r="B467" t="s">
        <v>500</v>
      </c>
      <c r="C467" t="s">
        <v>27</v>
      </c>
      <c r="D467" s="4">
        <v>93</v>
      </c>
      <c r="E467" s="4">
        <v>4.9000000000000004</v>
      </c>
      <c r="F467" t="s">
        <v>10</v>
      </c>
      <c r="I467" s="9"/>
      <c r="K467" s="32"/>
    </row>
    <row r="468" spans="1:11" x14ac:dyDescent="0.35">
      <c r="A468" s="3">
        <v>44134</v>
      </c>
      <c r="B468" t="s">
        <v>228</v>
      </c>
      <c r="C468" t="s">
        <v>702</v>
      </c>
      <c r="D468" s="4">
        <v>116</v>
      </c>
      <c r="E468" s="4">
        <v>6.1</v>
      </c>
      <c r="F468" t="s">
        <v>44</v>
      </c>
      <c r="I468" s="9"/>
      <c r="K468" s="32"/>
    </row>
    <row r="469" spans="1:11" x14ac:dyDescent="0.35">
      <c r="A469" s="3">
        <v>44134</v>
      </c>
      <c r="B469" t="s">
        <v>308</v>
      </c>
      <c r="C469" t="s">
        <v>9</v>
      </c>
      <c r="D469" s="4">
        <v>93</v>
      </c>
      <c r="E469" s="4">
        <v>6.5</v>
      </c>
      <c r="F469" t="s">
        <v>14</v>
      </c>
      <c r="I469" s="9"/>
      <c r="K469" s="32"/>
    </row>
    <row r="470" spans="1:11" x14ac:dyDescent="0.35">
      <c r="A470" s="3">
        <v>44138</v>
      </c>
      <c r="B470" t="s">
        <v>613</v>
      </c>
      <c r="C470" t="s">
        <v>86</v>
      </c>
      <c r="D470" s="4">
        <v>14</v>
      </c>
      <c r="E470" s="4">
        <v>7</v>
      </c>
      <c r="F470" t="s">
        <v>14</v>
      </c>
      <c r="I470" s="9"/>
      <c r="K470" s="32"/>
    </row>
    <row r="471" spans="1:11" x14ac:dyDescent="0.35">
      <c r="A471" s="3">
        <v>44140</v>
      </c>
      <c r="B471" t="s">
        <v>179</v>
      </c>
      <c r="C471" t="s">
        <v>685</v>
      </c>
      <c r="D471" s="4">
        <v>96</v>
      </c>
      <c r="E471" s="4">
        <v>5.8</v>
      </c>
      <c r="F471" t="s">
        <v>14</v>
      </c>
      <c r="I471" s="9"/>
      <c r="K471" s="32"/>
    </row>
    <row r="472" spans="1:11" x14ac:dyDescent="0.35">
      <c r="A472" s="3">
        <v>44141</v>
      </c>
      <c r="B472" t="s">
        <v>241</v>
      </c>
      <c r="C472" t="s">
        <v>27</v>
      </c>
      <c r="D472" s="4">
        <v>151</v>
      </c>
      <c r="E472" s="4">
        <v>6.2</v>
      </c>
      <c r="F472" t="s">
        <v>14</v>
      </c>
      <c r="I472" s="9"/>
      <c r="K472" s="32"/>
    </row>
    <row r="473" spans="1:11" x14ac:dyDescent="0.35">
      <c r="A473" s="3">
        <v>44146</v>
      </c>
      <c r="B473" t="s">
        <v>193</v>
      </c>
      <c r="C473" t="s">
        <v>27</v>
      </c>
      <c r="D473" s="4">
        <v>93</v>
      </c>
      <c r="E473" s="4">
        <v>5.8</v>
      </c>
      <c r="F473" t="s">
        <v>63</v>
      </c>
      <c r="I473" s="9"/>
      <c r="K473" s="32"/>
    </row>
    <row r="474" spans="1:11" x14ac:dyDescent="0.35">
      <c r="A474" s="3">
        <v>44147</v>
      </c>
      <c r="B474" t="s">
        <v>453</v>
      </c>
      <c r="C474" t="s">
        <v>745</v>
      </c>
      <c r="D474" s="4">
        <v>149</v>
      </c>
      <c r="E474" s="4">
        <v>7.6</v>
      </c>
      <c r="F474" t="s">
        <v>17</v>
      </c>
      <c r="I474" s="9"/>
      <c r="K474" s="32"/>
    </row>
    <row r="475" spans="1:11" x14ac:dyDescent="0.35">
      <c r="A475" s="3">
        <v>44148</v>
      </c>
      <c r="B475" t="s">
        <v>309</v>
      </c>
      <c r="C475" t="s">
        <v>734</v>
      </c>
      <c r="D475" s="4">
        <v>119</v>
      </c>
      <c r="E475" s="4">
        <v>6.5</v>
      </c>
      <c r="F475" t="s">
        <v>14</v>
      </c>
      <c r="I475" s="9"/>
      <c r="K475" s="32"/>
    </row>
    <row r="476" spans="1:11" x14ac:dyDescent="0.35">
      <c r="A476" s="3">
        <v>44148</v>
      </c>
      <c r="B476" t="s">
        <v>369</v>
      </c>
      <c r="C476" t="s">
        <v>27</v>
      </c>
      <c r="D476" s="4">
        <v>95</v>
      </c>
      <c r="E476" s="4">
        <v>6.8</v>
      </c>
      <c r="F476" t="s">
        <v>12</v>
      </c>
      <c r="I476" s="9"/>
      <c r="K476" s="32"/>
    </row>
    <row r="477" spans="1:11" x14ac:dyDescent="0.35">
      <c r="A477" s="3">
        <v>44154</v>
      </c>
      <c r="B477" t="s">
        <v>116</v>
      </c>
      <c r="C477" t="s">
        <v>685</v>
      </c>
      <c r="D477" s="4">
        <v>97</v>
      </c>
      <c r="E477" s="4">
        <v>5.4</v>
      </c>
      <c r="F477" t="s">
        <v>14</v>
      </c>
      <c r="I477" s="9"/>
      <c r="K477" s="32"/>
    </row>
    <row r="478" spans="1:11" x14ac:dyDescent="0.35">
      <c r="A478" s="3">
        <v>44155</v>
      </c>
      <c r="B478" t="s">
        <v>237</v>
      </c>
      <c r="C478" t="s">
        <v>238</v>
      </c>
      <c r="D478" s="4">
        <v>42</v>
      </c>
      <c r="E478" s="4">
        <v>6.2</v>
      </c>
      <c r="F478" t="s">
        <v>14</v>
      </c>
      <c r="I478" s="9"/>
      <c r="K478" s="32"/>
    </row>
    <row r="479" spans="1:11" x14ac:dyDescent="0.35">
      <c r="A479" s="3">
        <v>44155</v>
      </c>
      <c r="B479" t="s">
        <v>467</v>
      </c>
      <c r="C479" t="s">
        <v>305</v>
      </c>
      <c r="D479" s="4">
        <v>12</v>
      </c>
      <c r="E479" s="4">
        <v>7.8</v>
      </c>
      <c r="F479" t="s">
        <v>14</v>
      </c>
      <c r="I479" s="9"/>
      <c r="K479" s="32"/>
    </row>
    <row r="480" spans="1:11" x14ac:dyDescent="0.35">
      <c r="A480" s="3">
        <v>44157</v>
      </c>
      <c r="B480" t="s">
        <v>504</v>
      </c>
      <c r="C480" t="s">
        <v>694</v>
      </c>
      <c r="D480" s="4">
        <v>98</v>
      </c>
      <c r="E480" s="4">
        <v>5.2</v>
      </c>
      <c r="F480" t="s">
        <v>14</v>
      </c>
      <c r="I480" s="9"/>
      <c r="K480" s="32"/>
    </row>
    <row r="481" spans="1:11" x14ac:dyDescent="0.35">
      <c r="A481" s="3">
        <v>44158</v>
      </c>
      <c r="B481" t="s">
        <v>329</v>
      </c>
      <c r="C481" t="s">
        <v>6</v>
      </c>
      <c r="D481" s="4">
        <v>83</v>
      </c>
      <c r="E481" s="4">
        <v>6.6</v>
      </c>
      <c r="F481" t="s">
        <v>14</v>
      </c>
      <c r="I481" s="9"/>
      <c r="K481" s="32"/>
    </row>
    <row r="482" spans="1:11" x14ac:dyDescent="0.35">
      <c r="A482" s="3">
        <v>44159</v>
      </c>
      <c r="B482" t="s">
        <v>560</v>
      </c>
      <c r="C482" t="s">
        <v>27</v>
      </c>
      <c r="D482" s="4">
        <v>83</v>
      </c>
      <c r="E482" s="4">
        <v>6.3</v>
      </c>
      <c r="F482" t="s">
        <v>10</v>
      </c>
      <c r="I482" s="9"/>
      <c r="K482" s="32"/>
    </row>
    <row r="483" spans="1:11" x14ac:dyDescent="0.35">
      <c r="A483" s="3">
        <v>44159</v>
      </c>
      <c r="B483" t="s">
        <v>345</v>
      </c>
      <c r="C483" t="s">
        <v>27</v>
      </c>
      <c r="D483" s="4">
        <v>117</v>
      </c>
      <c r="E483" s="4">
        <v>6.7</v>
      </c>
      <c r="F483" t="s">
        <v>14</v>
      </c>
      <c r="I483" s="9"/>
      <c r="K483" s="32"/>
    </row>
    <row r="484" spans="1:11" x14ac:dyDescent="0.35">
      <c r="A484" s="3">
        <v>44160</v>
      </c>
      <c r="B484" t="s">
        <v>213</v>
      </c>
      <c r="C484" t="s">
        <v>719</v>
      </c>
      <c r="D484" s="4">
        <v>115</v>
      </c>
      <c r="E484" s="4">
        <v>6</v>
      </c>
      <c r="F484" t="s">
        <v>14</v>
      </c>
      <c r="I484" s="9"/>
      <c r="K484" s="32"/>
    </row>
    <row r="485" spans="1:11" x14ac:dyDescent="0.35">
      <c r="A485" s="3">
        <v>44160</v>
      </c>
      <c r="B485" t="s">
        <v>657</v>
      </c>
      <c r="C485" t="s">
        <v>275</v>
      </c>
      <c r="D485" s="4">
        <v>87</v>
      </c>
      <c r="E485" s="4">
        <v>7.4</v>
      </c>
      <c r="F485" t="s">
        <v>14</v>
      </c>
      <c r="I485" s="9"/>
      <c r="K485" s="32"/>
    </row>
    <row r="486" spans="1:11" x14ac:dyDescent="0.35">
      <c r="A486" s="3">
        <v>44162</v>
      </c>
      <c r="B486" t="s">
        <v>26</v>
      </c>
      <c r="C486" t="s">
        <v>27</v>
      </c>
      <c r="D486" s="4">
        <v>112</v>
      </c>
      <c r="E486" s="4">
        <v>4.0999999999999996</v>
      </c>
      <c r="F486" t="s">
        <v>28</v>
      </c>
      <c r="I486" s="9"/>
      <c r="K486" s="32"/>
    </row>
    <row r="487" spans="1:11" x14ac:dyDescent="0.35">
      <c r="A487" s="3">
        <v>44162</v>
      </c>
      <c r="B487" t="s">
        <v>100</v>
      </c>
      <c r="C487" t="s">
        <v>27</v>
      </c>
      <c r="D487" s="4">
        <v>99</v>
      </c>
      <c r="E487" s="4">
        <v>5.2</v>
      </c>
      <c r="F487" t="s">
        <v>12</v>
      </c>
      <c r="I487" s="9"/>
      <c r="K487" s="32"/>
    </row>
    <row r="488" spans="1:11" x14ac:dyDescent="0.35">
      <c r="A488" s="3">
        <v>44162</v>
      </c>
      <c r="B488" t="s">
        <v>394</v>
      </c>
      <c r="C488" t="s">
        <v>6</v>
      </c>
      <c r="D488" s="4">
        <v>80</v>
      </c>
      <c r="E488" s="4">
        <v>7.1</v>
      </c>
      <c r="F488" t="s">
        <v>14</v>
      </c>
      <c r="I488" s="9"/>
      <c r="K488" s="32"/>
    </row>
    <row r="489" spans="1:11" x14ac:dyDescent="0.35">
      <c r="A489" s="3">
        <v>44165</v>
      </c>
      <c r="B489" t="s">
        <v>54</v>
      </c>
      <c r="C489" t="s">
        <v>27</v>
      </c>
      <c r="D489" s="4">
        <v>105</v>
      </c>
      <c r="E489" s="4">
        <v>4.7</v>
      </c>
      <c r="F489" t="s">
        <v>55</v>
      </c>
      <c r="I489" s="9"/>
      <c r="K489" s="32"/>
    </row>
    <row r="490" spans="1:11" x14ac:dyDescent="0.35">
      <c r="A490" s="3">
        <v>44166</v>
      </c>
      <c r="B490" t="s">
        <v>625</v>
      </c>
      <c r="C490" t="s">
        <v>85</v>
      </c>
      <c r="D490" s="4">
        <v>47</v>
      </c>
      <c r="E490" s="4">
        <v>7.1</v>
      </c>
      <c r="F490" t="s">
        <v>14</v>
      </c>
      <c r="I490" s="9"/>
      <c r="K490" s="32"/>
    </row>
    <row r="491" spans="1:11" x14ac:dyDescent="0.35">
      <c r="A491" s="3">
        <v>44168</v>
      </c>
      <c r="B491" t="s">
        <v>348</v>
      </c>
      <c r="C491" t="s">
        <v>21</v>
      </c>
      <c r="D491" s="4">
        <v>101</v>
      </c>
      <c r="E491" s="4">
        <v>6.7</v>
      </c>
      <c r="F491" t="s">
        <v>50</v>
      </c>
      <c r="I491" s="9"/>
      <c r="K491" s="32"/>
    </row>
    <row r="492" spans="1:11" x14ac:dyDescent="0.35">
      <c r="A492" s="3">
        <v>44169</v>
      </c>
      <c r="B492" t="s">
        <v>20</v>
      </c>
      <c r="C492" t="s">
        <v>21</v>
      </c>
      <c r="D492" s="4">
        <v>112</v>
      </c>
      <c r="E492" s="4">
        <v>3.7</v>
      </c>
      <c r="F492" t="s">
        <v>22</v>
      </c>
      <c r="I492" s="9"/>
      <c r="K492" s="32"/>
    </row>
    <row r="493" spans="1:11" x14ac:dyDescent="0.35">
      <c r="A493" s="3">
        <v>44169</v>
      </c>
      <c r="B493" t="s">
        <v>62</v>
      </c>
      <c r="C493" t="s">
        <v>9</v>
      </c>
      <c r="D493" s="4">
        <v>106</v>
      </c>
      <c r="E493" s="4">
        <v>4.8</v>
      </c>
      <c r="F493" t="s">
        <v>63</v>
      </c>
      <c r="I493" s="9"/>
      <c r="K493" s="32"/>
    </row>
    <row r="494" spans="1:11" x14ac:dyDescent="0.35">
      <c r="A494" s="3">
        <v>44169</v>
      </c>
      <c r="B494" t="s">
        <v>375</v>
      </c>
      <c r="C494" t="s">
        <v>170</v>
      </c>
      <c r="D494" s="4">
        <v>132</v>
      </c>
      <c r="E494" s="4">
        <v>6.9</v>
      </c>
      <c r="F494" t="s">
        <v>14</v>
      </c>
      <c r="I494" s="9"/>
      <c r="K494" s="32"/>
    </row>
    <row r="495" spans="1:11" x14ac:dyDescent="0.35">
      <c r="A495" s="3">
        <v>44172</v>
      </c>
      <c r="B495" t="s">
        <v>189</v>
      </c>
      <c r="C495" t="s">
        <v>190</v>
      </c>
      <c r="D495" s="4">
        <v>96</v>
      </c>
      <c r="E495" s="4">
        <v>5.8</v>
      </c>
      <c r="F495" t="s">
        <v>42</v>
      </c>
      <c r="I495" s="9"/>
      <c r="K495" s="32"/>
    </row>
    <row r="496" spans="1:11" x14ac:dyDescent="0.35">
      <c r="A496" s="3">
        <v>44173</v>
      </c>
      <c r="B496" t="s">
        <v>680</v>
      </c>
      <c r="C496" t="s">
        <v>6</v>
      </c>
      <c r="D496" s="4">
        <v>89</v>
      </c>
      <c r="E496" s="4">
        <v>8.6</v>
      </c>
      <c r="F496" t="s">
        <v>50</v>
      </c>
      <c r="I496" s="9"/>
      <c r="K496" s="32"/>
    </row>
    <row r="497" spans="1:11" x14ac:dyDescent="0.35">
      <c r="A497" s="3">
        <v>44174</v>
      </c>
      <c r="B497" t="s">
        <v>389</v>
      </c>
      <c r="C497" t="s">
        <v>21</v>
      </c>
      <c r="D497" s="4">
        <v>117</v>
      </c>
      <c r="E497" s="4">
        <v>7</v>
      </c>
      <c r="F497" t="s">
        <v>12</v>
      </c>
      <c r="I497" s="9"/>
      <c r="K497" s="32"/>
    </row>
    <row r="498" spans="1:11" x14ac:dyDescent="0.35">
      <c r="A498" s="3">
        <v>44176</v>
      </c>
      <c r="B498" t="s">
        <v>204</v>
      </c>
      <c r="C498" t="s">
        <v>120</v>
      </c>
      <c r="D498" s="4">
        <v>132</v>
      </c>
      <c r="E498" s="4">
        <v>5.9</v>
      </c>
      <c r="F498" t="s">
        <v>14</v>
      </c>
      <c r="I498" s="9"/>
      <c r="K498" s="32"/>
    </row>
    <row r="499" spans="1:11" x14ac:dyDescent="0.35">
      <c r="A499" s="3">
        <v>44176</v>
      </c>
      <c r="B499" t="s">
        <v>304</v>
      </c>
      <c r="C499" t="s">
        <v>305</v>
      </c>
      <c r="D499" s="4">
        <v>9</v>
      </c>
      <c r="E499" s="4">
        <v>6.5</v>
      </c>
      <c r="F499" t="s">
        <v>14</v>
      </c>
      <c r="I499" s="9"/>
      <c r="K499" s="32"/>
    </row>
    <row r="500" spans="1:11" x14ac:dyDescent="0.35">
      <c r="A500" s="3">
        <v>44176</v>
      </c>
      <c r="B500" t="s">
        <v>344</v>
      </c>
      <c r="C500" t="s">
        <v>6</v>
      </c>
      <c r="D500" s="4">
        <v>90</v>
      </c>
      <c r="E500" s="4">
        <v>6.7</v>
      </c>
      <c r="F500" t="s">
        <v>14</v>
      </c>
      <c r="I500" s="9"/>
      <c r="K500" s="32"/>
    </row>
    <row r="501" spans="1:11" x14ac:dyDescent="0.35">
      <c r="A501" s="3">
        <v>44179</v>
      </c>
      <c r="B501" t="s">
        <v>166</v>
      </c>
      <c r="C501" t="s">
        <v>685</v>
      </c>
      <c r="D501" s="4">
        <v>107</v>
      </c>
      <c r="E501" s="4">
        <v>5.8</v>
      </c>
      <c r="F501" t="s">
        <v>14</v>
      </c>
      <c r="I501" s="9"/>
      <c r="K501" s="32"/>
    </row>
    <row r="502" spans="1:11" x14ac:dyDescent="0.35">
      <c r="A502" s="3">
        <v>44183</v>
      </c>
      <c r="B502" t="s">
        <v>616</v>
      </c>
      <c r="C502" t="s">
        <v>27</v>
      </c>
      <c r="D502" s="4">
        <v>94</v>
      </c>
      <c r="E502" s="4">
        <v>7</v>
      </c>
      <c r="F502" t="s">
        <v>14</v>
      </c>
      <c r="I502" s="9"/>
      <c r="K502" s="32"/>
    </row>
    <row r="503" spans="1:11" x14ac:dyDescent="0.35">
      <c r="A503" s="3">
        <v>44183</v>
      </c>
      <c r="B503" t="s">
        <v>617</v>
      </c>
      <c r="C503" t="s">
        <v>86</v>
      </c>
      <c r="D503" s="4">
        <v>31</v>
      </c>
      <c r="E503" s="4">
        <v>7</v>
      </c>
      <c r="F503" t="s">
        <v>14</v>
      </c>
      <c r="I503" s="9"/>
      <c r="K503" s="32"/>
    </row>
    <row r="504" spans="1:11" x14ac:dyDescent="0.35">
      <c r="A504" s="3">
        <v>44186</v>
      </c>
      <c r="B504" t="s">
        <v>274</v>
      </c>
      <c r="C504" t="s">
        <v>275</v>
      </c>
      <c r="D504" s="4">
        <v>97</v>
      </c>
      <c r="E504" s="4">
        <v>6.4</v>
      </c>
      <c r="F504" t="s">
        <v>14</v>
      </c>
      <c r="I504" s="9"/>
      <c r="K504" s="32"/>
    </row>
    <row r="505" spans="1:11" x14ac:dyDescent="0.35">
      <c r="A505" s="3">
        <v>44188</v>
      </c>
      <c r="B505" t="s">
        <v>144</v>
      </c>
      <c r="C505" t="s">
        <v>696</v>
      </c>
      <c r="D505" s="4">
        <v>118</v>
      </c>
      <c r="E505" s="4">
        <v>5.6</v>
      </c>
      <c r="F505" t="s">
        <v>14</v>
      </c>
      <c r="I505" s="9"/>
      <c r="K505" s="32"/>
    </row>
    <row r="506" spans="1:11" x14ac:dyDescent="0.35">
      <c r="A506" s="3">
        <v>44189</v>
      </c>
      <c r="B506" t="s">
        <v>603</v>
      </c>
      <c r="C506" t="s">
        <v>9</v>
      </c>
      <c r="D506" s="4">
        <v>108</v>
      </c>
      <c r="E506" s="4">
        <v>6.9</v>
      </c>
      <c r="F506" t="s">
        <v>17</v>
      </c>
      <c r="I506" s="9"/>
      <c r="K506" s="32"/>
    </row>
    <row r="507" spans="1:11" x14ac:dyDescent="0.35">
      <c r="A507" s="3">
        <v>44190</v>
      </c>
      <c r="B507" t="s">
        <v>60</v>
      </c>
      <c r="C507" t="s">
        <v>61</v>
      </c>
      <c r="D507" s="4">
        <v>100</v>
      </c>
      <c r="E507" s="4">
        <v>4.7</v>
      </c>
      <c r="F507" t="s">
        <v>14</v>
      </c>
      <c r="I507" s="9"/>
      <c r="K507" s="32"/>
    </row>
    <row r="508" spans="1:11" x14ac:dyDescent="0.35">
      <c r="A508" s="3">
        <v>44192</v>
      </c>
      <c r="B508" t="s">
        <v>595</v>
      </c>
      <c r="C508" t="s">
        <v>21</v>
      </c>
      <c r="D508" s="4">
        <v>70</v>
      </c>
      <c r="E508" s="4">
        <v>6.8</v>
      </c>
      <c r="F508" t="s">
        <v>14</v>
      </c>
      <c r="I508" s="9"/>
      <c r="K508" s="32"/>
    </row>
    <row r="509" spans="1:11" x14ac:dyDescent="0.35">
      <c r="A509" s="3">
        <v>44193</v>
      </c>
      <c r="B509" t="s">
        <v>605</v>
      </c>
      <c r="C509" t="s">
        <v>305</v>
      </c>
      <c r="D509" s="4">
        <v>7</v>
      </c>
      <c r="E509" s="4">
        <v>6.9</v>
      </c>
      <c r="F509" t="s">
        <v>14</v>
      </c>
      <c r="I509" s="9"/>
      <c r="K509" s="32"/>
    </row>
    <row r="510" spans="1:11" x14ac:dyDescent="0.35">
      <c r="A510" s="3">
        <v>44197</v>
      </c>
      <c r="B510" t="s">
        <v>490</v>
      </c>
      <c r="C510" t="s">
        <v>21</v>
      </c>
      <c r="D510" s="4">
        <v>102</v>
      </c>
      <c r="E510" s="4">
        <v>4.3</v>
      </c>
      <c r="F510" t="s">
        <v>28</v>
      </c>
      <c r="I510" s="9"/>
      <c r="K510" s="32"/>
    </row>
    <row r="511" spans="1:11" x14ac:dyDescent="0.35">
      <c r="A511" s="3">
        <v>44197</v>
      </c>
      <c r="B511" t="s">
        <v>202</v>
      </c>
      <c r="C511" t="s">
        <v>6</v>
      </c>
      <c r="D511" s="4">
        <v>53</v>
      </c>
      <c r="E511" s="4">
        <v>5.9</v>
      </c>
      <c r="F511" t="s">
        <v>14</v>
      </c>
      <c r="I511" s="9"/>
      <c r="K511" s="32"/>
    </row>
    <row r="512" spans="1:11" x14ac:dyDescent="0.35">
      <c r="A512" s="3">
        <v>44202</v>
      </c>
      <c r="B512" t="s">
        <v>372</v>
      </c>
      <c r="C512" t="s">
        <v>6</v>
      </c>
      <c r="D512" s="4">
        <v>98</v>
      </c>
      <c r="E512" s="4">
        <v>6.8</v>
      </c>
      <c r="F512" t="s">
        <v>44</v>
      </c>
      <c r="I512" s="9"/>
      <c r="K512" s="32"/>
    </row>
    <row r="513" spans="1:11" x14ac:dyDescent="0.35">
      <c r="A513" s="3">
        <v>44203</v>
      </c>
      <c r="B513" t="s">
        <v>633</v>
      </c>
      <c r="C513" t="s">
        <v>27</v>
      </c>
      <c r="D513" s="4">
        <v>126</v>
      </c>
      <c r="E513" s="4">
        <v>7.1</v>
      </c>
      <c r="F513" t="s">
        <v>14</v>
      </c>
      <c r="I513" s="9"/>
      <c r="K513" s="32"/>
    </row>
    <row r="514" spans="1:11" x14ac:dyDescent="0.35">
      <c r="A514" s="3">
        <v>44204</v>
      </c>
      <c r="B514" t="s">
        <v>230</v>
      </c>
      <c r="C514" t="s">
        <v>27</v>
      </c>
      <c r="D514" s="4">
        <v>96</v>
      </c>
      <c r="E514" s="4">
        <v>6.1</v>
      </c>
      <c r="F514" t="s">
        <v>22</v>
      </c>
      <c r="I514" s="9"/>
      <c r="K514" s="32"/>
    </row>
    <row r="515" spans="1:11" x14ac:dyDescent="0.35">
      <c r="A515" s="3">
        <v>44207</v>
      </c>
      <c r="B515" t="s">
        <v>342</v>
      </c>
      <c r="C515" t="s">
        <v>6</v>
      </c>
      <c r="D515" s="4">
        <v>89</v>
      </c>
      <c r="E515" s="4">
        <v>6.7</v>
      </c>
      <c r="F515" t="s">
        <v>14</v>
      </c>
      <c r="I515" s="9"/>
      <c r="K515" s="32"/>
    </row>
    <row r="516" spans="1:11" x14ac:dyDescent="0.35">
      <c r="A516" s="3">
        <v>44210</v>
      </c>
      <c r="B516" t="s">
        <v>290</v>
      </c>
      <c r="C516" t="s">
        <v>697</v>
      </c>
      <c r="D516" s="4">
        <v>101</v>
      </c>
      <c r="E516" s="4">
        <v>6.4</v>
      </c>
      <c r="F516" t="s">
        <v>30</v>
      </c>
      <c r="I516" s="9"/>
      <c r="K516" s="32"/>
    </row>
    <row r="517" spans="1:11" x14ac:dyDescent="0.35">
      <c r="A517" s="3">
        <v>44211</v>
      </c>
      <c r="B517" t="s">
        <v>516</v>
      </c>
      <c r="C517" t="s">
        <v>699</v>
      </c>
      <c r="D517" s="4">
        <v>114</v>
      </c>
      <c r="E517" s="4">
        <v>5.4</v>
      </c>
      <c r="F517" t="s">
        <v>14</v>
      </c>
      <c r="I517" s="9"/>
      <c r="K517" s="32"/>
    </row>
    <row r="518" spans="1:11" x14ac:dyDescent="0.35">
      <c r="A518" s="3">
        <v>44211</v>
      </c>
      <c r="B518" t="s">
        <v>138</v>
      </c>
      <c r="C518" t="s">
        <v>697</v>
      </c>
      <c r="D518" s="4">
        <v>103</v>
      </c>
      <c r="E518" s="4">
        <v>5.6</v>
      </c>
      <c r="F518" t="s">
        <v>50</v>
      </c>
      <c r="I518" s="9"/>
      <c r="K518" s="32"/>
    </row>
    <row r="519" spans="1:11" x14ac:dyDescent="0.35">
      <c r="A519" s="3">
        <v>44211</v>
      </c>
      <c r="B519" t="s">
        <v>234</v>
      </c>
      <c r="C519" t="s">
        <v>27</v>
      </c>
      <c r="D519" s="4">
        <v>95</v>
      </c>
      <c r="E519" s="4">
        <v>6.1</v>
      </c>
      <c r="F519" t="s">
        <v>17</v>
      </c>
      <c r="I519" s="9"/>
      <c r="K519" s="32"/>
    </row>
    <row r="520" spans="1:11" x14ac:dyDescent="0.35">
      <c r="A520" s="3">
        <v>44211</v>
      </c>
      <c r="B520" t="s">
        <v>335</v>
      </c>
      <c r="C520" t="s">
        <v>6</v>
      </c>
      <c r="D520" s="4">
        <v>32</v>
      </c>
      <c r="E520" s="4">
        <v>6.6</v>
      </c>
      <c r="F520" t="s">
        <v>14</v>
      </c>
      <c r="I520" s="9"/>
      <c r="K520" s="32"/>
    </row>
    <row r="521" spans="1:11" x14ac:dyDescent="0.35">
      <c r="A521" s="3">
        <v>44218</v>
      </c>
      <c r="B521" t="s">
        <v>406</v>
      </c>
      <c r="C521" t="s">
        <v>27</v>
      </c>
      <c r="D521" s="4">
        <v>125</v>
      </c>
      <c r="E521" s="4">
        <v>7.1</v>
      </c>
      <c r="F521" t="s">
        <v>14</v>
      </c>
      <c r="I521" s="9"/>
      <c r="K521" s="32"/>
    </row>
    <row r="522" spans="1:11" x14ac:dyDescent="0.35">
      <c r="A522" s="3">
        <v>44224</v>
      </c>
      <c r="B522" t="s">
        <v>259</v>
      </c>
      <c r="C522" t="s">
        <v>27</v>
      </c>
      <c r="D522" s="4">
        <v>90</v>
      </c>
      <c r="E522" s="4">
        <v>6.3</v>
      </c>
      <c r="F522" t="s">
        <v>30</v>
      </c>
      <c r="I522" s="9"/>
      <c r="K522" s="32"/>
    </row>
    <row r="523" spans="1:11" x14ac:dyDescent="0.35">
      <c r="A523" s="3">
        <v>44225</v>
      </c>
      <c r="B523" t="s">
        <v>221</v>
      </c>
      <c r="C523" t="s">
        <v>151</v>
      </c>
      <c r="D523" s="4">
        <v>123</v>
      </c>
      <c r="E523" s="4">
        <v>6.1</v>
      </c>
      <c r="F523" t="s">
        <v>14</v>
      </c>
      <c r="I523" s="9"/>
      <c r="K523" s="32"/>
    </row>
    <row r="524" spans="1:11" x14ac:dyDescent="0.35">
      <c r="A524" s="3">
        <v>44225</v>
      </c>
      <c r="B524" t="s">
        <v>240</v>
      </c>
      <c r="C524" t="s">
        <v>27</v>
      </c>
      <c r="D524" s="4">
        <v>106</v>
      </c>
      <c r="E524" s="4">
        <v>6.2</v>
      </c>
      <c r="F524" t="s">
        <v>10</v>
      </c>
      <c r="I524" s="9"/>
      <c r="K524" s="32"/>
    </row>
    <row r="525" spans="1:11" x14ac:dyDescent="0.35">
      <c r="A525" s="3">
        <v>44225</v>
      </c>
      <c r="B525" t="s">
        <v>404</v>
      </c>
      <c r="C525" t="s">
        <v>27</v>
      </c>
      <c r="D525" s="4">
        <v>112</v>
      </c>
      <c r="E525" s="4">
        <v>7.1</v>
      </c>
      <c r="F525" t="s">
        <v>14</v>
      </c>
      <c r="I525" s="9"/>
      <c r="K525" s="32"/>
    </row>
    <row r="526" spans="1:11" x14ac:dyDescent="0.35">
      <c r="A526" s="3">
        <v>44232</v>
      </c>
      <c r="B526" t="s">
        <v>98</v>
      </c>
      <c r="C526" t="s">
        <v>6</v>
      </c>
      <c r="D526" s="4">
        <v>112</v>
      </c>
      <c r="E526" s="4">
        <v>5.2</v>
      </c>
      <c r="F526" t="s">
        <v>14</v>
      </c>
      <c r="I526" s="9"/>
      <c r="K526" s="32"/>
    </row>
    <row r="527" spans="1:11" x14ac:dyDescent="0.35">
      <c r="A527" s="3">
        <v>44232</v>
      </c>
      <c r="B527" t="s">
        <v>143</v>
      </c>
      <c r="C527" t="s">
        <v>693</v>
      </c>
      <c r="D527" s="4">
        <v>107</v>
      </c>
      <c r="E527" s="4">
        <v>5.6</v>
      </c>
      <c r="F527" t="s">
        <v>12</v>
      </c>
      <c r="I527" s="9"/>
      <c r="K527" s="32"/>
    </row>
    <row r="528" spans="1:11" x14ac:dyDescent="0.35">
      <c r="A528" s="3">
        <v>44232</v>
      </c>
      <c r="B528" t="s">
        <v>330</v>
      </c>
      <c r="C528" t="s">
        <v>696</v>
      </c>
      <c r="D528" s="4">
        <v>136</v>
      </c>
      <c r="E528" s="4">
        <v>6.6</v>
      </c>
      <c r="F528" t="s">
        <v>28</v>
      </c>
      <c r="I528" s="9"/>
      <c r="K528" s="32"/>
    </row>
    <row r="529" spans="1:11" x14ac:dyDescent="0.35">
      <c r="A529" s="3">
        <v>44232</v>
      </c>
      <c r="B529" t="s">
        <v>350</v>
      </c>
      <c r="C529" t="s">
        <v>693</v>
      </c>
      <c r="D529" s="4">
        <v>106</v>
      </c>
      <c r="E529" s="4">
        <v>6.7</v>
      </c>
      <c r="F529" t="s">
        <v>14</v>
      </c>
      <c r="I529" s="9"/>
      <c r="K529" s="32"/>
    </row>
    <row r="530" spans="1:11" x14ac:dyDescent="0.35">
      <c r="A530" s="3">
        <v>44237</v>
      </c>
      <c r="B530" t="s">
        <v>493</v>
      </c>
      <c r="C530" t="s">
        <v>21</v>
      </c>
      <c r="D530" s="4">
        <v>99</v>
      </c>
      <c r="E530" s="4">
        <v>4.5</v>
      </c>
      <c r="F530" t="s">
        <v>44</v>
      </c>
      <c r="I530" s="9"/>
      <c r="K530" s="32"/>
    </row>
    <row r="531" spans="1:11" x14ac:dyDescent="0.35">
      <c r="A531" s="3">
        <v>44238</v>
      </c>
      <c r="B531" t="s">
        <v>77</v>
      </c>
      <c r="C531" t="s">
        <v>685</v>
      </c>
      <c r="D531" s="4">
        <v>102</v>
      </c>
      <c r="E531" s="4">
        <v>5</v>
      </c>
      <c r="F531" t="s">
        <v>67</v>
      </c>
      <c r="I531" s="9"/>
      <c r="K531" s="32"/>
    </row>
    <row r="532" spans="1:11" x14ac:dyDescent="0.35">
      <c r="A532" s="3">
        <v>44238</v>
      </c>
      <c r="B532" t="s">
        <v>125</v>
      </c>
      <c r="C532" t="s">
        <v>9</v>
      </c>
      <c r="D532" s="4">
        <v>86</v>
      </c>
      <c r="E532" s="4">
        <v>5.5</v>
      </c>
      <c r="F532" t="s">
        <v>126</v>
      </c>
      <c r="I532" s="9"/>
      <c r="K532" s="32"/>
    </row>
    <row r="533" spans="1:11" x14ac:dyDescent="0.35">
      <c r="A533" s="3">
        <v>44238</v>
      </c>
      <c r="B533" t="s">
        <v>281</v>
      </c>
      <c r="C533" t="s">
        <v>693</v>
      </c>
      <c r="D533" s="4">
        <v>119</v>
      </c>
      <c r="E533" s="4">
        <v>6.4</v>
      </c>
      <c r="F533" t="s">
        <v>30</v>
      </c>
      <c r="I533" s="9"/>
      <c r="K533" s="32"/>
    </row>
    <row r="534" spans="1:11" x14ac:dyDescent="0.35">
      <c r="A534" s="3">
        <v>44239</v>
      </c>
      <c r="B534" t="s">
        <v>565</v>
      </c>
      <c r="C534" t="s">
        <v>685</v>
      </c>
      <c r="D534" s="4">
        <v>109</v>
      </c>
      <c r="E534" s="4">
        <v>6.3</v>
      </c>
      <c r="F534" t="s">
        <v>14</v>
      </c>
      <c r="I534" s="9"/>
      <c r="K534" s="32"/>
    </row>
    <row r="535" spans="1:11" x14ac:dyDescent="0.35">
      <c r="A535" s="3">
        <v>44250</v>
      </c>
      <c r="B535" t="s">
        <v>386</v>
      </c>
      <c r="C535" t="s">
        <v>6</v>
      </c>
      <c r="D535" s="4">
        <v>108</v>
      </c>
      <c r="E535" s="4">
        <v>7</v>
      </c>
      <c r="F535" t="s">
        <v>14</v>
      </c>
      <c r="I535" s="9"/>
      <c r="K535" s="32"/>
    </row>
    <row r="536" spans="1:11" x14ac:dyDescent="0.35">
      <c r="A536" s="3">
        <v>44252</v>
      </c>
      <c r="B536" t="s">
        <v>83</v>
      </c>
      <c r="C536" t="s">
        <v>693</v>
      </c>
      <c r="D536" s="4">
        <v>105</v>
      </c>
      <c r="E536" s="4">
        <v>5.0999999999999996</v>
      </c>
      <c r="F536" t="s">
        <v>30</v>
      </c>
      <c r="I536" s="9"/>
      <c r="K536" s="32"/>
    </row>
    <row r="537" spans="1:11" x14ac:dyDescent="0.35">
      <c r="A537" s="3">
        <v>44253</v>
      </c>
      <c r="B537" t="s">
        <v>492</v>
      </c>
      <c r="C537" t="s">
        <v>9</v>
      </c>
      <c r="D537" s="4">
        <v>120</v>
      </c>
      <c r="E537" s="4">
        <v>4.4000000000000004</v>
      </c>
      <c r="F537" t="s">
        <v>17</v>
      </c>
      <c r="I537" s="9"/>
      <c r="K537" s="32"/>
    </row>
    <row r="538" spans="1:11" x14ac:dyDescent="0.35">
      <c r="A538" s="3">
        <v>44253</v>
      </c>
      <c r="B538" t="s">
        <v>325</v>
      </c>
      <c r="C538" t="s">
        <v>685</v>
      </c>
      <c r="D538" s="4">
        <v>102</v>
      </c>
      <c r="E538" s="4">
        <v>6.6</v>
      </c>
      <c r="F538" t="s">
        <v>10</v>
      </c>
      <c r="I538" s="9"/>
      <c r="K538" s="32"/>
    </row>
    <row r="539" spans="1:11" x14ac:dyDescent="0.35">
      <c r="A539" s="3">
        <v>44256</v>
      </c>
      <c r="B539" t="s">
        <v>604</v>
      </c>
      <c r="C539" t="s">
        <v>6</v>
      </c>
      <c r="D539" s="4">
        <v>97</v>
      </c>
      <c r="E539" s="4">
        <v>6.9</v>
      </c>
      <c r="F539" t="s">
        <v>14</v>
      </c>
      <c r="I539" s="9"/>
      <c r="K539" s="32"/>
    </row>
    <row r="540" spans="1:11" x14ac:dyDescent="0.35">
      <c r="A540" s="3">
        <v>44258</v>
      </c>
      <c r="B540" t="s">
        <v>352</v>
      </c>
      <c r="C540" t="s">
        <v>27</v>
      </c>
      <c r="D540" s="4">
        <v>111</v>
      </c>
      <c r="E540" s="4">
        <v>6.7</v>
      </c>
      <c r="F540" t="s">
        <v>14</v>
      </c>
      <c r="I540" s="9"/>
      <c r="K540" s="32"/>
    </row>
    <row r="541" spans="1:11" x14ac:dyDescent="0.35">
      <c r="A541" s="3">
        <v>44260</v>
      </c>
      <c r="B541" t="s">
        <v>56</v>
      </c>
      <c r="C541" t="s">
        <v>19</v>
      </c>
      <c r="D541" s="4">
        <v>80</v>
      </c>
      <c r="E541" s="4">
        <v>4.7</v>
      </c>
      <c r="F541" t="s">
        <v>44</v>
      </c>
      <c r="I541" s="9"/>
      <c r="K541" s="32"/>
    </row>
    <row r="542" spans="1:11" x14ac:dyDescent="0.35">
      <c r="A542" s="3">
        <v>44267</v>
      </c>
      <c r="B542" t="s">
        <v>165</v>
      </c>
      <c r="C542" t="s">
        <v>21</v>
      </c>
      <c r="D542" s="4">
        <v>86</v>
      </c>
      <c r="E542" s="4">
        <v>5.7</v>
      </c>
      <c r="F542" t="s">
        <v>14</v>
      </c>
      <c r="I542" s="9"/>
      <c r="K542" s="32"/>
    </row>
    <row r="543" spans="1:11" x14ac:dyDescent="0.35">
      <c r="A543" s="3">
        <v>44267</v>
      </c>
      <c r="B543" t="s">
        <v>353</v>
      </c>
      <c r="C543" t="s">
        <v>27</v>
      </c>
      <c r="D543" s="4">
        <v>97</v>
      </c>
      <c r="E543" s="4">
        <v>6.7</v>
      </c>
      <c r="F543" t="s">
        <v>22</v>
      </c>
      <c r="I543" s="9"/>
      <c r="K543" s="32"/>
    </row>
    <row r="544" spans="1:11" x14ac:dyDescent="0.35">
      <c r="A544" s="3">
        <v>44272</v>
      </c>
      <c r="B544" t="s">
        <v>385</v>
      </c>
      <c r="C544" t="s">
        <v>6</v>
      </c>
      <c r="D544" s="4">
        <v>99</v>
      </c>
      <c r="E544" s="4">
        <v>7</v>
      </c>
      <c r="F544" t="s">
        <v>14</v>
      </c>
      <c r="I544" s="9"/>
      <c r="K544" s="32"/>
    </row>
    <row r="545" spans="1:11" x14ac:dyDescent="0.35">
      <c r="A545" s="3">
        <v>44273</v>
      </c>
      <c r="B545" t="s">
        <v>558</v>
      </c>
      <c r="C545" t="s">
        <v>21</v>
      </c>
      <c r="D545" s="4">
        <v>97</v>
      </c>
      <c r="E545" s="4">
        <v>6.3</v>
      </c>
      <c r="F545" t="s">
        <v>50</v>
      </c>
      <c r="I545" s="9"/>
      <c r="K545" s="32"/>
    </row>
    <row r="546" spans="1:11" x14ac:dyDescent="0.35">
      <c r="A546" s="3">
        <v>44279</v>
      </c>
      <c r="B546" t="s">
        <v>478</v>
      </c>
      <c r="C546" t="s">
        <v>6</v>
      </c>
      <c r="D546" s="4">
        <v>89</v>
      </c>
      <c r="E546" s="4">
        <v>8.1999999999999993</v>
      </c>
      <c r="F546" t="s">
        <v>14</v>
      </c>
      <c r="I546" s="9"/>
      <c r="K546" s="32"/>
    </row>
    <row r="547" spans="1:11" x14ac:dyDescent="0.35">
      <c r="A547" s="3">
        <v>44280</v>
      </c>
      <c r="B547" t="s">
        <v>528</v>
      </c>
      <c r="C547" t="s">
        <v>707</v>
      </c>
      <c r="D547" s="4">
        <v>99</v>
      </c>
      <c r="E547" s="4">
        <v>5.7</v>
      </c>
      <c r="F547" t="s">
        <v>12</v>
      </c>
      <c r="I547" s="9"/>
      <c r="K547" s="32"/>
    </row>
    <row r="548" spans="1:11" x14ac:dyDescent="0.35">
      <c r="A548" s="3">
        <v>44281</v>
      </c>
      <c r="B548" t="s">
        <v>148</v>
      </c>
      <c r="C548" t="s">
        <v>706</v>
      </c>
      <c r="D548" s="4">
        <v>97</v>
      </c>
      <c r="E548" s="4">
        <v>5.7</v>
      </c>
      <c r="F548" t="s">
        <v>14</v>
      </c>
      <c r="I548" s="9"/>
      <c r="K548" s="32"/>
    </row>
    <row r="549" spans="1:11" x14ac:dyDescent="0.35">
      <c r="A549" s="3">
        <v>44281</v>
      </c>
      <c r="B549" t="s">
        <v>322</v>
      </c>
      <c r="C549" t="s">
        <v>736</v>
      </c>
      <c r="D549" s="4">
        <v>86</v>
      </c>
      <c r="E549" s="4">
        <v>6.6</v>
      </c>
      <c r="F549" t="s">
        <v>14</v>
      </c>
      <c r="I549" s="9"/>
      <c r="K549" s="32"/>
    </row>
    <row r="550" spans="1:11" x14ac:dyDescent="0.35">
      <c r="A550" s="3">
        <v>44281</v>
      </c>
      <c r="B550" t="s">
        <v>377</v>
      </c>
      <c r="C550" t="s">
        <v>697</v>
      </c>
      <c r="D550" s="4">
        <v>114</v>
      </c>
      <c r="E550" s="4">
        <v>6.9</v>
      </c>
      <c r="F550" t="s">
        <v>17</v>
      </c>
      <c r="I550" s="9"/>
      <c r="K550" s="32"/>
    </row>
    <row r="551" spans="1:11" x14ac:dyDescent="0.35">
      <c r="A551" s="3">
        <v>44287</v>
      </c>
      <c r="B551" t="s">
        <v>549</v>
      </c>
      <c r="C551" t="s">
        <v>27</v>
      </c>
      <c r="D551" s="4">
        <v>114</v>
      </c>
      <c r="E551" s="4">
        <v>6.1</v>
      </c>
      <c r="F551" t="s">
        <v>30</v>
      </c>
      <c r="I551" s="9"/>
      <c r="K551" s="32"/>
    </row>
    <row r="552" spans="1:11" x14ac:dyDescent="0.35">
      <c r="A552" s="3">
        <v>44288</v>
      </c>
      <c r="B552" t="s">
        <v>41</v>
      </c>
      <c r="C552" t="s">
        <v>685</v>
      </c>
      <c r="D552" s="4">
        <v>97</v>
      </c>
      <c r="E552" s="4">
        <v>4.5</v>
      </c>
      <c r="F552" t="s">
        <v>42</v>
      </c>
      <c r="I552" s="9"/>
      <c r="K552" s="32"/>
    </row>
    <row r="553" spans="1:11" x14ac:dyDescent="0.35">
      <c r="A553" s="3">
        <v>44288</v>
      </c>
      <c r="B553" t="s">
        <v>114</v>
      </c>
      <c r="C553" t="s">
        <v>27</v>
      </c>
      <c r="D553" s="4">
        <v>112</v>
      </c>
      <c r="E553" s="4">
        <v>5.4</v>
      </c>
      <c r="F553" t="s">
        <v>44</v>
      </c>
      <c r="I553" s="9"/>
      <c r="K553" s="32"/>
    </row>
    <row r="554" spans="1:11" x14ac:dyDescent="0.35">
      <c r="A554" s="3">
        <v>44288</v>
      </c>
      <c r="B554" t="s">
        <v>258</v>
      </c>
      <c r="C554" t="s">
        <v>27</v>
      </c>
      <c r="D554" s="4">
        <v>111</v>
      </c>
      <c r="E554" s="4">
        <v>6.3</v>
      </c>
      <c r="F554" t="s">
        <v>14</v>
      </c>
      <c r="I554" s="9"/>
      <c r="K554" s="32"/>
    </row>
    <row r="555" spans="1:11" x14ac:dyDescent="0.35">
      <c r="A555" s="3">
        <v>44293</v>
      </c>
      <c r="B555" t="s">
        <v>574</v>
      </c>
      <c r="C555" t="s">
        <v>6</v>
      </c>
      <c r="D555" s="4">
        <v>55</v>
      </c>
      <c r="E555" s="4">
        <v>6.5</v>
      </c>
      <c r="F555" t="s">
        <v>14</v>
      </c>
      <c r="I555" s="9"/>
      <c r="K555" s="32"/>
    </row>
    <row r="556" spans="1:11" x14ac:dyDescent="0.35">
      <c r="A556" s="3">
        <v>44295</v>
      </c>
      <c r="B556" t="s">
        <v>38</v>
      </c>
      <c r="C556" t="s">
        <v>39</v>
      </c>
      <c r="D556" s="4">
        <v>105</v>
      </c>
      <c r="E556" s="4">
        <v>4.4000000000000004</v>
      </c>
      <c r="F556" t="s">
        <v>14</v>
      </c>
      <c r="I556" s="9"/>
      <c r="K556" s="32"/>
    </row>
    <row r="557" spans="1:11" x14ac:dyDescent="0.35">
      <c r="A557" s="3">
        <v>44295</v>
      </c>
      <c r="B557" t="s">
        <v>243</v>
      </c>
      <c r="C557" t="s">
        <v>21</v>
      </c>
      <c r="D557" s="4">
        <v>114</v>
      </c>
      <c r="E557" s="4">
        <v>6.2</v>
      </c>
      <c r="F557" t="s">
        <v>22</v>
      </c>
      <c r="I557" s="9"/>
      <c r="K557" s="32"/>
    </row>
    <row r="558" spans="1:11" x14ac:dyDescent="0.35">
      <c r="A558" s="3">
        <v>44295</v>
      </c>
      <c r="B558" t="s">
        <v>588</v>
      </c>
      <c r="C558" t="s">
        <v>27</v>
      </c>
      <c r="D558" s="4">
        <v>132</v>
      </c>
      <c r="E558" s="4">
        <v>6.7</v>
      </c>
      <c r="F558" t="s">
        <v>28</v>
      </c>
      <c r="I558" s="9"/>
      <c r="K558" s="32"/>
    </row>
    <row r="559" spans="1:11" x14ac:dyDescent="0.35">
      <c r="A559" s="3">
        <v>44300</v>
      </c>
      <c r="B559" t="s">
        <v>147</v>
      </c>
      <c r="C559" t="s">
        <v>6</v>
      </c>
      <c r="D559" s="4">
        <v>83</v>
      </c>
      <c r="E559" s="4">
        <v>5.6</v>
      </c>
      <c r="F559" t="s">
        <v>14</v>
      </c>
      <c r="I559" s="9"/>
      <c r="K559" s="32"/>
    </row>
    <row r="560" spans="1:11" x14ac:dyDescent="0.35">
      <c r="A560" s="3">
        <v>44300</v>
      </c>
      <c r="B560" t="s">
        <v>160</v>
      </c>
      <c r="C560" t="s">
        <v>9</v>
      </c>
      <c r="D560" s="4">
        <v>91</v>
      </c>
      <c r="E560" s="4">
        <v>5.7</v>
      </c>
      <c r="F560" t="s">
        <v>67</v>
      </c>
      <c r="I560" s="9"/>
      <c r="K560" s="32"/>
    </row>
    <row r="561" spans="1:11" x14ac:dyDescent="0.35">
      <c r="A561" s="3">
        <v>44301</v>
      </c>
      <c r="B561" t="s">
        <v>522</v>
      </c>
      <c r="C561" t="s">
        <v>703</v>
      </c>
      <c r="D561" s="4">
        <v>142</v>
      </c>
      <c r="E561" s="4">
        <v>5.5</v>
      </c>
      <c r="F561" t="s">
        <v>127</v>
      </c>
      <c r="I561" s="9"/>
      <c r="K561" s="32"/>
    </row>
    <row r="562" spans="1:11" x14ac:dyDescent="0.35">
      <c r="A562" s="3">
        <v>44302</v>
      </c>
      <c r="B562" t="s">
        <v>338</v>
      </c>
      <c r="C562" t="s">
        <v>27</v>
      </c>
      <c r="D562" s="4">
        <v>142</v>
      </c>
      <c r="E562" s="4">
        <v>6.7</v>
      </c>
      <c r="F562" t="s">
        <v>17</v>
      </c>
      <c r="I562" s="9"/>
      <c r="K562" s="32"/>
    </row>
    <row r="563" spans="1:11" x14ac:dyDescent="0.35">
      <c r="A563" s="3">
        <v>44302</v>
      </c>
      <c r="B563" t="s">
        <v>584</v>
      </c>
      <c r="C563" t="s">
        <v>738</v>
      </c>
      <c r="D563" s="4">
        <v>92</v>
      </c>
      <c r="E563" s="4">
        <v>6.7</v>
      </c>
      <c r="F563" t="s">
        <v>14</v>
      </c>
      <c r="I563" s="9"/>
      <c r="K563" s="32"/>
    </row>
    <row r="564" spans="1:11" x14ac:dyDescent="0.35">
      <c r="A564" s="3">
        <v>44303</v>
      </c>
      <c r="B564" t="s">
        <v>573</v>
      </c>
      <c r="C564" t="s">
        <v>6</v>
      </c>
      <c r="D564" s="4">
        <v>21</v>
      </c>
      <c r="E564" s="4">
        <v>6.5</v>
      </c>
      <c r="F564" t="s">
        <v>14</v>
      </c>
      <c r="I564" s="9"/>
      <c r="K564" s="32"/>
    </row>
    <row r="565" spans="1:11" x14ac:dyDescent="0.35">
      <c r="A565" s="3">
        <v>44308</v>
      </c>
      <c r="B565" t="s">
        <v>487</v>
      </c>
      <c r="C565" t="s">
        <v>6</v>
      </c>
      <c r="D565" s="4">
        <v>58</v>
      </c>
      <c r="E565" s="4">
        <v>4.0999999999999996</v>
      </c>
      <c r="F565" t="s">
        <v>14</v>
      </c>
      <c r="I565" s="9"/>
      <c r="K565" s="32"/>
    </row>
    <row r="566" spans="1:11" x14ac:dyDescent="0.35">
      <c r="A566" s="3">
        <v>44314</v>
      </c>
      <c r="B566" t="s">
        <v>518</v>
      </c>
      <c r="C566" t="s">
        <v>21</v>
      </c>
      <c r="D566" s="4">
        <v>94</v>
      </c>
      <c r="E566" s="4">
        <v>5.5</v>
      </c>
      <c r="F566" t="s">
        <v>50</v>
      </c>
      <c r="I566" s="9"/>
      <c r="K566" s="32"/>
    </row>
    <row r="567" spans="1:11" x14ac:dyDescent="0.35">
      <c r="A567" s="3">
        <v>44315</v>
      </c>
      <c r="B567" t="s">
        <v>106</v>
      </c>
      <c r="C567" t="s">
        <v>48</v>
      </c>
      <c r="D567" s="4">
        <v>121</v>
      </c>
      <c r="E567" s="4">
        <v>5.3</v>
      </c>
      <c r="F567" t="s">
        <v>14</v>
      </c>
      <c r="I567" s="9"/>
      <c r="K567" s="32"/>
    </row>
    <row r="568" spans="1:11" x14ac:dyDescent="0.35">
      <c r="A568" s="3">
        <v>44316</v>
      </c>
      <c r="B568" t="s">
        <v>422</v>
      </c>
      <c r="C568" t="s">
        <v>27</v>
      </c>
      <c r="D568" s="4">
        <v>129</v>
      </c>
      <c r="E568" s="4">
        <v>7.2</v>
      </c>
      <c r="F568" t="s">
        <v>89</v>
      </c>
      <c r="I568" s="9"/>
      <c r="K568" s="32"/>
    </row>
    <row r="569" spans="1:11" x14ac:dyDescent="0.35">
      <c r="A569" s="3">
        <v>44323</v>
      </c>
      <c r="B569" t="s">
        <v>313</v>
      </c>
      <c r="C569" t="s">
        <v>27</v>
      </c>
      <c r="D569" s="4">
        <v>98</v>
      </c>
      <c r="E569" s="4">
        <v>6.5</v>
      </c>
      <c r="F569" t="s">
        <v>14</v>
      </c>
      <c r="I569" s="9"/>
      <c r="K569" s="32"/>
    </row>
    <row r="570" spans="1:11" x14ac:dyDescent="0.35">
      <c r="A570" s="3">
        <v>44323</v>
      </c>
      <c r="B570" t="s">
        <v>327</v>
      </c>
      <c r="C570" t="s">
        <v>27</v>
      </c>
      <c r="D570" s="4">
        <v>98</v>
      </c>
      <c r="E570" s="4">
        <v>6.6</v>
      </c>
      <c r="F570" t="s">
        <v>17</v>
      </c>
      <c r="I570" s="9"/>
      <c r="K570" s="32"/>
    </row>
    <row r="571" spans="1:11" x14ac:dyDescent="0.35">
      <c r="A571" s="3">
        <v>44328</v>
      </c>
      <c r="B571" t="s">
        <v>314</v>
      </c>
      <c r="C571" t="s">
        <v>735</v>
      </c>
      <c r="D571" s="4">
        <v>101</v>
      </c>
      <c r="E571" s="4">
        <v>6.5</v>
      </c>
      <c r="F571" t="s">
        <v>44</v>
      </c>
      <c r="I571" s="9"/>
      <c r="K571" s="32"/>
    </row>
    <row r="572" spans="1:11" x14ac:dyDescent="0.35">
      <c r="A572" s="3">
        <v>44330</v>
      </c>
      <c r="B572" t="s">
        <v>530</v>
      </c>
      <c r="C572" t="s">
        <v>710</v>
      </c>
      <c r="D572" s="4">
        <v>100</v>
      </c>
      <c r="E572" s="4">
        <v>5.7</v>
      </c>
      <c r="F572" t="s">
        <v>14</v>
      </c>
      <c r="I572" s="9"/>
      <c r="K572" s="32"/>
    </row>
    <row r="573" spans="1:11" x14ac:dyDescent="0.35">
      <c r="A573" s="3">
        <v>44330</v>
      </c>
      <c r="B573" t="s">
        <v>175</v>
      </c>
      <c r="C573" t="s">
        <v>9</v>
      </c>
      <c r="D573" s="4">
        <v>107</v>
      </c>
      <c r="E573" s="4">
        <v>5.8</v>
      </c>
      <c r="F573" t="s">
        <v>14</v>
      </c>
      <c r="I573" s="9"/>
      <c r="K573" s="32"/>
    </row>
    <row r="574" spans="1:11" x14ac:dyDescent="0.35">
      <c r="A574" s="3">
        <v>44330</v>
      </c>
      <c r="B574" t="s">
        <v>399</v>
      </c>
      <c r="C574" t="s">
        <v>702</v>
      </c>
      <c r="D574" s="4">
        <v>106</v>
      </c>
      <c r="E574" s="4">
        <v>7.1</v>
      </c>
      <c r="F574" t="s">
        <v>42</v>
      </c>
      <c r="I574" s="9"/>
      <c r="K574" s="32"/>
    </row>
    <row r="575" spans="1:11" x14ac:dyDescent="0.35">
      <c r="A575" s="3">
        <v>44334</v>
      </c>
      <c r="B575" t="s">
        <v>25</v>
      </c>
      <c r="C575" t="s">
        <v>21</v>
      </c>
      <c r="D575" s="4">
        <v>139</v>
      </c>
      <c r="E575" s="4">
        <v>4.0999999999999996</v>
      </c>
      <c r="F575" t="s">
        <v>17</v>
      </c>
      <c r="I575" s="9"/>
      <c r="K575" s="32"/>
    </row>
    <row r="576" spans="1:11" x14ac:dyDescent="0.35">
      <c r="A576" s="3">
        <v>44337</v>
      </c>
      <c r="B576" t="s">
        <v>539</v>
      </c>
      <c r="C576" t="s">
        <v>196</v>
      </c>
      <c r="D576" s="4">
        <v>148</v>
      </c>
      <c r="E576" s="4">
        <v>5.9</v>
      </c>
      <c r="F576" t="s">
        <v>14</v>
      </c>
      <c r="I576" s="9"/>
      <c r="K576" s="32"/>
    </row>
    <row r="577" spans="1:11" x14ac:dyDescent="0.35">
      <c r="A577" s="3">
        <v>44342</v>
      </c>
      <c r="B577" t="s">
        <v>90</v>
      </c>
      <c r="C577" t="s">
        <v>48</v>
      </c>
      <c r="D577" s="4">
        <v>117</v>
      </c>
      <c r="E577" s="4">
        <v>5.2</v>
      </c>
      <c r="F577" t="s">
        <v>91</v>
      </c>
      <c r="I577" s="9"/>
      <c r="K577" s="32"/>
    </row>
    <row r="578" spans="1:11" x14ac:dyDescent="0.35">
      <c r="A578" s="3">
        <v>44342</v>
      </c>
      <c r="B578" t="s">
        <v>239</v>
      </c>
      <c r="C578" t="s">
        <v>170</v>
      </c>
      <c r="D578" s="4">
        <v>92</v>
      </c>
      <c r="E578" s="4">
        <v>6.2</v>
      </c>
      <c r="F578" t="s">
        <v>12</v>
      </c>
      <c r="I578" s="9"/>
      <c r="K578" s="32"/>
    </row>
    <row r="579" spans="1:11" x14ac:dyDescent="0.35">
      <c r="A579" s="3">
        <v>44342</v>
      </c>
      <c r="B579" t="s">
        <v>261</v>
      </c>
      <c r="C579" t="s">
        <v>6</v>
      </c>
      <c r="D579" s="4">
        <v>72</v>
      </c>
      <c r="E579" s="4">
        <v>6.3</v>
      </c>
      <c r="F579" t="s">
        <v>14</v>
      </c>
      <c r="I579" s="9"/>
      <c r="K579" s="32"/>
    </row>
    <row r="580" spans="1:11" x14ac:dyDescent="0.35">
      <c r="A580" s="3">
        <v>44343</v>
      </c>
      <c r="B580" t="s">
        <v>341</v>
      </c>
      <c r="C580" t="s">
        <v>27</v>
      </c>
      <c r="D580" s="4">
        <v>95</v>
      </c>
      <c r="E580" s="4">
        <v>6.7</v>
      </c>
      <c r="F580" t="s">
        <v>14</v>
      </c>
      <c r="I580" s="9"/>
      <c r="K580" s="32"/>
    </row>
    <row r="581" spans="1:11" x14ac:dyDescent="0.35">
      <c r="A581" s="3">
        <v>42566</v>
      </c>
      <c r="B581" t="s">
        <v>358</v>
      </c>
      <c r="C581" t="s">
        <v>6</v>
      </c>
      <c r="D581" s="4">
        <v>116</v>
      </c>
      <c r="E581" s="4">
        <v>6.7</v>
      </c>
      <c r="F581" t="s">
        <v>14</v>
      </c>
      <c r="I581" s="9"/>
      <c r="K581" s="32"/>
    </row>
    <row r="582" spans="1:11" x14ac:dyDescent="0.35">
      <c r="A582" s="3">
        <v>43754</v>
      </c>
      <c r="B582" t="s">
        <v>519</v>
      </c>
      <c r="C582" t="s">
        <v>6</v>
      </c>
      <c r="D582" s="4">
        <v>21</v>
      </c>
      <c r="E582" s="4">
        <v>5.5</v>
      </c>
      <c r="F582" t="s">
        <v>14</v>
      </c>
      <c r="I582" s="9"/>
      <c r="K582" s="32"/>
    </row>
    <row r="583" spans="1:11" x14ac:dyDescent="0.35">
      <c r="A583" s="3">
        <v>43035</v>
      </c>
      <c r="B583" t="s">
        <v>449</v>
      </c>
      <c r="C583" t="s">
        <v>6</v>
      </c>
      <c r="D583" s="4">
        <v>98</v>
      </c>
      <c r="E583" s="4">
        <v>7.5</v>
      </c>
      <c r="F583" t="s">
        <v>14</v>
      </c>
      <c r="I583" s="9"/>
      <c r="K583" s="32"/>
    </row>
    <row r="584" spans="1:11" x14ac:dyDescent="0.35">
      <c r="A584" s="3">
        <v>42993</v>
      </c>
      <c r="B584" t="s">
        <v>286</v>
      </c>
      <c r="C584" t="s">
        <v>6</v>
      </c>
      <c r="D584" s="4">
        <v>107</v>
      </c>
      <c r="E584" s="4">
        <v>6.4</v>
      </c>
      <c r="F584" t="s">
        <v>14</v>
      </c>
      <c r="I584" s="9"/>
      <c r="K584" s="32"/>
    </row>
    <row r="585" spans="1:11" x14ac:dyDescent="0.35">
      <c r="A585" s="3">
        <v>42629</v>
      </c>
      <c r="B585" t="s">
        <v>451</v>
      </c>
      <c r="C585" t="s">
        <v>6</v>
      </c>
      <c r="D585" s="4">
        <v>40</v>
      </c>
      <c r="E585" s="4">
        <v>7.5</v>
      </c>
      <c r="F585" t="s">
        <v>14</v>
      </c>
      <c r="I585" s="9"/>
      <c r="K585" s="32"/>
    </row>
    <row r="586" spans="1:11" x14ac:dyDescent="0.35">
      <c r="I586" s="9"/>
      <c r="K586" s="32"/>
    </row>
    <row r="587" spans="1:11" x14ac:dyDescent="0.35">
      <c r="I587" s="9"/>
      <c r="K587" s="32"/>
    </row>
    <row r="588" spans="1:11" x14ac:dyDescent="0.35">
      <c r="I588" s="9"/>
      <c r="K588" s="32"/>
    </row>
    <row r="589" spans="1:11" x14ac:dyDescent="0.35">
      <c r="I589" s="9"/>
      <c r="K589" s="32"/>
    </row>
    <row r="590" spans="1:11" x14ac:dyDescent="0.35">
      <c r="I590" s="9"/>
      <c r="K590" s="32"/>
    </row>
    <row r="591" spans="1:11" x14ac:dyDescent="0.35">
      <c r="I591" s="9"/>
      <c r="K591" s="32"/>
    </row>
    <row r="592" spans="1:11" x14ac:dyDescent="0.35">
      <c r="I592" s="9"/>
      <c r="K592" s="32"/>
    </row>
    <row r="593" spans="9:11" x14ac:dyDescent="0.35">
      <c r="I593" s="9"/>
      <c r="K593" s="32"/>
    </row>
    <row r="594" spans="9:11" x14ac:dyDescent="0.35">
      <c r="I594" s="9"/>
      <c r="K594" s="32"/>
    </row>
    <row r="595" spans="9:11" x14ac:dyDescent="0.35">
      <c r="I595" s="9"/>
      <c r="K595" s="32"/>
    </row>
    <row r="596" spans="9:11" x14ac:dyDescent="0.35">
      <c r="I596" s="9"/>
      <c r="K596" s="32"/>
    </row>
    <row r="597" spans="9:11" x14ac:dyDescent="0.35">
      <c r="I597" s="9"/>
      <c r="K597" s="32"/>
    </row>
    <row r="598" spans="9:11" x14ac:dyDescent="0.35">
      <c r="I598" s="9"/>
      <c r="K598" s="32"/>
    </row>
    <row r="599" spans="9:11" x14ac:dyDescent="0.35">
      <c r="I599" s="9"/>
      <c r="K599" s="32"/>
    </row>
    <row r="600" spans="9:11" x14ac:dyDescent="0.35">
      <c r="I600" s="9"/>
      <c r="K600" s="32"/>
    </row>
    <row r="601" spans="9:11" x14ac:dyDescent="0.35">
      <c r="I601" s="9"/>
      <c r="K601" s="32"/>
    </row>
    <row r="602" spans="9:11" x14ac:dyDescent="0.35">
      <c r="I602" s="9"/>
      <c r="K602" s="32"/>
    </row>
    <row r="603" spans="9:11" x14ac:dyDescent="0.35">
      <c r="I603" s="9"/>
      <c r="K603" s="32"/>
    </row>
    <row r="604" spans="9:11" x14ac:dyDescent="0.35">
      <c r="I604" s="9"/>
      <c r="K604" s="32"/>
    </row>
    <row r="605" spans="9:11" x14ac:dyDescent="0.35">
      <c r="I605" s="9"/>
      <c r="K605" s="32"/>
    </row>
    <row r="606" spans="9:11" x14ac:dyDescent="0.35">
      <c r="I606" s="9"/>
      <c r="K606" s="32"/>
    </row>
    <row r="607" spans="9:11" x14ac:dyDescent="0.35">
      <c r="I607" s="9"/>
      <c r="K607" s="32"/>
    </row>
    <row r="608" spans="9:11" x14ac:dyDescent="0.35">
      <c r="I608" s="9"/>
      <c r="K608" s="32"/>
    </row>
    <row r="609" spans="9:11" x14ac:dyDescent="0.35">
      <c r="I609" s="9"/>
      <c r="K609" s="32"/>
    </row>
    <row r="610" spans="9:11" x14ac:dyDescent="0.35">
      <c r="I610" s="9"/>
      <c r="K610" s="32"/>
    </row>
    <row r="611" spans="9:11" x14ac:dyDescent="0.35">
      <c r="I611" s="9"/>
      <c r="K611" s="32"/>
    </row>
    <row r="612" spans="9:11" x14ac:dyDescent="0.35">
      <c r="I612" s="9"/>
      <c r="K612" s="32"/>
    </row>
    <row r="613" spans="9:11" x14ac:dyDescent="0.35">
      <c r="I613" s="9"/>
      <c r="K613" s="32"/>
    </row>
    <row r="614" spans="9:11" x14ac:dyDescent="0.35">
      <c r="I614" s="9"/>
      <c r="K614" s="32"/>
    </row>
    <row r="615" spans="9:11" x14ac:dyDescent="0.35">
      <c r="I615" s="9"/>
      <c r="K615" s="32"/>
    </row>
    <row r="616" spans="9:11" x14ac:dyDescent="0.35">
      <c r="I616" s="9"/>
      <c r="K616" s="32"/>
    </row>
    <row r="617" spans="9:11" x14ac:dyDescent="0.35">
      <c r="I617" s="9"/>
      <c r="K617" s="32"/>
    </row>
    <row r="618" spans="9:11" x14ac:dyDescent="0.35">
      <c r="I618" s="9"/>
      <c r="K618" s="32"/>
    </row>
    <row r="619" spans="9:11" x14ac:dyDescent="0.35">
      <c r="I619" s="9"/>
      <c r="K619" s="32"/>
    </row>
    <row r="620" spans="9:11" x14ac:dyDescent="0.35">
      <c r="I620" s="9"/>
      <c r="K620" s="32"/>
    </row>
    <row r="621" spans="9:11" x14ac:dyDescent="0.35">
      <c r="I621" s="9"/>
      <c r="K621" s="32"/>
    </row>
    <row r="622" spans="9:11" x14ac:dyDescent="0.35">
      <c r="I622" s="9"/>
      <c r="K622" s="32"/>
    </row>
    <row r="623" spans="9:11" x14ac:dyDescent="0.35">
      <c r="I623" s="9"/>
      <c r="K623" s="32"/>
    </row>
    <row r="624" spans="9:11" x14ac:dyDescent="0.35">
      <c r="I624" s="9"/>
      <c r="K624" s="32"/>
    </row>
    <row r="625" spans="9:11" x14ac:dyDescent="0.35">
      <c r="I625" s="9"/>
      <c r="K625" s="32"/>
    </row>
    <row r="626" spans="9:11" x14ac:dyDescent="0.35">
      <c r="I626" s="9"/>
      <c r="K626" s="32"/>
    </row>
    <row r="627" spans="9:11" x14ac:dyDescent="0.35">
      <c r="I627" s="9"/>
      <c r="K627" s="32"/>
    </row>
    <row r="628" spans="9:11" x14ac:dyDescent="0.35">
      <c r="I628" s="9"/>
      <c r="K628" s="32"/>
    </row>
    <row r="629" spans="9:11" x14ac:dyDescent="0.35">
      <c r="I629" s="9"/>
      <c r="K629" s="32"/>
    </row>
    <row r="630" spans="9:11" x14ac:dyDescent="0.35">
      <c r="I630" s="9"/>
      <c r="K630" s="32"/>
    </row>
    <row r="631" spans="9:11" x14ac:dyDescent="0.35">
      <c r="I631" s="9"/>
      <c r="K631" s="32"/>
    </row>
    <row r="632" spans="9:11" x14ac:dyDescent="0.35">
      <c r="I632" s="9"/>
      <c r="K632" s="32"/>
    </row>
  </sheetData>
  <sortState xmlns:xlrd2="http://schemas.microsoft.com/office/spreadsheetml/2017/richdata2" ref="H48:K632">
    <sortCondition ref="J49"/>
  </sortState>
  <mergeCells count="12">
    <mergeCell ref="H1:N1"/>
    <mergeCell ref="H2:M2"/>
    <mergeCell ref="H8:J8"/>
    <mergeCell ref="R8:T20"/>
    <mergeCell ref="H64:I64"/>
    <mergeCell ref="H44:J44"/>
    <mergeCell ref="H23:W23"/>
    <mergeCell ref="H42:W42"/>
    <mergeCell ref="H62:W62"/>
    <mergeCell ref="N35:P39"/>
    <mergeCell ref="H51:J60"/>
    <mergeCell ref="H68:J77"/>
  </mergeCells>
  <phoneticPr fontId="20" type="noConversion"/>
  <conditionalFormatting sqref="E1:E1048576">
    <cfRule type="iconSet" priority="1">
      <iconSet iconSet="3Symbols">
        <cfvo type="percent" val="0"/>
        <cfvo type="num" val="5"/>
        <cfvo type="num" val="7.5"/>
      </iconSet>
    </cfRule>
    <cfRule type="dataBar" priority="3">
      <dataBar>
        <cfvo type="min"/>
        <cfvo type="max"/>
        <color rgb="FF63C384"/>
      </dataBar>
      <extLst>
        <ext xmlns:x14="http://schemas.microsoft.com/office/spreadsheetml/2009/9/main" uri="{B025F937-C7B1-47D3-B67F-A62EFF666E3E}">
          <x14:id>{6EE28696-C2DD-4B47-8A04-1072CDD5E8EF}</x14:id>
        </ext>
      </extLst>
    </cfRule>
  </conditionalFormatting>
  <pageMargins left="0.7" right="0.7" top="0.75" bottom="0.75" header="0.3" footer="0.3"/>
  <pageSetup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6EE28696-C2DD-4B47-8A04-1072CDD5E8EF}">
            <x14:dataBar minLength="0" maxLength="100" border="1" negativeBarBorderColorSameAsPositive="0">
              <x14:cfvo type="autoMin"/>
              <x14:cfvo type="autoMax"/>
              <x14:borderColor rgb="FF63C384"/>
              <x14:negativeFillColor rgb="FFFF0000"/>
              <x14:negativeBorderColor rgb="FFFF0000"/>
              <x14:axisColor rgb="FF000000"/>
            </x14:dataBar>
          </x14:cfRule>
          <xm:sqref>E1:E1048576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0EE93-146C-4BFC-9347-DAE0A09B83CD}">
  <dimension ref="A3:M118"/>
  <sheetViews>
    <sheetView showGridLines="0" topLeftCell="A64" zoomScale="85" zoomScaleNormal="85" workbookViewId="0">
      <selection activeCell="A74" sqref="A74:A76"/>
    </sheetView>
  </sheetViews>
  <sheetFormatPr defaultRowHeight="14.5" x14ac:dyDescent="0.35"/>
  <cols>
    <col min="1" max="1" width="36.26953125" bestFit="1" customWidth="1"/>
    <col min="2" max="2" width="22.08984375" customWidth="1"/>
    <col min="3" max="3" width="10.1796875" style="4" bestFit="1" customWidth="1"/>
    <col min="4" max="4" width="13.453125" style="4" bestFit="1" customWidth="1"/>
    <col min="5" max="5" width="7.6328125" bestFit="1" customWidth="1"/>
    <col min="6" max="6" width="22.453125" bestFit="1" customWidth="1"/>
    <col min="7" max="7" width="6.7265625" bestFit="1" customWidth="1"/>
    <col min="8" max="8" width="14" bestFit="1" customWidth="1"/>
    <col min="9" max="9" width="11.81640625" bestFit="1" customWidth="1"/>
    <col min="10" max="10" width="6.453125" bestFit="1" customWidth="1"/>
    <col min="11" max="11" width="36.26953125" bestFit="1" customWidth="1"/>
    <col min="12" max="12" width="9.453125" bestFit="1" customWidth="1"/>
    <col min="13" max="13" width="10.1796875" bestFit="1" customWidth="1"/>
    <col min="14" max="108" width="36.54296875" bestFit="1" customWidth="1"/>
    <col min="109" max="109" width="10.7265625" bestFit="1" customWidth="1"/>
  </cols>
  <sheetData>
    <row r="3" spans="1:13" x14ac:dyDescent="0.35">
      <c r="A3" s="18" t="s">
        <v>746</v>
      </c>
      <c r="B3" s="38" t="s">
        <v>748</v>
      </c>
      <c r="C3"/>
      <c r="K3" s="42" t="s">
        <v>746</v>
      </c>
      <c r="L3" s="43" t="s">
        <v>748</v>
      </c>
      <c r="M3" s="44" t="s">
        <v>750</v>
      </c>
    </row>
    <row r="4" spans="1:13" x14ac:dyDescent="0.35">
      <c r="A4" s="19" t="s">
        <v>6</v>
      </c>
      <c r="B4" s="21">
        <v>159</v>
      </c>
      <c r="C4"/>
      <c r="K4" s="19" t="s">
        <v>6</v>
      </c>
      <c r="L4" s="16">
        <v>159</v>
      </c>
      <c r="M4" s="39">
        <v>0.27226027397260272</v>
      </c>
    </row>
    <row r="5" spans="1:13" x14ac:dyDescent="0.35">
      <c r="A5" s="19" t="s">
        <v>27</v>
      </c>
      <c r="B5" s="21">
        <v>77</v>
      </c>
      <c r="C5"/>
      <c r="K5" s="19" t="s">
        <v>27</v>
      </c>
      <c r="L5" s="16">
        <v>77</v>
      </c>
      <c r="M5" s="39">
        <v>0.13184931506849315</v>
      </c>
    </row>
    <row r="6" spans="1:13" x14ac:dyDescent="0.35">
      <c r="A6" s="19" t="s">
        <v>21</v>
      </c>
      <c r="B6" s="21">
        <v>49</v>
      </c>
      <c r="C6"/>
      <c r="K6" s="19" t="s">
        <v>21</v>
      </c>
      <c r="L6" s="16">
        <v>49</v>
      </c>
      <c r="M6" s="39">
        <v>8.3904109589041098E-2</v>
      </c>
    </row>
    <row r="7" spans="1:13" x14ac:dyDescent="0.35">
      <c r="A7" s="19" t="s">
        <v>685</v>
      </c>
      <c r="B7" s="21">
        <v>39</v>
      </c>
      <c r="C7"/>
      <c r="K7" s="19" t="s">
        <v>685</v>
      </c>
      <c r="L7" s="16">
        <v>39</v>
      </c>
      <c r="M7" s="39">
        <v>6.6780821917808222E-2</v>
      </c>
    </row>
    <row r="8" spans="1:13" x14ac:dyDescent="0.35">
      <c r="A8" s="19" t="s">
        <v>9</v>
      </c>
      <c r="B8" s="21">
        <v>33</v>
      </c>
      <c r="C8"/>
      <c r="K8" s="19" t="s">
        <v>9</v>
      </c>
      <c r="L8" s="16">
        <v>33</v>
      </c>
      <c r="M8" s="39">
        <v>5.650684931506849E-2</v>
      </c>
    </row>
    <row r="9" spans="1:13" x14ac:dyDescent="0.35">
      <c r="A9" s="19" t="s">
        <v>697</v>
      </c>
      <c r="B9" s="21">
        <v>14</v>
      </c>
      <c r="C9"/>
      <c r="K9" s="19" t="s">
        <v>697</v>
      </c>
      <c r="L9" s="16">
        <v>14</v>
      </c>
      <c r="M9" s="39">
        <v>2.3972602739726026E-2</v>
      </c>
    </row>
    <row r="10" spans="1:13" x14ac:dyDescent="0.35">
      <c r="A10" s="19" t="s">
        <v>702</v>
      </c>
      <c r="B10" s="21">
        <v>11</v>
      </c>
      <c r="C10"/>
      <c r="K10" s="19" t="s">
        <v>702</v>
      </c>
      <c r="L10" s="16">
        <v>11</v>
      </c>
      <c r="M10" s="39">
        <v>1.8835616438356163E-2</v>
      </c>
    </row>
    <row r="11" spans="1:13" x14ac:dyDescent="0.35">
      <c r="A11" s="19" t="s">
        <v>48</v>
      </c>
      <c r="B11" s="21">
        <v>9</v>
      </c>
      <c r="C11"/>
      <c r="K11" s="19" t="s">
        <v>170</v>
      </c>
      <c r="L11" s="16">
        <v>9</v>
      </c>
      <c r="M11" s="39">
        <v>1.5410958904109588E-2</v>
      </c>
    </row>
    <row r="12" spans="1:13" x14ac:dyDescent="0.35">
      <c r="A12" s="19" t="s">
        <v>170</v>
      </c>
      <c r="B12" s="21">
        <v>9</v>
      </c>
      <c r="C12"/>
      <c r="K12" s="19" t="s">
        <v>48</v>
      </c>
      <c r="L12" s="16">
        <v>9</v>
      </c>
      <c r="M12" s="39">
        <v>1.5410958904109588E-2</v>
      </c>
    </row>
    <row r="13" spans="1:13" x14ac:dyDescent="0.35">
      <c r="A13" s="19" t="s">
        <v>19</v>
      </c>
      <c r="B13" s="21">
        <v>7</v>
      </c>
      <c r="C13"/>
      <c r="K13" s="19" t="s">
        <v>19</v>
      </c>
      <c r="L13" s="16">
        <v>7</v>
      </c>
      <c r="M13" s="39">
        <v>1.1986301369863013E-2</v>
      </c>
    </row>
    <row r="14" spans="1:13" x14ac:dyDescent="0.35">
      <c r="A14" s="20" t="s">
        <v>747</v>
      </c>
      <c r="B14" s="41">
        <v>407</v>
      </c>
      <c r="C14"/>
      <c r="K14" s="19" t="s">
        <v>275</v>
      </c>
      <c r="L14" s="16">
        <v>6</v>
      </c>
      <c r="M14" s="39">
        <v>1.0273972602739725E-2</v>
      </c>
    </row>
    <row r="15" spans="1:13" x14ac:dyDescent="0.35">
      <c r="C15"/>
      <c r="K15" s="19" t="s">
        <v>141</v>
      </c>
      <c r="L15" s="16">
        <v>6</v>
      </c>
      <c r="M15" s="39">
        <v>1.0273972602739725E-2</v>
      </c>
    </row>
    <row r="16" spans="1:13" x14ac:dyDescent="0.35">
      <c r="C16"/>
      <c r="K16" s="19" t="s">
        <v>86</v>
      </c>
      <c r="L16" s="16">
        <v>6</v>
      </c>
      <c r="M16" s="39">
        <v>1.0273972602739725E-2</v>
      </c>
    </row>
    <row r="17" spans="1:13" x14ac:dyDescent="0.35">
      <c r="C17"/>
      <c r="K17" s="19" t="s">
        <v>85</v>
      </c>
      <c r="L17" s="16">
        <v>5</v>
      </c>
      <c r="M17" s="39">
        <v>8.5616438356164379E-3</v>
      </c>
    </row>
    <row r="18" spans="1:13" x14ac:dyDescent="0.35">
      <c r="C18"/>
      <c r="K18" s="19" t="s">
        <v>693</v>
      </c>
      <c r="L18" s="16">
        <v>5</v>
      </c>
      <c r="M18" s="39">
        <v>8.5616438356164379E-3</v>
      </c>
    </row>
    <row r="19" spans="1:13" x14ac:dyDescent="0.35">
      <c r="C19"/>
      <c r="K19" s="19" t="s">
        <v>686</v>
      </c>
      <c r="L19" s="16">
        <v>5</v>
      </c>
      <c r="M19" s="39">
        <v>8.5616438356164379E-3</v>
      </c>
    </row>
    <row r="20" spans="1:13" x14ac:dyDescent="0.35">
      <c r="A20" s="18" t="s">
        <v>746</v>
      </c>
      <c r="B20" s="38" t="s">
        <v>778</v>
      </c>
      <c r="C20"/>
      <c r="K20" s="19" t="s">
        <v>351</v>
      </c>
      <c r="L20" s="16">
        <v>5</v>
      </c>
      <c r="M20" s="39">
        <v>8.5616438356164379E-3</v>
      </c>
    </row>
    <row r="21" spans="1:13" x14ac:dyDescent="0.35">
      <c r="A21" s="19" t="s">
        <v>477</v>
      </c>
      <c r="B21" s="51">
        <v>8.1999999999999993</v>
      </c>
      <c r="C21"/>
      <c r="K21" s="19" t="s">
        <v>710</v>
      </c>
      <c r="L21" s="16">
        <v>4</v>
      </c>
      <c r="M21" s="39">
        <v>6.8493150684931503E-3</v>
      </c>
    </row>
    <row r="22" spans="1:13" x14ac:dyDescent="0.35">
      <c r="A22" s="19" t="s">
        <v>462</v>
      </c>
      <c r="B22" s="51">
        <v>7.7</v>
      </c>
      <c r="C22"/>
      <c r="K22" s="19" t="s">
        <v>711</v>
      </c>
      <c r="L22" s="16">
        <v>4</v>
      </c>
      <c r="M22" s="39">
        <v>6.8493150684931503E-3</v>
      </c>
    </row>
    <row r="23" spans="1:13" x14ac:dyDescent="0.35">
      <c r="A23" s="19" t="s">
        <v>275</v>
      </c>
      <c r="B23" s="51">
        <v>7.6333333333333329</v>
      </c>
      <c r="C23"/>
      <c r="K23" s="19" t="s">
        <v>696</v>
      </c>
      <c r="L23" s="16">
        <v>4</v>
      </c>
      <c r="M23" s="39">
        <v>6.8493150684931503E-3</v>
      </c>
    </row>
    <row r="24" spans="1:13" x14ac:dyDescent="0.35">
      <c r="A24" s="19" t="s">
        <v>745</v>
      </c>
      <c r="B24" s="51">
        <v>7.6</v>
      </c>
      <c r="C24"/>
      <c r="K24" s="19" t="s">
        <v>305</v>
      </c>
      <c r="L24" s="16">
        <v>4</v>
      </c>
      <c r="M24" s="39">
        <v>6.8493150684931503E-3</v>
      </c>
    </row>
    <row r="25" spans="1:13" x14ac:dyDescent="0.35">
      <c r="A25" s="19" t="s">
        <v>448</v>
      </c>
      <c r="B25" s="51">
        <v>7.5</v>
      </c>
      <c r="C25"/>
      <c r="K25" s="19" t="s">
        <v>691</v>
      </c>
      <c r="L25" s="16">
        <v>3</v>
      </c>
      <c r="M25" s="39">
        <v>5.1369863013698627E-3</v>
      </c>
    </row>
    <row r="26" spans="1:13" x14ac:dyDescent="0.35">
      <c r="A26" s="19" t="s">
        <v>743</v>
      </c>
      <c r="B26" s="51">
        <v>7.45</v>
      </c>
      <c r="C26"/>
      <c r="K26" s="19" t="s">
        <v>712</v>
      </c>
      <c r="L26" s="16">
        <v>3</v>
      </c>
      <c r="M26" s="39">
        <v>5.1369863013698627E-3</v>
      </c>
    </row>
    <row r="27" spans="1:13" x14ac:dyDescent="0.35">
      <c r="A27" s="19" t="s">
        <v>744</v>
      </c>
      <c r="B27" s="51">
        <v>7.3</v>
      </c>
      <c r="C27"/>
      <c r="K27" s="19" t="s">
        <v>682</v>
      </c>
      <c r="L27" s="16">
        <v>3</v>
      </c>
      <c r="M27" s="39">
        <v>5.1369863013698627E-3</v>
      </c>
    </row>
    <row r="28" spans="1:13" x14ac:dyDescent="0.35">
      <c r="A28" s="19" t="s">
        <v>415</v>
      </c>
      <c r="B28" s="51">
        <v>7.2</v>
      </c>
      <c r="C28"/>
      <c r="K28" s="19" t="s">
        <v>70</v>
      </c>
      <c r="L28" s="16">
        <v>3</v>
      </c>
      <c r="M28" s="39">
        <v>5.1369863013698627E-3</v>
      </c>
    </row>
    <row r="29" spans="1:13" x14ac:dyDescent="0.35">
      <c r="A29" s="19" t="s">
        <v>742</v>
      </c>
      <c r="B29" s="51">
        <v>7.2</v>
      </c>
      <c r="C29"/>
      <c r="K29" s="19" t="s">
        <v>683</v>
      </c>
      <c r="L29" s="16">
        <v>3</v>
      </c>
      <c r="M29" s="39">
        <v>5.1369863013698627E-3</v>
      </c>
    </row>
    <row r="30" spans="1:13" x14ac:dyDescent="0.35">
      <c r="A30" s="19" t="s">
        <v>741</v>
      </c>
      <c r="B30" s="51">
        <v>7.2</v>
      </c>
      <c r="C30"/>
      <c r="K30" s="19" t="s">
        <v>714</v>
      </c>
      <c r="L30" s="16">
        <v>3</v>
      </c>
      <c r="M30" s="39">
        <v>5.1369863013698627E-3</v>
      </c>
    </row>
    <row r="31" spans="1:13" x14ac:dyDescent="0.35">
      <c r="A31" s="20" t="s">
        <v>747</v>
      </c>
      <c r="B31" s="52">
        <v>7.5375000000000023</v>
      </c>
      <c r="C31"/>
      <c r="K31" s="19" t="s">
        <v>118</v>
      </c>
      <c r="L31" s="16">
        <v>2</v>
      </c>
      <c r="M31" s="39">
        <v>3.4246575342465752E-3</v>
      </c>
    </row>
    <row r="32" spans="1:13" x14ac:dyDescent="0.35">
      <c r="C32"/>
      <c r="K32" s="19" t="s">
        <v>708</v>
      </c>
      <c r="L32" s="16">
        <v>2</v>
      </c>
      <c r="M32" s="39">
        <v>3.4246575342465752E-3</v>
      </c>
    </row>
    <row r="33" spans="1:13" x14ac:dyDescent="0.35">
      <c r="C33"/>
      <c r="K33" s="19" t="s">
        <v>61</v>
      </c>
      <c r="L33" s="16">
        <v>2</v>
      </c>
      <c r="M33" s="39">
        <v>3.4246575342465752E-3</v>
      </c>
    </row>
    <row r="34" spans="1:13" x14ac:dyDescent="0.35">
      <c r="C34"/>
      <c r="K34" s="19" t="s">
        <v>737</v>
      </c>
      <c r="L34" s="16">
        <v>2</v>
      </c>
      <c r="M34" s="39">
        <v>3.4246575342465752E-3</v>
      </c>
    </row>
    <row r="35" spans="1:13" x14ac:dyDescent="0.35">
      <c r="C35"/>
      <c r="K35" s="19" t="s">
        <v>704</v>
      </c>
      <c r="L35" s="16">
        <v>2</v>
      </c>
      <c r="M35" s="39">
        <v>3.4246575342465752E-3</v>
      </c>
    </row>
    <row r="36" spans="1:13" x14ac:dyDescent="0.35">
      <c r="C36"/>
      <c r="K36" s="19" t="s">
        <v>730</v>
      </c>
      <c r="L36" s="16">
        <v>2</v>
      </c>
      <c r="M36" s="39">
        <v>3.4246575342465752E-3</v>
      </c>
    </row>
    <row r="37" spans="1:13" x14ac:dyDescent="0.35">
      <c r="C37"/>
      <c r="K37" s="19" t="s">
        <v>182</v>
      </c>
      <c r="L37" s="16">
        <v>2</v>
      </c>
      <c r="M37" s="39">
        <v>3.4246575342465752E-3</v>
      </c>
    </row>
    <row r="38" spans="1:13" x14ac:dyDescent="0.35">
      <c r="C38"/>
      <c r="K38" s="19" t="s">
        <v>16</v>
      </c>
      <c r="L38" s="16">
        <v>2</v>
      </c>
      <c r="M38" s="39">
        <v>3.4246575342465752E-3</v>
      </c>
    </row>
    <row r="39" spans="1:13" x14ac:dyDescent="0.35">
      <c r="A39" s="18" t="s">
        <v>746</v>
      </c>
      <c r="B39" s="38" t="s">
        <v>778</v>
      </c>
      <c r="C39"/>
      <c r="K39" s="19" t="s">
        <v>264</v>
      </c>
      <c r="L39" s="16">
        <v>2</v>
      </c>
      <c r="M39" s="39">
        <v>3.4246575342465752E-3</v>
      </c>
    </row>
    <row r="40" spans="1:13" x14ac:dyDescent="0.35">
      <c r="A40" s="19" t="s">
        <v>683</v>
      </c>
      <c r="B40" s="51">
        <v>4.7</v>
      </c>
      <c r="C40"/>
      <c r="K40" s="19" t="s">
        <v>151</v>
      </c>
      <c r="L40" s="16">
        <v>2</v>
      </c>
      <c r="M40" s="39">
        <v>3.4246575342465752E-3</v>
      </c>
    </row>
    <row r="41" spans="1:13" x14ac:dyDescent="0.35">
      <c r="A41" s="19" t="s">
        <v>58</v>
      </c>
      <c r="B41" s="51">
        <v>4.7</v>
      </c>
      <c r="C41"/>
      <c r="K41" s="19" t="s">
        <v>690</v>
      </c>
      <c r="L41" s="16">
        <v>2</v>
      </c>
      <c r="M41" s="39">
        <v>3.4246575342465752E-3</v>
      </c>
    </row>
    <row r="42" spans="1:13" x14ac:dyDescent="0.35">
      <c r="A42" s="19" t="s">
        <v>16</v>
      </c>
      <c r="B42" s="51">
        <v>4.6500000000000004</v>
      </c>
      <c r="C42"/>
      <c r="K42" s="19" t="s">
        <v>178</v>
      </c>
      <c r="L42" s="16">
        <v>2</v>
      </c>
      <c r="M42" s="39">
        <v>3.4246575342465752E-3</v>
      </c>
    </row>
    <row r="43" spans="1:13" x14ac:dyDescent="0.35">
      <c r="A43" s="19" t="s">
        <v>689</v>
      </c>
      <c r="B43" s="51">
        <v>4.5999999999999996</v>
      </c>
      <c r="C43"/>
      <c r="K43" s="19" t="s">
        <v>732</v>
      </c>
      <c r="L43" s="16">
        <v>2</v>
      </c>
      <c r="M43" s="39">
        <v>3.4246575342465752E-3</v>
      </c>
    </row>
    <row r="44" spans="1:13" x14ac:dyDescent="0.35">
      <c r="A44" s="19" t="s">
        <v>682</v>
      </c>
      <c r="B44" s="51">
        <v>4.5333333333333332</v>
      </c>
      <c r="C44"/>
      <c r="K44" s="19" t="s">
        <v>120</v>
      </c>
      <c r="L44" s="16">
        <v>2</v>
      </c>
      <c r="M44" s="39">
        <v>3.4246575342465752E-3</v>
      </c>
    </row>
    <row r="45" spans="1:13" x14ac:dyDescent="0.35">
      <c r="A45" s="19" t="s">
        <v>39</v>
      </c>
      <c r="B45" s="51">
        <v>4.4000000000000004</v>
      </c>
      <c r="C45"/>
      <c r="K45" s="19" t="s">
        <v>722</v>
      </c>
      <c r="L45" s="16">
        <v>2</v>
      </c>
      <c r="M45" s="39">
        <v>3.4246575342465752E-3</v>
      </c>
    </row>
    <row r="46" spans="1:13" x14ac:dyDescent="0.35">
      <c r="A46" s="19" t="s">
        <v>687</v>
      </c>
      <c r="B46" s="51">
        <v>4.3</v>
      </c>
      <c r="C46"/>
      <c r="K46" s="19" t="s">
        <v>733</v>
      </c>
      <c r="L46" s="16">
        <v>2</v>
      </c>
      <c r="M46" s="39">
        <v>3.4246575342465752E-3</v>
      </c>
    </row>
    <row r="47" spans="1:13" x14ac:dyDescent="0.35">
      <c r="A47" s="19" t="s">
        <v>688</v>
      </c>
      <c r="B47" s="51">
        <v>4.3</v>
      </c>
      <c r="C47"/>
      <c r="K47" s="19" t="s">
        <v>743</v>
      </c>
      <c r="L47" s="16">
        <v>2</v>
      </c>
      <c r="M47" s="39">
        <v>3.4246575342465752E-3</v>
      </c>
    </row>
    <row r="48" spans="1:13" x14ac:dyDescent="0.35">
      <c r="A48" s="19" t="s">
        <v>24</v>
      </c>
      <c r="B48" s="51">
        <v>3.9</v>
      </c>
      <c r="C48"/>
      <c r="K48" s="19" t="s">
        <v>227</v>
      </c>
      <c r="L48" s="16">
        <v>2</v>
      </c>
      <c r="M48" s="39">
        <v>3.4246575342465752E-3</v>
      </c>
    </row>
    <row r="49" spans="1:13" x14ac:dyDescent="0.35">
      <c r="A49" s="19" t="s">
        <v>684</v>
      </c>
      <c r="B49" s="51">
        <v>3.7</v>
      </c>
      <c r="C49"/>
      <c r="K49" s="19" t="s">
        <v>727</v>
      </c>
      <c r="L49" s="16">
        <v>1</v>
      </c>
      <c r="M49" s="39">
        <v>1.7123287671232876E-3</v>
      </c>
    </row>
    <row r="50" spans="1:13" x14ac:dyDescent="0.35">
      <c r="A50" s="20" t="s">
        <v>747</v>
      </c>
      <c r="B50" s="41">
        <v>4.46</v>
      </c>
      <c r="C50"/>
      <c r="K50" s="19" t="s">
        <v>728</v>
      </c>
      <c r="L50" s="16">
        <v>1</v>
      </c>
      <c r="M50" s="39">
        <v>1.7123287671232876E-3</v>
      </c>
    </row>
    <row r="51" spans="1:13" x14ac:dyDescent="0.35">
      <c r="C51"/>
      <c r="K51" s="19" t="s">
        <v>709</v>
      </c>
      <c r="L51" s="16">
        <v>1</v>
      </c>
      <c r="M51" s="39">
        <v>1.7123287671232876E-3</v>
      </c>
    </row>
    <row r="52" spans="1:13" x14ac:dyDescent="0.35">
      <c r="C52"/>
      <c r="K52" s="19" t="s">
        <v>284</v>
      </c>
      <c r="L52" s="16">
        <v>1</v>
      </c>
      <c r="M52" s="39">
        <v>1.7123287671232876E-3</v>
      </c>
    </row>
    <row r="53" spans="1:13" x14ac:dyDescent="0.35">
      <c r="C53"/>
      <c r="K53" s="19" t="s">
        <v>699</v>
      </c>
      <c r="L53" s="16">
        <v>1</v>
      </c>
      <c r="M53" s="39">
        <v>1.7123287671232876E-3</v>
      </c>
    </row>
    <row r="54" spans="1:13" x14ac:dyDescent="0.35">
      <c r="C54"/>
      <c r="K54" s="19" t="s">
        <v>321</v>
      </c>
      <c r="L54" s="16">
        <v>1</v>
      </c>
      <c r="M54" s="39">
        <v>1.7123287671232876E-3</v>
      </c>
    </row>
    <row r="55" spans="1:13" x14ac:dyDescent="0.35">
      <c r="C55"/>
      <c r="K55" s="19" t="s">
        <v>689</v>
      </c>
      <c r="L55" s="16">
        <v>1</v>
      </c>
      <c r="M55" s="39">
        <v>1.7123287671232876E-3</v>
      </c>
    </row>
    <row r="56" spans="1:13" x14ac:dyDescent="0.35">
      <c r="A56" s="14" t="s">
        <v>2</v>
      </c>
      <c r="B56" s="14" t="s">
        <v>0</v>
      </c>
      <c r="C56" s="14" t="s">
        <v>1</v>
      </c>
      <c r="D56" s="14" t="s">
        <v>3</v>
      </c>
      <c r="E56" s="14" t="s">
        <v>4</v>
      </c>
      <c r="F56" s="14" t="s">
        <v>5</v>
      </c>
      <c r="K56" s="19" t="s">
        <v>257</v>
      </c>
      <c r="L56" s="16">
        <v>1</v>
      </c>
      <c r="M56" s="39">
        <v>1.7123287671232876E-3</v>
      </c>
    </row>
    <row r="57" spans="1:13" x14ac:dyDescent="0.35">
      <c r="A57" s="58">
        <v>42286</v>
      </c>
      <c r="B57" s="1" t="s">
        <v>678</v>
      </c>
      <c r="C57" s="1" t="s">
        <v>6</v>
      </c>
      <c r="D57" s="25">
        <v>91</v>
      </c>
      <c r="E57" s="25">
        <v>8.4</v>
      </c>
      <c r="F57" s="1" t="s">
        <v>480</v>
      </c>
      <c r="K57" s="19" t="s">
        <v>717</v>
      </c>
      <c r="L57" s="16">
        <v>1</v>
      </c>
      <c r="M57" s="39">
        <v>1.7123287671232876E-3</v>
      </c>
    </row>
    <row r="58" spans="1:13" x14ac:dyDescent="0.35">
      <c r="A58" s="58">
        <v>42650</v>
      </c>
      <c r="B58" s="1" t="s">
        <v>672</v>
      </c>
      <c r="C58" s="1" t="s">
        <v>6</v>
      </c>
      <c r="D58" s="25">
        <v>100</v>
      </c>
      <c r="E58" s="25">
        <v>8.1999999999999993</v>
      </c>
      <c r="F58" s="1" t="s">
        <v>14</v>
      </c>
      <c r="K58" s="19" t="s">
        <v>415</v>
      </c>
      <c r="L58" s="16">
        <v>1</v>
      </c>
      <c r="M58" s="39">
        <v>1.7123287671232876E-3</v>
      </c>
    </row>
    <row r="59" spans="1:13" x14ac:dyDescent="0.35">
      <c r="A59" s="58">
        <v>43063</v>
      </c>
      <c r="B59" s="1" t="s">
        <v>675</v>
      </c>
      <c r="C59" s="1" t="s">
        <v>6</v>
      </c>
      <c r="D59" s="25">
        <v>114</v>
      </c>
      <c r="E59" s="25">
        <v>8.3000000000000007</v>
      </c>
      <c r="F59" s="1" t="s">
        <v>14</v>
      </c>
      <c r="K59" s="19" t="s">
        <v>716</v>
      </c>
      <c r="L59" s="16">
        <v>1</v>
      </c>
      <c r="M59" s="39">
        <v>1.7123287671232876E-3</v>
      </c>
    </row>
    <row r="60" spans="1:13" x14ac:dyDescent="0.35">
      <c r="A60" s="58">
        <v>43450</v>
      </c>
      <c r="B60" s="1" t="s">
        <v>679</v>
      </c>
      <c r="C60" s="1" t="s">
        <v>712</v>
      </c>
      <c r="D60" s="25">
        <v>153</v>
      </c>
      <c r="E60" s="25">
        <v>8.5</v>
      </c>
      <c r="F60" s="1" t="s">
        <v>14</v>
      </c>
      <c r="K60" s="19" t="s">
        <v>72</v>
      </c>
      <c r="L60" s="16">
        <v>1</v>
      </c>
      <c r="M60" s="39">
        <v>1.7123287671232876E-3</v>
      </c>
    </row>
    <row r="61" spans="1:13" x14ac:dyDescent="0.35">
      <c r="A61" s="58">
        <v>43465</v>
      </c>
      <c r="B61" s="1" t="s">
        <v>479</v>
      </c>
      <c r="C61" s="1" t="s">
        <v>275</v>
      </c>
      <c r="D61" s="25">
        <v>125</v>
      </c>
      <c r="E61" s="25">
        <v>8.4</v>
      </c>
      <c r="F61" s="1" t="s">
        <v>14</v>
      </c>
      <c r="K61" s="19" t="s">
        <v>729</v>
      </c>
      <c r="L61" s="16">
        <v>1</v>
      </c>
      <c r="M61" s="39">
        <v>1.7123287671232876E-3</v>
      </c>
    </row>
    <row r="62" spans="1:13" x14ac:dyDescent="0.35">
      <c r="A62" s="58">
        <v>43761</v>
      </c>
      <c r="B62" s="1" t="s">
        <v>676</v>
      </c>
      <c r="C62" s="1" t="s">
        <v>6</v>
      </c>
      <c r="D62" s="25">
        <v>51</v>
      </c>
      <c r="E62" s="25">
        <v>8.3000000000000007</v>
      </c>
      <c r="F62" s="1" t="s">
        <v>14</v>
      </c>
      <c r="K62" s="19" t="s">
        <v>58</v>
      </c>
      <c r="L62" s="16">
        <v>1</v>
      </c>
      <c r="M62" s="39">
        <v>1.7123287671232876E-3</v>
      </c>
    </row>
    <row r="63" spans="1:13" x14ac:dyDescent="0.35">
      <c r="A63" s="58">
        <v>43784</v>
      </c>
      <c r="B63" s="1" t="s">
        <v>476</v>
      </c>
      <c r="C63" s="1" t="s">
        <v>477</v>
      </c>
      <c r="D63" s="25">
        <v>97</v>
      </c>
      <c r="E63" s="25">
        <v>8.1999999999999993</v>
      </c>
      <c r="F63" s="1" t="s">
        <v>14</v>
      </c>
      <c r="K63" s="19" t="s">
        <v>744</v>
      </c>
      <c r="L63" s="16">
        <v>1</v>
      </c>
      <c r="M63" s="39">
        <v>1.7123287671232876E-3</v>
      </c>
    </row>
    <row r="64" spans="1:13" x14ac:dyDescent="0.35">
      <c r="A64" s="58">
        <v>43971</v>
      </c>
      <c r="B64" s="1" t="s">
        <v>677</v>
      </c>
      <c r="C64" s="1" t="s">
        <v>275</v>
      </c>
      <c r="D64" s="25">
        <v>85</v>
      </c>
      <c r="E64" s="25">
        <v>8.4</v>
      </c>
      <c r="F64" s="1" t="s">
        <v>14</v>
      </c>
      <c r="K64" s="19" t="s">
        <v>734</v>
      </c>
      <c r="L64" s="16">
        <v>1</v>
      </c>
      <c r="M64" s="39">
        <v>1.7123287671232876E-3</v>
      </c>
    </row>
    <row r="65" spans="1:13" x14ac:dyDescent="0.35">
      <c r="A65" s="58">
        <v>44001</v>
      </c>
      <c r="B65" s="1" t="s">
        <v>673</v>
      </c>
      <c r="C65" s="1" t="s">
        <v>6</v>
      </c>
      <c r="D65" s="25">
        <v>107</v>
      </c>
      <c r="E65" s="25">
        <v>8.1999999999999993</v>
      </c>
      <c r="F65" s="1" t="s">
        <v>14</v>
      </c>
      <c r="K65" s="19" t="s">
        <v>720</v>
      </c>
      <c r="L65" s="16">
        <v>1</v>
      </c>
      <c r="M65" s="39">
        <v>1.7123287671232876E-3</v>
      </c>
    </row>
    <row r="66" spans="1:13" x14ac:dyDescent="0.35">
      <c r="A66" s="58">
        <v>44108</v>
      </c>
      <c r="B66" s="1" t="s">
        <v>681</v>
      </c>
      <c r="C66" s="1" t="s">
        <v>6</v>
      </c>
      <c r="D66" s="25">
        <v>83</v>
      </c>
      <c r="E66" s="25">
        <v>9</v>
      </c>
      <c r="F66" s="1" t="s">
        <v>14</v>
      </c>
      <c r="K66" s="19" t="s">
        <v>726</v>
      </c>
      <c r="L66" s="16">
        <v>1</v>
      </c>
      <c r="M66" s="39">
        <v>1.7123287671232876E-3</v>
      </c>
    </row>
    <row r="67" spans="1:13" x14ac:dyDescent="0.35">
      <c r="A67" s="58">
        <v>44118</v>
      </c>
      <c r="B67" s="1" t="s">
        <v>674</v>
      </c>
      <c r="C67" s="1" t="s">
        <v>6</v>
      </c>
      <c r="D67" s="25">
        <v>109</v>
      </c>
      <c r="E67" s="25">
        <v>8.1999999999999993</v>
      </c>
      <c r="F67" s="1" t="s">
        <v>10</v>
      </c>
      <c r="K67" s="19" t="s">
        <v>700</v>
      </c>
      <c r="L67" s="16">
        <v>1</v>
      </c>
      <c r="M67" s="39">
        <v>1.7123287671232876E-3</v>
      </c>
    </row>
    <row r="68" spans="1:13" x14ac:dyDescent="0.35">
      <c r="A68" s="58">
        <v>44173</v>
      </c>
      <c r="B68" s="1" t="s">
        <v>680</v>
      </c>
      <c r="C68" s="1" t="s">
        <v>6</v>
      </c>
      <c r="D68" s="25">
        <v>89</v>
      </c>
      <c r="E68" s="25">
        <v>8.6</v>
      </c>
      <c r="F68" s="1" t="s">
        <v>50</v>
      </c>
      <c r="K68" s="19" t="s">
        <v>190</v>
      </c>
      <c r="L68" s="16">
        <v>1</v>
      </c>
      <c r="M68" s="39">
        <v>1.7123287671232876E-3</v>
      </c>
    </row>
    <row r="69" spans="1:13" x14ac:dyDescent="0.35">
      <c r="A69" s="58">
        <v>44279</v>
      </c>
      <c r="B69" s="1" t="s">
        <v>478</v>
      </c>
      <c r="C69" s="1" t="s">
        <v>6</v>
      </c>
      <c r="D69" s="25">
        <v>89</v>
      </c>
      <c r="E69" s="25">
        <v>8.1999999999999993</v>
      </c>
      <c r="F69" s="1" t="s">
        <v>14</v>
      </c>
      <c r="K69" s="19" t="s">
        <v>695</v>
      </c>
      <c r="L69" s="16">
        <v>1</v>
      </c>
      <c r="M69" s="39">
        <v>1.7123287671232876E-3</v>
      </c>
    </row>
    <row r="70" spans="1:13" x14ac:dyDescent="0.35">
      <c r="C70"/>
      <c r="K70" s="19" t="s">
        <v>65</v>
      </c>
      <c r="L70" s="16">
        <v>1</v>
      </c>
      <c r="M70" s="39">
        <v>1.7123287671232876E-3</v>
      </c>
    </row>
    <row r="71" spans="1:13" x14ac:dyDescent="0.35">
      <c r="C71"/>
      <c r="K71" s="19" t="s">
        <v>701</v>
      </c>
      <c r="L71" s="16">
        <v>1</v>
      </c>
      <c r="M71" s="39">
        <v>1.7123287671232876E-3</v>
      </c>
    </row>
    <row r="72" spans="1:13" x14ac:dyDescent="0.35">
      <c r="A72" s="59" t="s">
        <v>746</v>
      </c>
      <c r="B72" s="59" t="s">
        <v>801</v>
      </c>
      <c r="C72"/>
      <c r="K72" s="19" t="s">
        <v>196</v>
      </c>
      <c r="L72" s="16">
        <v>1</v>
      </c>
      <c r="M72" s="39">
        <v>1.7123287671232876E-3</v>
      </c>
    </row>
    <row r="73" spans="1:13" x14ac:dyDescent="0.35">
      <c r="A73" s="10" t="s">
        <v>6</v>
      </c>
      <c r="B73" s="32">
        <v>0.69230769230769229</v>
      </c>
      <c r="C73"/>
      <c r="K73" s="19" t="s">
        <v>477</v>
      </c>
      <c r="L73" s="16">
        <v>1</v>
      </c>
      <c r="M73" s="39">
        <v>1.7123287671232876E-3</v>
      </c>
    </row>
    <row r="74" spans="1:13" x14ac:dyDescent="0.35">
      <c r="A74" s="10" t="s">
        <v>275</v>
      </c>
      <c r="B74" s="32">
        <v>0.15384615384615385</v>
      </c>
      <c r="C74"/>
      <c r="K74" s="19" t="s">
        <v>736</v>
      </c>
      <c r="L74" s="16">
        <v>1</v>
      </c>
      <c r="M74" s="39">
        <v>1.7123287671232876E-3</v>
      </c>
    </row>
    <row r="75" spans="1:13" x14ac:dyDescent="0.35">
      <c r="A75" s="10" t="s">
        <v>477</v>
      </c>
      <c r="B75" s="32">
        <v>7.6923076923076927E-2</v>
      </c>
      <c r="C75"/>
      <c r="K75" s="19" t="s">
        <v>39</v>
      </c>
      <c r="L75" s="16">
        <v>1</v>
      </c>
      <c r="M75" s="39">
        <v>1.7123287671232876E-3</v>
      </c>
    </row>
    <row r="76" spans="1:13" x14ac:dyDescent="0.35">
      <c r="A76" s="10" t="s">
        <v>712</v>
      </c>
      <c r="B76" s="32">
        <v>7.6923076923076927E-2</v>
      </c>
      <c r="C76"/>
      <c r="K76" s="19" t="s">
        <v>742</v>
      </c>
      <c r="L76" s="16">
        <v>1</v>
      </c>
      <c r="M76" s="39">
        <v>1.7123287671232876E-3</v>
      </c>
    </row>
    <row r="77" spans="1:13" x14ac:dyDescent="0.35">
      <c r="A77" s="60" t="s">
        <v>747</v>
      </c>
      <c r="B77" s="61">
        <v>1</v>
      </c>
      <c r="C77"/>
      <c r="K77" s="19" t="s">
        <v>721</v>
      </c>
      <c r="L77" s="16">
        <v>1</v>
      </c>
      <c r="M77" s="39">
        <v>1.7123287671232876E-3</v>
      </c>
    </row>
    <row r="78" spans="1:13" x14ac:dyDescent="0.35">
      <c r="C78"/>
      <c r="K78" s="19" t="s">
        <v>739</v>
      </c>
      <c r="L78" s="16">
        <v>1</v>
      </c>
      <c r="M78" s="39">
        <v>1.7123287671232876E-3</v>
      </c>
    </row>
    <row r="79" spans="1:13" x14ac:dyDescent="0.35">
      <c r="C79"/>
      <c r="K79" s="19" t="s">
        <v>294</v>
      </c>
      <c r="L79" s="16">
        <v>1</v>
      </c>
      <c r="M79" s="39">
        <v>1.7123287671232876E-3</v>
      </c>
    </row>
    <row r="80" spans="1:13" x14ac:dyDescent="0.35">
      <c r="C80"/>
      <c r="K80" s="19" t="s">
        <v>337</v>
      </c>
      <c r="L80" s="16">
        <v>1</v>
      </c>
      <c r="M80" s="39">
        <v>1.7123287671232876E-3</v>
      </c>
    </row>
    <row r="81" spans="1:13" x14ac:dyDescent="0.35">
      <c r="C81"/>
      <c r="K81" s="19" t="s">
        <v>738</v>
      </c>
      <c r="L81" s="16">
        <v>1</v>
      </c>
      <c r="M81" s="39">
        <v>1.7123287671232876E-3</v>
      </c>
    </row>
    <row r="82" spans="1:13" x14ac:dyDescent="0.35">
      <c r="C82"/>
      <c r="K82" s="19" t="s">
        <v>388</v>
      </c>
      <c r="L82" s="16">
        <v>1</v>
      </c>
      <c r="M82" s="39">
        <v>1.7123287671232876E-3</v>
      </c>
    </row>
    <row r="83" spans="1:13" x14ac:dyDescent="0.35">
      <c r="C83"/>
      <c r="K83" s="19" t="s">
        <v>131</v>
      </c>
      <c r="L83" s="16">
        <v>1</v>
      </c>
      <c r="M83" s="39">
        <v>1.7123287671232876E-3</v>
      </c>
    </row>
    <row r="84" spans="1:13" x14ac:dyDescent="0.35">
      <c r="C84"/>
      <c r="K84" s="19" t="s">
        <v>705</v>
      </c>
      <c r="L84" s="16">
        <v>1</v>
      </c>
      <c r="M84" s="39">
        <v>1.7123287671232876E-3</v>
      </c>
    </row>
    <row r="85" spans="1:13" x14ac:dyDescent="0.35">
      <c r="C85"/>
      <c r="K85" s="19" t="s">
        <v>713</v>
      </c>
      <c r="L85" s="16">
        <v>1</v>
      </c>
      <c r="M85" s="39">
        <v>1.7123287671232876E-3</v>
      </c>
    </row>
    <row r="86" spans="1:13" x14ac:dyDescent="0.35">
      <c r="C86"/>
      <c r="K86" s="19" t="s">
        <v>745</v>
      </c>
      <c r="L86" s="16">
        <v>1</v>
      </c>
      <c r="M86" s="39">
        <v>1.7123287671232876E-3</v>
      </c>
    </row>
    <row r="87" spans="1:13" x14ac:dyDescent="0.35">
      <c r="C87"/>
      <c r="K87" s="19" t="s">
        <v>707</v>
      </c>
      <c r="L87" s="16">
        <v>1</v>
      </c>
      <c r="M87" s="39">
        <v>1.7123287671232876E-3</v>
      </c>
    </row>
    <row r="88" spans="1:13" x14ac:dyDescent="0.35">
      <c r="C88"/>
      <c r="K88" s="19" t="s">
        <v>724</v>
      </c>
      <c r="L88" s="16">
        <v>1</v>
      </c>
      <c r="M88" s="39">
        <v>1.7123287671232876E-3</v>
      </c>
    </row>
    <row r="89" spans="1:13" x14ac:dyDescent="0.35">
      <c r="C89"/>
      <c r="K89" s="19" t="s">
        <v>718</v>
      </c>
      <c r="L89" s="16">
        <v>1</v>
      </c>
      <c r="M89" s="39">
        <v>1.7123287671232876E-3</v>
      </c>
    </row>
    <row r="90" spans="1:13" ht="14.5" customHeight="1" x14ac:dyDescent="0.35">
      <c r="A90" s="68" t="s">
        <v>805</v>
      </c>
      <c r="B90" s="68"/>
      <c r="C90" s="68"/>
      <c r="D90" s="68"/>
      <c r="E90" s="68"/>
      <c r="F90" s="68"/>
      <c r="G90" s="68"/>
      <c r="H90" s="68"/>
      <c r="K90" s="19" t="s">
        <v>360</v>
      </c>
      <c r="L90" s="16">
        <v>1</v>
      </c>
      <c r="M90" s="39">
        <v>1.7123287671232876E-3</v>
      </c>
    </row>
    <row r="91" spans="1:13" x14ac:dyDescent="0.35">
      <c r="A91" s="68"/>
      <c r="B91" s="68"/>
      <c r="C91" s="68"/>
      <c r="D91" s="68"/>
      <c r="E91" s="68"/>
      <c r="F91" s="68"/>
      <c r="G91" s="68"/>
      <c r="H91" s="68"/>
      <c r="K91" s="19" t="s">
        <v>108</v>
      </c>
      <c r="L91" s="16">
        <v>1</v>
      </c>
      <c r="M91" s="39">
        <v>1.7123287671232876E-3</v>
      </c>
    </row>
    <row r="92" spans="1:13" x14ac:dyDescent="0.35">
      <c r="A92" s="68"/>
      <c r="B92" s="68"/>
      <c r="C92" s="68"/>
      <c r="D92" s="68"/>
      <c r="E92" s="68"/>
      <c r="F92" s="68"/>
      <c r="G92" s="68"/>
      <c r="H92" s="68"/>
      <c r="K92" s="19" t="s">
        <v>288</v>
      </c>
      <c r="L92" s="16">
        <v>1</v>
      </c>
      <c r="M92" s="39">
        <v>1.7123287671232876E-3</v>
      </c>
    </row>
    <row r="93" spans="1:13" x14ac:dyDescent="0.35">
      <c r="A93" s="68"/>
      <c r="B93" s="68"/>
      <c r="C93" s="68"/>
      <c r="D93" s="68"/>
      <c r="E93" s="68"/>
      <c r="F93" s="68"/>
      <c r="G93" s="68"/>
      <c r="H93" s="68"/>
      <c r="K93" s="19" t="s">
        <v>735</v>
      </c>
      <c r="L93" s="16">
        <v>1</v>
      </c>
      <c r="M93" s="39">
        <v>1.7123287671232876E-3</v>
      </c>
    </row>
    <row r="94" spans="1:13" x14ac:dyDescent="0.35">
      <c r="A94" s="68"/>
      <c r="B94" s="68"/>
      <c r="C94" s="68"/>
      <c r="D94" s="68"/>
      <c r="E94" s="68"/>
      <c r="F94" s="68"/>
      <c r="G94" s="68"/>
      <c r="H94" s="68"/>
      <c r="K94" s="19" t="s">
        <v>740</v>
      </c>
      <c r="L94" s="16">
        <v>1</v>
      </c>
      <c r="M94" s="39">
        <v>1.7123287671232876E-3</v>
      </c>
    </row>
    <row r="95" spans="1:13" x14ac:dyDescent="0.35">
      <c r="A95" s="68"/>
      <c r="B95" s="68"/>
      <c r="C95" s="68"/>
      <c r="D95" s="68"/>
      <c r="E95" s="68"/>
      <c r="F95" s="68"/>
      <c r="G95" s="68"/>
      <c r="H95" s="68"/>
      <c r="K95" s="19" t="s">
        <v>188</v>
      </c>
      <c r="L95" s="16">
        <v>1</v>
      </c>
      <c r="M95" s="39">
        <v>1.7123287671232876E-3</v>
      </c>
    </row>
    <row r="96" spans="1:13" x14ac:dyDescent="0.35">
      <c r="A96" s="68"/>
      <c r="B96" s="68"/>
      <c r="C96" s="68"/>
      <c r="D96" s="68"/>
      <c r="E96" s="68"/>
      <c r="F96" s="68"/>
      <c r="G96" s="68"/>
      <c r="H96" s="68"/>
      <c r="K96" s="19" t="s">
        <v>448</v>
      </c>
      <c r="L96" s="16">
        <v>1</v>
      </c>
      <c r="M96" s="39">
        <v>1.7123287671232876E-3</v>
      </c>
    </row>
    <row r="97" spans="1:13" x14ac:dyDescent="0.35">
      <c r="A97" s="68"/>
      <c r="B97" s="68"/>
      <c r="C97" s="68"/>
      <c r="D97" s="68"/>
      <c r="E97" s="68"/>
      <c r="F97" s="68"/>
      <c r="G97" s="68"/>
      <c r="H97" s="68"/>
      <c r="K97" s="19" t="s">
        <v>112</v>
      </c>
      <c r="L97" s="16">
        <v>1</v>
      </c>
      <c r="M97" s="39">
        <v>1.7123287671232876E-3</v>
      </c>
    </row>
    <row r="98" spans="1:13" x14ac:dyDescent="0.35">
      <c r="A98" s="68"/>
      <c r="B98" s="68"/>
      <c r="C98" s="68"/>
      <c r="D98" s="68"/>
      <c r="E98" s="68"/>
      <c r="F98" s="68"/>
      <c r="G98" s="68"/>
      <c r="H98" s="68"/>
      <c r="K98" s="19" t="s">
        <v>706</v>
      </c>
      <c r="L98" s="16">
        <v>1</v>
      </c>
      <c r="M98" s="39">
        <v>1.7123287671232876E-3</v>
      </c>
    </row>
    <row r="99" spans="1:13" x14ac:dyDescent="0.35">
      <c r="A99" s="68"/>
      <c r="B99" s="68"/>
      <c r="C99" s="68"/>
      <c r="D99" s="68"/>
      <c r="E99" s="68"/>
      <c r="F99" s="68"/>
      <c r="G99" s="68"/>
      <c r="H99" s="68"/>
      <c r="K99" s="19" t="s">
        <v>741</v>
      </c>
      <c r="L99" s="16">
        <v>1</v>
      </c>
      <c r="M99" s="39">
        <v>1.7123287671232876E-3</v>
      </c>
    </row>
    <row r="100" spans="1:13" x14ac:dyDescent="0.35">
      <c r="C100"/>
      <c r="K100" s="19" t="s">
        <v>462</v>
      </c>
      <c r="L100" s="16">
        <v>1</v>
      </c>
      <c r="M100" s="39">
        <v>1.7123287671232876E-3</v>
      </c>
    </row>
    <row r="101" spans="1:13" x14ac:dyDescent="0.35">
      <c r="C101"/>
      <c r="K101" s="19" t="s">
        <v>238</v>
      </c>
      <c r="L101" s="16">
        <v>1</v>
      </c>
      <c r="M101" s="39">
        <v>1.7123287671232876E-3</v>
      </c>
    </row>
    <row r="102" spans="1:13" x14ac:dyDescent="0.35">
      <c r="C102"/>
      <c r="K102" s="19" t="s">
        <v>719</v>
      </c>
      <c r="L102" s="16">
        <v>1</v>
      </c>
      <c r="M102" s="39">
        <v>1.7123287671232876E-3</v>
      </c>
    </row>
    <row r="103" spans="1:13" x14ac:dyDescent="0.35">
      <c r="C103"/>
      <c r="K103" s="19" t="s">
        <v>357</v>
      </c>
      <c r="L103" s="16">
        <v>1</v>
      </c>
      <c r="M103" s="39">
        <v>1.7123287671232876E-3</v>
      </c>
    </row>
    <row r="104" spans="1:13" x14ac:dyDescent="0.35">
      <c r="C104"/>
      <c r="K104" s="19" t="s">
        <v>24</v>
      </c>
      <c r="L104" s="16">
        <v>1</v>
      </c>
      <c r="M104" s="39">
        <v>1.7123287671232876E-3</v>
      </c>
    </row>
    <row r="105" spans="1:13" x14ac:dyDescent="0.35">
      <c r="C105"/>
      <c r="K105" s="19" t="s">
        <v>698</v>
      </c>
      <c r="L105" s="16">
        <v>1</v>
      </c>
      <c r="M105" s="39">
        <v>1.7123287671232876E-3</v>
      </c>
    </row>
    <row r="106" spans="1:13" x14ac:dyDescent="0.35">
      <c r="C106"/>
      <c r="K106" s="19" t="s">
        <v>694</v>
      </c>
      <c r="L106" s="16">
        <v>1</v>
      </c>
      <c r="M106" s="39">
        <v>1.7123287671232876E-3</v>
      </c>
    </row>
    <row r="107" spans="1:13" x14ac:dyDescent="0.35">
      <c r="C107"/>
      <c r="K107" s="19" t="s">
        <v>692</v>
      </c>
      <c r="L107" s="16">
        <v>1</v>
      </c>
      <c r="M107" s="39">
        <v>1.7123287671232876E-3</v>
      </c>
    </row>
    <row r="108" spans="1:13" x14ac:dyDescent="0.35">
      <c r="C108"/>
      <c r="K108" s="19" t="s">
        <v>391</v>
      </c>
      <c r="L108" s="16">
        <v>1</v>
      </c>
      <c r="M108" s="39">
        <v>1.7123287671232876E-3</v>
      </c>
    </row>
    <row r="109" spans="1:13" x14ac:dyDescent="0.35">
      <c r="C109"/>
      <c r="K109" s="19" t="s">
        <v>725</v>
      </c>
      <c r="L109" s="16">
        <v>1</v>
      </c>
      <c r="M109" s="39">
        <v>1.7123287671232876E-3</v>
      </c>
    </row>
    <row r="110" spans="1:13" x14ac:dyDescent="0.35">
      <c r="C110"/>
      <c r="K110" s="19" t="s">
        <v>688</v>
      </c>
      <c r="L110" s="16">
        <v>1</v>
      </c>
      <c r="M110" s="39">
        <v>1.7123287671232876E-3</v>
      </c>
    </row>
    <row r="111" spans="1:13" x14ac:dyDescent="0.35">
      <c r="C111"/>
      <c r="K111" s="19" t="s">
        <v>723</v>
      </c>
      <c r="L111" s="16">
        <v>1</v>
      </c>
      <c r="M111" s="39">
        <v>1.7123287671232876E-3</v>
      </c>
    </row>
    <row r="112" spans="1:13" x14ac:dyDescent="0.35">
      <c r="C112"/>
      <c r="K112" s="19" t="s">
        <v>715</v>
      </c>
      <c r="L112" s="16">
        <v>1</v>
      </c>
      <c r="M112" s="39">
        <v>1.7123287671232876E-3</v>
      </c>
    </row>
    <row r="113" spans="3:13" x14ac:dyDescent="0.35">
      <c r="C113"/>
      <c r="K113" s="19" t="s">
        <v>217</v>
      </c>
      <c r="L113" s="16">
        <v>1</v>
      </c>
      <c r="M113" s="39">
        <v>1.7123287671232876E-3</v>
      </c>
    </row>
    <row r="114" spans="3:13" x14ac:dyDescent="0.35">
      <c r="C114"/>
      <c r="K114" s="19" t="s">
        <v>731</v>
      </c>
      <c r="L114" s="16">
        <v>1</v>
      </c>
      <c r="M114" s="39">
        <v>1.7123287671232876E-3</v>
      </c>
    </row>
    <row r="115" spans="3:13" x14ac:dyDescent="0.35">
      <c r="C115"/>
      <c r="K115" s="19" t="s">
        <v>703</v>
      </c>
      <c r="L115" s="16">
        <v>1</v>
      </c>
      <c r="M115" s="39">
        <v>1.7123287671232876E-3</v>
      </c>
    </row>
    <row r="116" spans="3:13" x14ac:dyDescent="0.35">
      <c r="C116"/>
      <c r="K116" s="19" t="s">
        <v>687</v>
      </c>
      <c r="L116" s="16">
        <v>1</v>
      </c>
      <c r="M116" s="39">
        <v>1.7123287671232876E-3</v>
      </c>
    </row>
    <row r="117" spans="3:13" x14ac:dyDescent="0.35">
      <c r="C117"/>
      <c r="K117" s="19" t="s">
        <v>684</v>
      </c>
      <c r="L117" s="16">
        <v>1</v>
      </c>
      <c r="M117" s="39">
        <v>1.7123287671232876E-3</v>
      </c>
    </row>
    <row r="118" spans="3:13" x14ac:dyDescent="0.35">
      <c r="C118"/>
      <c r="K118" s="20" t="s">
        <v>747</v>
      </c>
      <c r="L118" s="17">
        <v>584</v>
      </c>
      <c r="M118" s="40">
        <v>1</v>
      </c>
    </row>
  </sheetData>
  <mergeCells count="1">
    <mergeCell ref="A90:H99"/>
  </mergeCells>
  <conditionalFormatting sqref="E56:E69">
    <cfRule type="iconSet" priority="1">
      <iconSet iconSet="3Symbols">
        <cfvo type="percent" val="0"/>
        <cfvo type="num" val="5"/>
        <cfvo type="num" val="7.5"/>
      </iconSet>
    </cfRule>
    <cfRule type="dataBar" priority="2">
      <dataBar>
        <cfvo type="min"/>
        <cfvo type="max"/>
        <color rgb="FF63C384"/>
      </dataBar>
      <extLst>
        <ext xmlns:x14="http://schemas.microsoft.com/office/spreadsheetml/2009/9/main" uri="{B025F937-C7B1-47D3-B67F-A62EFF666E3E}">
          <x14:id>{4D8C9F93-53DB-485F-A959-4D45627A8061}</x14:id>
        </ext>
      </extLst>
    </cfRule>
  </conditionalFormatting>
  <pageMargins left="0.7" right="0.7" top="0.75" bottom="0.75" header="0.3" footer="0.3"/>
  <drawing r:id="rId6"/>
  <extLst>
    <ext xmlns:x14="http://schemas.microsoft.com/office/spreadsheetml/2009/9/main" uri="{78C0D931-6437-407d-A8EE-F0AAD7539E65}">
      <x14:conditionalFormattings>
        <x14:conditionalFormatting xmlns:xm="http://schemas.microsoft.com/office/excel/2006/main">
          <x14:cfRule type="containsText" priority="3" operator="containsText" id="{6C759540-CC90-49BE-848E-167DF1E2326E}">
            <xm:f>NOT(ISERROR(SEARCH($A$49,K3)))</xm:f>
            <xm:f>$A$49</xm:f>
            <x14:dxf>
              <font>
                <color rgb="FF9C0006"/>
              </font>
              <fill>
                <patternFill>
                  <bgColor rgb="FFFFC7CE"/>
                </patternFill>
              </fill>
            </x14:dxf>
          </x14:cfRule>
          <x14:cfRule type="containsText" priority="4" operator="containsText" id="{8BF8AE72-5D0C-4E84-8931-F7EE075F6954}">
            <xm:f>NOT(ISERROR(SEARCH($A$21,K3)))</xm:f>
            <xm:f>$A$21</xm:f>
            <x14:dxf>
              <font>
                <color rgb="FF006100"/>
              </font>
              <fill>
                <patternFill>
                  <bgColor rgb="FFC6EFCE"/>
                </patternFill>
              </fill>
            </x14:dxf>
          </x14:cfRule>
          <xm:sqref>K3:M118</xm:sqref>
        </x14:conditionalFormatting>
        <x14:conditionalFormatting xmlns:xm="http://schemas.microsoft.com/office/excel/2006/main">
          <x14:cfRule type="dataBar" id="{4D8C9F93-53DB-485F-A959-4D45627A8061}">
            <x14:dataBar minLength="0" maxLength="100" border="1" negativeBarBorderColorSameAsPositive="0">
              <x14:cfvo type="autoMin"/>
              <x14:cfvo type="autoMax"/>
              <x14:borderColor rgb="FF63C384"/>
              <x14:negativeFillColor rgb="FFFF0000"/>
              <x14:negativeBorderColor rgb="FFFF0000"/>
              <x14:axisColor rgb="FF000000"/>
            </x14:dataBar>
          </x14:cfRule>
          <xm:sqref>E56:E69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978D3-9A2E-4E61-B82D-2433A68E19F4}">
  <dimension ref="A3:N42"/>
  <sheetViews>
    <sheetView showGridLines="0" zoomScale="70" zoomScaleNormal="70" workbookViewId="0">
      <selection activeCell="L9" sqref="L9"/>
    </sheetView>
  </sheetViews>
  <sheetFormatPr defaultRowHeight="14.5" x14ac:dyDescent="0.35"/>
  <cols>
    <col min="1" max="1" width="12.36328125" bestFit="1" customWidth="1"/>
    <col min="2" max="2" width="9.453125" bestFit="1" customWidth="1"/>
    <col min="3" max="3" width="12.1796875" bestFit="1" customWidth="1"/>
    <col min="12" max="12" width="25.6328125" bestFit="1" customWidth="1"/>
    <col min="13" max="13" width="9.453125" bestFit="1" customWidth="1"/>
    <col min="14" max="14" width="12.1796875" bestFit="1" customWidth="1"/>
  </cols>
  <sheetData>
    <row r="3" spans="1:14" x14ac:dyDescent="0.35">
      <c r="A3" s="11" t="s">
        <v>746</v>
      </c>
      <c r="B3" s="11" t="s">
        <v>748</v>
      </c>
      <c r="L3" s="37" t="s">
        <v>746</v>
      </c>
      <c r="M3" s="37" t="s">
        <v>748</v>
      </c>
      <c r="N3" s="45" t="s">
        <v>750</v>
      </c>
    </row>
    <row r="4" spans="1:14" x14ac:dyDescent="0.35">
      <c r="A4" s="10" t="s">
        <v>14</v>
      </c>
      <c r="B4" s="9">
        <v>401</v>
      </c>
      <c r="L4" s="10" t="s">
        <v>14</v>
      </c>
      <c r="M4" s="9">
        <v>401</v>
      </c>
      <c r="N4" s="32">
        <v>0.68664383561643838</v>
      </c>
    </row>
    <row r="5" spans="1:14" x14ac:dyDescent="0.35">
      <c r="A5" s="10" t="s">
        <v>17</v>
      </c>
      <c r="B5" s="9">
        <v>33</v>
      </c>
      <c r="L5" s="10" t="s">
        <v>17</v>
      </c>
      <c r="M5" s="9">
        <v>33</v>
      </c>
      <c r="N5" s="32">
        <v>5.650684931506849E-2</v>
      </c>
    </row>
    <row r="6" spans="1:14" x14ac:dyDescent="0.35">
      <c r="A6" s="10" t="s">
        <v>10</v>
      </c>
      <c r="B6" s="9">
        <v>31</v>
      </c>
      <c r="L6" s="10" t="s">
        <v>10</v>
      </c>
      <c r="M6" s="9">
        <v>31</v>
      </c>
      <c r="N6" s="32">
        <v>5.3082191780821915E-2</v>
      </c>
    </row>
    <row r="7" spans="1:14" x14ac:dyDescent="0.35">
      <c r="A7" s="10" t="s">
        <v>44</v>
      </c>
      <c r="B7" s="9">
        <v>20</v>
      </c>
      <c r="L7" s="10" t="s">
        <v>44</v>
      </c>
      <c r="M7" s="9">
        <v>20</v>
      </c>
      <c r="N7" s="32">
        <v>3.4246575342465752E-2</v>
      </c>
    </row>
    <row r="8" spans="1:14" x14ac:dyDescent="0.35">
      <c r="A8" s="10" t="s">
        <v>12</v>
      </c>
      <c r="B8" s="9">
        <v>14</v>
      </c>
      <c r="L8" s="10" t="s">
        <v>12</v>
      </c>
      <c r="M8" s="9">
        <v>14</v>
      </c>
      <c r="N8" s="32">
        <v>2.3972602739726026E-2</v>
      </c>
    </row>
    <row r="9" spans="1:14" x14ac:dyDescent="0.35">
      <c r="A9" s="12" t="s">
        <v>747</v>
      </c>
      <c r="B9" s="13">
        <v>499</v>
      </c>
      <c r="L9" s="10" t="s">
        <v>50</v>
      </c>
      <c r="M9" s="9">
        <v>12</v>
      </c>
      <c r="N9" s="32">
        <v>2.0547945205479451E-2</v>
      </c>
    </row>
    <row r="10" spans="1:14" x14ac:dyDescent="0.35">
      <c r="L10" s="10" t="s">
        <v>30</v>
      </c>
      <c r="M10" s="9">
        <v>9</v>
      </c>
      <c r="N10" s="32">
        <v>1.5410958904109588E-2</v>
      </c>
    </row>
    <row r="11" spans="1:14" x14ac:dyDescent="0.35">
      <c r="L11" s="10" t="s">
        <v>28</v>
      </c>
      <c r="M11" s="9">
        <v>6</v>
      </c>
      <c r="N11" s="32">
        <v>1.0273972602739725E-2</v>
      </c>
    </row>
    <row r="12" spans="1:14" x14ac:dyDescent="0.35">
      <c r="L12" s="10" t="s">
        <v>127</v>
      </c>
      <c r="M12" s="9">
        <v>6</v>
      </c>
      <c r="N12" s="32">
        <v>1.0273972602739725E-2</v>
      </c>
    </row>
    <row r="13" spans="1:14" x14ac:dyDescent="0.35">
      <c r="L13" s="10" t="s">
        <v>47</v>
      </c>
      <c r="M13" s="9">
        <v>5</v>
      </c>
      <c r="N13" s="32">
        <v>8.5616438356164379E-3</v>
      </c>
    </row>
    <row r="14" spans="1:14" x14ac:dyDescent="0.35">
      <c r="L14" s="10" t="s">
        <v>63</v>
      </c>
      <c r="M14" s="9">
        <v>5</v>
      </c>
      <c r="N14" s="32">
        <v>8.5616438356164379E-3</v>
      </c>
    </row>
    <row r="15" spans="1:14" x14ac:dyDescent="0.35">
      <c r="L15" s="10" t="s">
        <v>22</v>
      </c>
      <c r="M15" s="9">
        <v>5</v>
      </c>
      <c r="N15" s="32">
        <v>8.5616438356164379E-3</v>
      </c>
    </row>
    <row r="16" spans="1:14" x14ac:dyDescent="0.35">
      <c r="L16" s="10" t="s">
        <v>89</v>
      </c>
      <c r="M16" s="9">
        <v>3</v>
      </c>
      <c r="N16" s="32">
        <v>5.1369863013698627E-3</v>
      </c>
    </row>
    <row r="17" spans="1:14" x14ac:dyDescent="0.35">
      <c r="L17" s="10" t="s">
        <v>67</v>
      </c>
      <c r="M17" s="9">
        <v>3</v>
      </c>
      <c r="N17" s="32">
        <v>5.1369863013698627E-3</v>
      </c>
    </row>
    <row r="18" spans="1:14" x14ac:dyDescent="0.35">
      <c r="A18" s="68" t="s">
        <v>806</v>
      </c>
      <c r="B18" s="68"/>
      <c r="C18" s="68"/>
      <c r="D18" s="68"/>
      <c r="E18" s="68"/>
      <c r="F18" s="68"/>
      <c r="G18" s="68"/>
      <c r="H18" s="68"/>
      <c r="L18" s="10" t="s">
        <v>42</v>
      </c>
      <c r="M18" s="9">
        <v>3</v>
      </c>
      <c r="N18" s="32">
        <v>5.1369863013698627E-3</v>
      </c>
    </row>
    <row r="19" spans="1:14" x14ac:dyDescent="0.35">
      <c r="A19" s="68"/>
      <c r="B19" s="68"/>
      <c r="C19" s="68"/>
      <c r="D19" s="68"/>
      <c r="E19" s="68"/>
      <c r="F19" s="68"/>
      <c r="G19" s="68"/>
      <c r="H19" s="68"/>
      <c r="L19" s="10" t="s">
        <v>7</v>
      </c>
      <c r="M19" s="9">
        <v>2</v>
      </c>
      <c r="N19" s="32">
        <v>3.4246575342465752E-3</v>
      </c>
    </row>
    <row r="20" spans="1:14" x14ac:dyDescent="0.35">
      <c r="A20" s="68"/>
      <c r="B20" s="68"/>
      <c r="C20" s="68"/>
      <c r="D20" s="68"/>
      <c r="E20" s="68"/>
      <c r="F20" s="68"/>
      <c r="G20" s="68"/>
      <c r="H20" s="68"/>
      <c r="L20" s="10" t="s">
        <v>413</v>
      </c>
      <c r="M20" s="9">
        <v>2</v>
      </c>
      <c r="N20" s="32">
        <v>3.4246575342465752E-3</v>
      </c>
    </row>
    <row r="21" spans="1:14" x14ac:dyDescent="0.35">
      <c r="A21" s="68"/>
      <c r="B21" s="68"/>
      <c r="C21" s="68"/>
      <c r="D21" s="68"/>
      <c r="E21" s="68"/>
      <c r="F21" s="68"/>
      <c r="G21" s="68"/>
      <c r="H21" s="68"/>
      <c r="L21" s="10" t="s">
        <v>55</v>
      </c>
      <c r="M21" s="9">
        <v>2</v>
      </c>
      <c r="N21" s="32">
        <v>3.4246575342465752E-3</v>
      </c>
    </row>
    <row r="22" spans="1:14" x14ac:dyDescent="0.35">
      <c r="A22" s="68"/>
      <c r="B22" s="68"/>
      <c r="C22" s="68"/>
      <c r="D22" s="68"/>
      <c r="E22" s="68"/>
      <c r="F22" s="68"/>
      <c r="G22" s="68"/>
      <c r="H22" s="68"/>
      <c r="L22" s="10" t="s">
        <v>91</v>
      </c>
      <c r="M22" s="9">
        <v>2</v>
      </c>
      <c r="N22" s="32">
        <v>3.4246575342465752E-3</v>
      </c>
    </row>
    <row r="23" spans="1:14" x14ac:dyDescent="0.35">
      <c r="A23" s="68"/>
      <c r="B23" s="68"/>
      <c r="C23" s="68"/>
      <c r="D23" s="68"/>
      <c r="E23" s="68"/>
      <c r="F23" s="68"/>
      <c r="G23" s="68"/>
      <c r="H23" s="68"/>
      <c r="L23" s="10" t="s">
        <v>361</v>
      </c>
      <c r="M23" s="9">
        <v>2</v>
      </c>
      <c r="N23" s="32">
        <v>3.4246575342465752E-3</v>
      </c>
    </row>
    <row r="24" spans="1:14" x14ac:dyDescent="0.35">
      <c r="A24" s="68"/>
      <c r="B24" s="68"/>
      <c r="C24" s="68"/>
      <c r="D24" s="68"/>
      <c r="E24" s="68"/>
      <c r="F24" s="68"/>
      <c r="G24" s="68"/>
      <c r="H24" s="68"/>
      <c r="L24" s="10" t="s">
        <v>435</v>
      </c>
      <c r="M24" s="9">
        <v>1</v>
      </c>
      <c r="N24" s="32">
        <v>1.7123287671232876E-3</v>
      </c>
    </row>
    <row r="25" spans="1:14" x14ac:dyDescent="0.35">
      <c r="A25" s="68"/>
      <c r="B25" s="68"/>
      <c r="C25" s="68"/>
      <c r="D25" s="68"/>
      <c r="E25" s="68"/>
      <c r="F25" s="68"/>
      <c r="G25" s="68"/>
      <c r="H25" s="68"/>
      <c r="L25" s="10" t="s">
        <v>297</v>
      </c>
      <c r="M25" s="9">
        <v>1</v>
      </c>
      <c r="N25" s="32">
        <v>1.7123287671232876E-3</v>
      </c>
    </row>
    <row r="26" spans="1:14" x14ac:dyDescent="0.35">
      <c r="A26" s="68"/>
      <c r="B26" s="68"/>
      <c r="C26" s="68"/>
      <c r="D26" s="68"/>
      <c r="E26" s="68"/>
      <c r="F26" s="68"/>
      <c r="G26" s="68"/>
      <c r="H26" s="68"/>
      <c r="L26" s="10" t="s">
        <v>480</v>
      </c>
      <c r="M26" s="9">
        <v>1</v>
      </c>
      <c r="N26" s="32">
        <v>1.7123287671232876E-3</v>
      </c>
    </row>
    <row r="27" spans="1:14" x14ac:dyDescent="0.35">
      <c r="A27" s="68"/>
      <c r="B27" s="68"/>
      <c r="C27" s="68"/>
      <c r="D27" s="68"/>
      <c r="E27" s="68"/>
      <c r="F27" s="68"/>
      <c r="G27" s="68"/>
      <c r="H27" s="68"/>
      <c r="L27" s="10" t="s">
        <v>463</v>
      </c>
      <c r="M27" s="9">
        <v>1</v>
      </c>
      <c r="N27" s="32">
        <v>1.7123287671232876E-3</v>
      </c>
    </row>
    <row r="28" spans="1:14" x14ac:dyDescent="0.35">
      <c r="L28" s="10" t="s">
        <v>126</v>
      </c>
      <c r="M28" s="9">
        <v>1</v>
      </c>
      <c r="N28" s="32">
        <v>1.7123287671232876E-3</v>
      </c>
    </row>
    <row r="29" spans="1:14" x14ac:dyDescent="0.35">
      <c r="L29" s="10" t="s">
        <v>346</v>
      </c>
      <c r="M29" s="9">
        <v>1</v>
      </c>
      <c r="N29" s="32">
        <v>1.7123287671232876E-3</v>
      </c>
    </row>
    <row r="30" spans="1:14" x14ac:dyDescent="0.35">
      <c r="L30" s="10" t="s">
        <v>403</v>
      </c>
      <c r="M30" s="9">
        <v>1</v>
      </c>
      <c r="N30" s="32">
        <v>1.7123287671232876E-3</v>
      </c>
    </row>
    <row r="31" spans="1:14" x14ac:dyDescent="0.35">
      <c r="L31" s="10" t="s">
        <v>318</v>
      </c>
      <c r="M31" s="9">
        <v>1</v>
      </c>
      <c r="N31" s="32">
        <v>1.7123287671232876E-3</v>
      </c>
    </row>
    <row r="32" spans="1:14" x14ac:dyDescent="0.35">
      <c r="L32" s="10" t="s">
        <v>136</v>
      </c>
      <c r="M32" s="9">
        <v>1</v>
      </c>
      <c r="N32" s="32">
        <v>1.7123287671232876E-3</v>
      </c>
    </row>
    <row r="33" spans="12:14" x14ac:dyDescent="0.35">
      <c r="L33" s="10" t="s">
        <v>31</v>
      </c>
      <c r="M33" s="9">
        <v>1</v>
      </c>
      <c r="N33" s="32">
        <v>1.7123287671232876E-3</v>
      </c>
    </row>
    <row r="34" spans="12:14" x14ac:dyDescent="0.35">
      <c r="L34" s="10" t="s">
        <v>430</v>
      </c>
      <c r="M34" s="9">
        <v>1</v>
      </c>
      <c r="N34" s="32">
        <v>1.7123287671232876E-3</v>
      </c>
    </row>
    <row r="35" spans="12:14" x14ac:dyDescent="0.35">
      <c r="L35" s="10" t="s">
        <v>371</v>
      </c>
      <c r="M35" s="9">
        <v>1</v>
      </c>
      <c r="N35" s="32">
        <v>1.7123287671232876E-3</v>
      </c>
    </row>
    <row r="36" spans="12:14" x14ac:dyDescent="0.35">
      <c r="L36" s="10" t="s">
        <v>419</v>
      </c>
      <c r="M36" s="9">
        <v>1</v>
      </c>
      <c r="N36" s="32">
        <v>1.7123287671232876E-3</v>
      </c>
    </row>
    <row r="37" spans="12:14" x14ac:dyDescent="0.35">
      <c r="L37" s="10" t="s">
        <v>79</v>
      </c>
      <c r="M37" s="9">
        <v>1</v>
      </c>
      <c r="N37" s="32">
        <v>1.7123287671232876E-3</v>
      </c>
    </row>
    <row r="38" spans="12:14" x14ac:dyDescent="0.35">
      <c r="L38" s="10" t="s">
        <v>311</v>
      </c>
      <c r="M38" s="9">
        <v>1</v>
      </c>
      <c r="N38" s="32">
        <v>1.7123287671232876E-3</v>
      </c>
    </row>
    <row r="39" spans="12:14" x14ac:dyDescent="0.35">
      <c r="L39" s="10" t="s">
        <v>438</v>
      </c>
      <c r="M39" s="9">
        <v>1</v>
      </c>
      <c r="N39" s="32">
        <v>1.7123287671232876E-3</v>
      </c>
    </row>
    <row r="40" spans="12:14" x14ac:dyDescent="0.35">
      <c r="L40" s="10" t="s">
        <v>432</v>
      </c>
      <c r="M40" s="9">
        <v>1</v>
      </c>
      <c r="N40" s="32">
        <v>1.7123287671232876E-3</v>
      </c>
    </row>
    <row r="41" spans="12:14" x14ac:dyDescent="0.35">
      <c r="L41" s="10" t="s">
        <v>410</v>
      </c>
      <c r="M41" s="9">
        <v>1</v>
      </c>
      <c r="N41" s="32">
        <v>1.7123287671232876E-3</v>
      </c>
    </row>
    <row r="42" spans="12:14" x14ac:dyDescent="0.35">
      <c r="L42" s="12" t="s">
        <v>747</v>
      </c>
      <c r="M42" s="13">
        <v>584</v>
      </c>
      <c r="N42" s="36">
        <v>1</v>
      </c>
    </row>
  </sheetData>
  <mergeCells count="1">
    <mergeCell ref="A18:H27"/>
  </mergeCell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67E92-067E-43D7-9FB4-E6468E3B6792}">
  <dimension ref="A1:I585"/>
  <sheetViews>
    <sheetView workbookViewId="0">
      <selection activeCell="D3" sqref="D3"/>
    </sheetView>
  </sheetViews>
  <sheetFormatPr defaultRowHeight="14.5" x14ac:dyDescent="0.35"/>
  <cols>
    <col min="1" max="1" width="13" bestFit="1" customWidth="1"/>
    <col min="2" max="4" width="13" customWidth="1"/>
    <col min="5" max="5" width="17.81640625" customWidth="1"/>
    <col min="6" max="6" width="19.26953125" customWidth="1"/>
    <col min="8" max="8" width="15" bestFit="1" customWidth="1"/>
    <col min="9" max="9" width="25.6328125" bestFit="1" customWidth="1"/>
  </cols>
  <sheetData>
    <row r="1" spans="1:9" x14ac:dyDescent="0.35">
      <c r="A1" s="15" t="s">
        <v>2</v>
      </c>
      <c r="B1" s="15" t="s">
        <v>779</v>
      </c>
      <c r="C1" s="15" t="s">
        <v>780</v>
      </c>
      <c r="D1" s="15" t="s">
        <v>781</v>
      </c>
      <c r="E1" s="15" t="s">
        <v>0</v>
      </c>
      <c r="F1" s="15" t="s">
        <v>1</v>
      </c>
      <c r="G1" s="15" t="s">
        <v>3</v>
      </c>
      <c r="H1" s="15" t="s">
        <v>4</v>
      </c>
      <c r="I1" s="15" t="s">
        <v>5</v>
      </c>
    </row>
    <row r="2" spans="1:9" x14ac:dyDescent="0.35">
      <c r="A2" s="3">
        <v>41986</v>
      </c>
      <c r="B2" s="46">
        <f>YEAR(Table17[[#This Row],[Premiere]])</f>
        <v>2014</v>
      </c>
      <c r="C2" s="46" t="str">
        <f>CHOOSE(MONTH(Table17[[#This Row],[Premiere]]), "January", "February", "March", "April", "May", "June", "July", "August", "September", "October", "November", "December")</f>
        <v>December</v>
      </c>
      <c r="D2" s="46" t="str">
        <f>CHOOSE(WEEKDAY(A2), "Sunday","Monday","Tuesday","Wednesday","Thursday","Friday","Saturday")</f>
        <v>Saturday</v>
      </c>
      <c r="E2" t="s">
        <v>282</v>
      </c>
      <c r="F2" t="s">
        <v>6</v>
      </c>
      <c r="G2" s="4">
        <v>81</v>
      </c>
      <c r="H2" s="4">
        <v>6.4</v>
      </c>
      <c r="I2" t="s">
        <v>14</v>
      </c>
    </row>
    <row r="3" spans="1:9" x14ac:dyDescent="0.35">
      <c r="A3" s="3">
        <v>42146</v>
      </c>
      <c r="B3" s="46">
        <f>YEAR(Table17[[#This Row],[Premiere]])</f>
        <v>2015</v>
      </c>
      <c r="C3" s="46" t="str">
        <f>CHOOSE(MONTH(Table17[[#This Row],[Premiere]]), "January", "February", "March", "April", "May", "June", "July", "August", "September", "October", "November", "December")</f>
        <v>May</v>
      </c>
      <c r="D3" s="46" t="str">
        <f t="shared" ref="D2:D65" si="0">CHOOSE(WEEKDAY(A3), "Sunday","Monday","Tuesday","Wednesday","Thursday","Friday","Saturday")</f>
        <v>Friday</v>
      </c>
      <c r="E3" t="s">
        <v>654</v>
      </c>
      <c r="F3" t="s">
        <v>6</v>
      </c>
      <c r="G3" s="4">
        <v>83</v>
      </c>
      <c r="H3" s="4">
        <v>7.3</v>
      </c>
      <c r="I3" t="s">
        <v>14</v>
      </c>
    </row>
    <row r="4" spans="1:9" x14ac:dyDescent="0.35">
      <c r="A4" s="3">
        <v>42153</v>
      </c>
      <c r="B4" s="46">
        <f>YEAR(Table17[[#This Row],[Premiere]])</f>
        <v>2015</v>
      </c>
      <c r="C4" s="46" t="str">
        <f>CHOOSE(MONTH(Table17[[#This Row],[Premiere]]), "January", "February", "March", "April", "May", "June", "July", "August", "September", "October", "November", "December")</f>
        <v>May</v>
      </c>
      <c r="D4" s="46" t="str">
        <f t="shared" si="0"/>
        <v>Friday</v>
      </c>
      <c r="E4" t="s">
        <v>223</v>
      </c>
      <c r="F4" t="s">
        <v>6</v>
      </c>
      <c r="G4" s="4">
        <v>84</v>
      </c>
      <c r="H4" s="4">
        <v>6.1</v>
      </c>
      <c r="I4" t="s">
        <v>14</v>
      </c>
    </row>
    <row r="5" spans="1:9" x14ac:dyDescent="0.35">
      <c r="A5" s="3">
        <v>42181</v>
      </c>
      <c r="B5" s="46">
        <f>YEAR(Table17[[#This Row],[Premiere]])</f>
        <v>2015</v>
      </c>
      <c r="C5" s="46" t="str">
        <f>CHOOSE(MONTH(Table17[[#This Row],[Premiere]]), "January", "February", "March", "April", "May", "June", "July", "August", "September", "October", "November", "December")</f>
        <v>June</v>
      </c>
      <c r="D5" s="46" t="str">
        <f t="shared" si="0"/>
        <v>Friday</v>
      </c>
      <c r="E5" t="s">
        <v>459</v>
      </c>
      <c r="F5" t="s">
        <v>6</v>
      </c>
      <c r="G5" s="4">
        <v>84</v>
      </c>
      <c r="H5" s="4">
        <v>7.6</v>
      </c>
      <c r="I5" t="s">
        <v>14</v>
      </c>
    </row>
    <row r="6" spans="1:9" x14ac:dyDescent="0.35">
      <c r="A6" s="3">
        <v>42202</v>
      </c>
      <c r="B6" s="46">
        <f>YEAR(Table17[[#This Row],[Premiere]])</f>
        <v>2015</v>
      </c>
      <c r="C6" s="46" t="str">
        <f>CHOOSE(MONTH(Table17[[#This Row],[Premiere]]), "January", "February", "March", "April", "May", "June", "July", "August", "September", "October", "November", "December")</f>
        <v>July</v>
      </c>
      <c r="D6" s="46" t="str">
        <f t="shared" si="0"/>
        <v>Friday</v>
      </c>
      <c r="E6" t="s">
        <v>446</v>
      </c>
      <c r="F6" t="s">
        <v>6</v>
      </c>
      <c r="G6" s="4">
        <v>80</v>
      </c>
      <c r="H6" s="4">
        <v>7.4</v>
      </c>
      <c r="I6" t="s">
        <v>14</v>
      </c>
    </row>
    <row r="7" spans="1:9" x14ac:dyDescent="0.35">
      <c r="A7" s="3">
        <v>42265</v>
      </c>
      <c r="B7" s="46">
        <f>YEAR(Table17[[#This Row],[Premiere]])</f>
        <v>2015</v>
      </c>
      <c r="C7" s="46" t="str">
        <f>CHOOSE(MONTH(Table17[[#This Row],[Premiere]]), "January", "February", "March", "April", "May", "June", "July", "August", "September", "October", "November", "December")</f>
        <v>September</v>
      </c>
      <c r="D7" s="46" t="str">
        <f t="shared" si="0"/>
        <v>Friday</v>
      </c>
      <c r="E7" t="s">
        <v>629</v>
      </c>
      <c r="F7" t="s">
        <v>6</v>
      </c>
      <c r="G7" s="4">
        <v>81</v>
      </c>
      <c r="H7" s="4">
        <v>7.1</v>
      </c>
      <c r="I7" t="s">
        <v>14</v>
      </c>
    </row>
    <row r="8" spans="1:9" x14ac:dyDescent="0.35">
      <c r="A8" s="3">
        <v>42286</v>
      </c>
      <c r="B8" s="46">
        <f>YEAR(Table17[[#This Row],[Premiere]])</f>
        <v>2015</v>
      </c>
      <c r="C8" s="46" t="str">
        <f>CHOOSE(MONTH(Table17[[#This Row],[Premiere]]), "January", "February", "March", "April", "May", "June", "July", "August", "September", "October", "November", "December")</f>
        <v>October</v>
      </c>
      <c r="D8" s="46" t="str">
        <f t="shared" si="0"/>
        <v>Friday</v>
      </c>
      <c r="E8" t="s">
        <v>678</v>
      </c>
      <c r="F8" t="s">
        <v>6</v>
      </c>
      <c r="G8" s="4">
        <v>91</v>
      </c>
      <c r="H8" s="4">
        <v>8.4</v>
      </c>
      <c r="I8" t="s">
        <v>480</v>
      </c>
    </row>
    <row r="9" spans="1:9" x14ac:dyDescent="0.35">
      <c r="A9" s="3">
        <v>42293</v>
      </c>
      <c r="B9" s="46">
        <f>YEAR(Table17[[#This Row],[Premiere]])</f>
        <v>2015</v>
      </c>
      <c r="C9" s="46" t="str">
        <f>CHOOSE(MONTH(Table17[[#This Row],[Premiere]]), "January", "February", "March", "April", "May", "June", "July", "August", "September", "October", "November", "December")</f>
        <v>October</v>
      </c>
      <c r="D9" s="46" t="str">
        <f t="shared" si="0"/>
        <v>Friday</v>
      </c>
      <c r="E9" t="s">
        <v>666</v>
      </c>
      <c r="F9" t="s">
        <v>733</v>
      </c>
      <c r="G9" s="4">
        <v>136</v>
      </c>
      <c r="H9" s="4">
        <v>7.7</v>
      </c>
      <c r="I9" t="s">
        <v>463</v>
      </c>
    </row>
    <row r="10" spans="1:9" x14ac:dyDescent="0.35">
      <c r="A10" s="3">
        <v>42342</v>
      </c>
      <c r="B10" s="46">
        <f>YEAR(Table17[[#This Row],[Premiere]])</f>
        <v>2015</v>
      </c>
      <c r="C10" s="46" t="str">
        <f>CHOOSE(MONTH(Table17[[#This Row],[Premiere]]), "January", "February", "March", "April", "May", "June", "July", "August", "September", "October", "November", "December")</f>
        <v>December</v>
      </c>
      <c r="D10" s="46" t="str">
        <f t="shared" si="0"/>
        <v>Friday</v>
      </c>
      <c r="E10" t="s">
        <v>117</v>
      </c>
      <c r="F10" t="s">
        <v>118</v>
      </c>
      <c r="G10" s="4">
        <v>56</v>
      </c>
      <c r="H10" s="4">
        <v>5.5</v>
      </c>
      <c r="I10" t="s">
        <v>14</v>
      </c>
    </row>
    <row r="11" spans="1:9" x14ac:dyDescent="0.35">
      <c r="A11" s="3">
        <v>42349</v>
      </c>
      <c r="B11" s="46">
        <f>YEAR(Table17[[#This Row],[Premiere]])</f>
        <v>2015</v>
      </c>
      <c r="C11" s="46" t="str">
        <f>CHOOSE(MONTH(Table17[[#This Row],[Premiere]]), "January", "February", "March", "April", "May", "June", "July", "August", "September", "October", "November", "December")</f>
        <v>December</v>
      </c>
      <c r="D11" s="46" t="str">
        <f t="shared" si="0"/>
        <v>Friday</v>
      </c>
      <c r="E11" t="s">
        <v>69</v>
      </c>
      <c r="F11" t="s">
        <v>70</v>
      </c>
      <c r="G11" s="4">
        <v>119</v>
      </c>
      <c r="H11" s="4">
        <v>4.8</v>
      </c>
      <c r="I11" t="s">
        <v>14</v>
      </c>
    </row>
    <row r="12" spans="1:9" x14ac:dyDescent="0.35">
      <c r="A12" s="3">
        <v>42447</v>
      </c>
      <c r="B12" s="46">
        <f>YEAR(Table17[[#This Row],[Premiere]])</f>
        <v>2016</v>
      </c>
      <c r="C12" s="46" t="str">
        <f>CHOOSE(MONTH(Table17[[#This Row],[Premiere]]), "January", "February", "March", "April", "May", "June", "July", "August", "September", "October", "November", "December")</f>
        <v>March</v>
      </c>
      <c r="D12" s="46" t="str">
        <f t="shared" si="0"/>
        <v>Friday</v>
      </c>
      <c r="E12" t="s">
        <v>548</v>
      </c>
      <c r="F12" t="s">
        <v>227</v>
      </c>
      <c r="G12" s="4">
        <v>89</v>
      </c>
      <c r="H12" s="4">
        <v>6.1</v>
      </c>
      <c r="I12" t="s">
        <v>14</v>
      </c>
    </row>
    <row r="13" spans="1:9" x14ac:dyDescent="0.35">
      <c r="A13" s="3">
        <v>42447</v>
      </c>
      <c r="B13" s="46">
        <f>YEAR(Table17[[#This Row],[Premiere]])</f>
        <v>2016</v>
      </c>
      <c r="C13" s="46" t="str">
        <f>CHOOSE(MONTH(Table17[[#This Row],[Premiere]]), "January", "February", "March", "April", "May", "June", "July", "August", "September", "October", "November", "December")</f>
        <v>March</v>
      </c>
      <c r="D13" s="46" t="str">
        <f t="shared" si="0"/>
        <v>Friday</v>
      </c>
      <c r="E13" t="s">
        <v>401</v>
      </c>
      <c r="F13" t="s">
        <v>6</v>
      </c>
      <c r="G13" s="4">
        <v>91</v>
      </c>
      <c r="H13" s="4">
        <v>7.1</v>
      </c>
      <c r="I13" t="s">
        <v>14</v>
      </c>
    </row>
    <row r="14" spans="1:9" x14ac:dyDescent="0.35">
      <c r="A14" s="3">
        <v>42489</v>
      </c>
      <c r="B14" s="46">
        <f>YEAR(Table17[[#This Row],[Premiere]])</f>
        <v>2016</v>
      </c>
      <c r="C14" s="46" t="str">
        <f>CHOOSE(MONTH(Table17[[#This Row],[Premiere]]), "January", "February", "March", "April", "May", "June", "July", "August", "September", "October", "November", "December")</f>
        <v>April</v>
      </c>
      <c r="D14" s="46" t="str">
        <f t="shared" si="0"/>
        <v>Friday</v>
      </c>
      <c r="E14" t="s">
        <v>185</v>
      </c>
      <c r="F14" t="s">
        <v>182</v>
      </c>
      <c r="G14" s="4">
        <v>100</v>
      </c>
      <c r="H14" s="4">
        <v>5.8</v>
      </c>
      <c r="I14" t="s">
        <v>14</v>
      </c>
    </row>
    <row r="15" spans="1:9" x14ac:dyDescent="0.35">
      <c r="A15" s="3">
        <v>42489</v>
      </c>
      <c r="B15" s="46">
        <f>YEAR(Table17[[#This Row],[Premiere]])</f>
        <v>2016</v>
      </c>
      <c r="C15" s="46" t="str">
        <f>CHOOSE(MONTH(Table17[[#This Row],[Premiere]]), "January", "February", "March", "April", "May", "June", "July", "August", "September", "October", "November", "December")</f>
        <v>April</v>
      </c>
      <c r="D15" s="46" t="str">
        <f t="shared" si="0"/>
        <v>Friday</v>
      </c>
      <c r="E15" t="s">
        <v>437</v>
      </c>
      <c r="F15" t="s">
        <v>6</v>
      </c>
      <c r="G15" s="4">
        <v>90</v>
      </c>
      <c r="H15" s="4">
        <v>7.3</v>
      </c>
      <c r="I15" t="s">
        <v>438</v>
      </c>
    </row>
    <row r="16" spans="1:9" x14ac:dyDescent="0.35">
      <c r="A16" s="3">
        <v>42517</v>
      </c>
      <c r="B16" s="46">
        <f>YEAR(Table17[[#This Row],[Premiere]])</f>
        <v>2016</v>
      </c>
      <c r="C16" s="46" t="str">
        <f>CHOOSE(MONTH(Table17[[#This Row],[Premiere]]), "January", "February", "March", "April", "May", "June", "July", "August", "September", "October", "November", "December")</f>
        <v>May</v>
      </c>
      <c r="D16" s="46" t="str">
        <f t="shared" si="0"/>
        <v>Friday</v>
      </c>
      <c r="E16" t="s">
        <v>161</v>
      </c>
      <c r="F16" t="s">
        <v>686</v>
      </c>
      <c r="G16" s="4">
        <v>108</v>
      </c>
      <c r="H16" s="4">
        <v>5.7</v>
      </c>
      <c r="I16" t="s">
        <v>14</v>
      </c>
    </row>
    <row r="17" spans="1:9" x14ac:dyDescent="0.35">
      <c r="A17" s="3">
        <v>42545</v>
      </c>
      <c r="B17" s="46">
        <f>YEAR(Table17[[#This Row],[Premiere]])</f>
        <v>2016</v>
      </c>
      <c r="C17" s="46" t="str">
        <f>CHOOSE(MONTH(Table17[[#This Row],[Premiere]]), "January", "February", "March", "April", "May", "June", "July", "August", "September", "October", "November", "December")</f>
        <v>June</v>
      </c>
      <c r="D17" s="46" t="str">
        <f t="shared" si="0"/>
        <v>Friday</v>
      </c>
      <c r="E17" t="s">
        <v>653</v>
      </c>
      <c r="F17" t="s">
        <v>697</v>
      </c>
      <c r="G17" s="4">
        <v>97</v>
      </c>
      <c r="H17" s="4">
        <v>7.3</v>
      </c>
      <c r="I17" t="s">
        <v>14</v>
      </c>
    </row>
    <row r="18" spans="1:9" x14ac:dyDescent="0.35">
      <c r="A18" s="3">
        <v>42558</v>
      </c>
      <c r="B18" s="46">
        <f>YEAR(Table17[[#This Row],[Premiere]])</f>
        <v>2016</v>
      </c>
      <c r="C18" s="46" t="str">
        <f>CHOOSE(MONTH(Table17[[#This Row],[Premiere]]), "January", "February", "March", "April", "May", "June", "July", "August", "September", "October", "November", "December")</f>
        <v>July</v>
      </c>
      <c r="D18" s="46" t="str">
        <f t="shared" si="0"/>
        <v>Thursday</v>
      </c>
      <c r="E18" t="s">
        <v>137</v>
      </c>
      <c r="F18" t="s">
        <v>21</v>
      </c>
      <c r="G18" s="4">
        <v>95</v>
      </c>
      <c r="H18" s="4">
        <v>5.6</v>
      </c>
      <c r="I18" t="s">
        <v>14</v>
      </c>
    </row>
    <row r="19" spans="1:9" x14ac:dyDescent="0.35">
      <c r="A19" s="3">
        <v>42566</v>
      </c>
      <c r="B19" s="46">
        <f>YEAR(Table17[[#This Row],[Premiere]])</f>
        <v>2016</v>
      </c>
      <c r="C19" s="46" t="str">
        <f>CHOOSE(MONTH(Table17[[#This Row],[Premiere]]), "January", "February", "March", "April", "May", "June", "July", "August", "September", "October", "November", "December")</f>
        <v>July</v>
      </c>
      <c r="D19" s="46" t="str">
        <f t="shared" si="0"/>
        <v>Friday</v>
      </c>
      <c r="E19" t="s">
        <v>76</v>
      </c>
      <c r="F19" t="s">
        <v>9</v>
      </c>
      <c r="G19" s="4">
        <v>100</v>
      </c>
      <c r="H19" s="4">
        <v>5</v>
      </c>
      <c r="I19" t="s">
        <v>14</v>
      </c>
    </row>
    <row r="20" spans="1:9" x14ac:dyDescent="0.35">
      <c r="A20" s="3">
        <v>42580</v>
      </c>
      <c r="B20" s="46">
        <f>YEAR(Table17[[#This Row],[Premiere]])</f>
        <v>2016</v>
      </c>
      <c r="C20" s="46" t="str">
        <f>CHOOSE(MONTH(Table17[[#This Row],[Premiere]]), "January", "February", "March", "April", "May", "June", "July", "August", "September", "October", "November", "December")</f>
        <v>July</v>
      </c>
      <c r="D20" s="46" t="str">
        <f t="shared" si="0"/>
        <v>Friday</v>
      </c>
      <c r="E20" t="s">
        <v>355</v>
      </c>
      <c r="F20" t="s">
        <v>697</v>
      </c>
      <c r="G20" s="4">
        <v>111</v>
      </c>
      <c r="H20" s="4">
        <v>6.7</v>
      </c>
      <c r="I20" t="s">
        <v>14</v>
      </c>
    </row>
    <row r="21" spans="1:9" x14ac:dyDescent="0.35">
      <c r="A21" s="3">
        <v>42601</v>
      </c>
      <c r="B21" s="46">
        <f>YEAR(Table17[[#This Row],[Premiere]])</f>
        <v>2016</v>
      </c>
      <c r="C21" s="46" t="str">
        <f>CHOOSE(MONTH(Table17[[#This Row],[Premiere]]), "January", "February", "March", "April", "May", "June", "July", "August", "September", "October", "November", "December")</f>
        <v>August</v>
      </c>
      <c r="D21" s="46" t="str">
        <f t="shared" si="0"/>
        <v>Friday</v>
      </c>
      <c r="E21" t="s">
        <v>580</v>
      </c>
      <c r="F21" t="s">
        <v>6</v>
      </c>
      <c r="G21" s="4">
        <v>79</v>
      </c>
      <c r="H21" s="4">
        <v>6.6</v>
      </c>
      <c r="I21" t="s">
        <v>14</v>
      </c>
    </row>
    <row r="22" spans="1:9" x14ac:dyDescent="0.35">
      <c r="A22" s="3">
        <v>42608</v>
      </c>
      <c r="B22" s="46">
        <f>YEAR(Table17[[#This Row],[Premiere]])</f>
        <v>2016</v>
      </c>
      <c r="C22" s="46" t="str">
        <f>CHOOSE(MONTH(Table17[[#This Row],[Premiere]]), "January", "February", "March", "April", "May", "June", "July", "August", "September", "October", "November", "December")</f>
        <v>August</v>
      </c>
      <c r="D22" s="46" t="str">
        <f t="shared" si="0"/>
        <v>Friday</v>
      </c>
      <c r="E22" t="s">
        <v>511</v>
      </c>
      <c r="F22" t="s">
        <v>27</v>
      </c>
      <c r="G22" s="4">
        <v>92</v>
      </c>
      <c r="H22" s="4">
        <v>5.3</v>
      </c>
      <c r="I22" t="s">
        <v>14</v>
      </c>
    </row>
    <row r="23" spans="1:9" x14ac:dyDescent="0.35">
      <c r="A23" s="3">
        <v>42626</v>
      </c>
      <c r="B23" s="46">
        <f>YEAR(Table17[[#This Row],[Premiere]])</f>
        <v>2016</v>
      </c>
      <c r="C23" s="46" t="str">
        <f>CHOOSE(MONTH(Table17[[#This Row],[Premiere]]), "January", "February", "March", "April", "May", "June", "July", "August", "September", "October", "November", "December")</f>
        <v>September</v>
      </c>
      <c r="D23" s="46" t="str">
        <f t="shared" si="0"/>
        <v>Tuesday</v>
      </c>
      <c r="E23" t="s">
        <v>427</v>
      </c>
      <c r="F23" t="s">
        <v>6</v>
      </c>
      <c r="G23" s="4">
        <v>24</v>
      </c>
      <c r="H23" s="4">
        <v>7.3</v>
      </c>
      <c r="I23" t="s">
        <v>14</v>
      </c>
    </row>
    <row r="24" spans="1:9" x14ac:dyDescent="0.35">
      <c r="A24" s="3">
        <v>42629</v>
      </c>
      <c r="B24" s="46">
        <f>YEAR(Table17[[#This Row],[Premiere]])</f>
        <v>2016</v>
      </c>
      <c r="C24" s="46" t="str">
        <f>CHOOSE(MONTH(Table17[[#This Row],[Premiere]]), "January", "February", "March", "April", "May", "June", "July", "August", "September", "October", "November", "December")</f>
        <v>September</v>
      </c>
      <c r="D24" s="46" t="str">
        <f t="shared" si="0"/>
        <v>Friday</v>
      </c>
      <c r="E24" t="s">
        <v>566</v>
      </c>
      <c r="F24" t="s">
        <v>711</v>
      </c>
      <c r="G24" s="4">
        <v>88</v>
      </c>
      <c r="H24" s="4">
        <v>6.4</v>
      </c>
      <c r="I24" t="s">
        <v>14</v>
      </c>
    </row>
    <row r="25" spans="1:9" x14ac:dyDescent="0.35">
      <c r="A25" s="3">
        <v>42636</v>
      </c>
      <c r="B25" s="46">
        <f>YEAR(Table17[[#This Row],[Premiere]])</f>
        <v>2016</v>
      </c>
      <c r="C25" s="46" t="str">
        <f>CHOOSE(MONTH(Table17[[#This Row],[Premiere]]), "January", "February", "March", "April", "May", "June", "July", "August", "September", "October", "November", "December")</f>
        <v>September</v>
      </c>
      <c r="D25" s="46" t="str">
        <f t="shared" si="0"/>
        <v>Friday</v>
      </c>
      <c r="E25" t="s">
        <v>408</v>
      </c>
      <c r="F25" t="s">
        <v>6</v>
      </c>
      <c r="G25" s="4">
        <v>98</v>
      </c>
      <c r="H25" s="4">
        <v>7.2</v>
      </c>
      <c r="I25" t="s">
        <v>14</v>
      </c>
    </row>
    <row r="26" spans="1:9" x14ac:dyDescent="0.35">
      <c r="A26" s="3">
        <v>42643</v>
      </c>
      <c r="B26" s="46">
        <f>YEAR(Table17[[#This Row],[Premiere]])</f>
        <v>2016</v>
      </c>
      <c r="C26" s="46" t="str">
        <f>CHOOSE(MONTH(Table17[[#This Row],[Premiere]]), "January", "February", "March", "April", "May", "June", "July", "August", "September", "October", "November", "December")</f>
        <v>September</v>
      </c>
      <c r="D26" s="46" t="str">
        <f t="shared" si="0"/>
        <v>Friday</v>
      </c>
      <c r="E26" t="s">
        <v>373</v>
      </c>
      <c r="F26" t="s">
        <v>6</v>
      </c>
      <c r="G26" s="4">
        <v>92</v>
      </c>
      <c r="H26" s="4">
        <v>6.9</v>
      </c>
      <c r="I26" t="s">
        <v>14</v>
      </c>
    </row>
    <row r="27" spans="1:9" x14ac:dyDescent="0.35">
      <c r="A27" s="3">
        <v>42650</v>
      </c>
      <c r="B27" s="46">
        <f>YEAR(Table17[[#This Row],[Premiere]])</f>
        <v>2016</v>
      </c>
      <c r="C27" s="46" t="str">
        <f>CHOOSE(MONTH(Table17[[#This Row],[Premiere]]), "January", "February", "March", "April", "May", "June", "July", "August", "September", "October", "November", "December")</f>
        <v>October</v>
      </c>
      <c r="D27" s="46" t="str">
        <f t="shared" si="0"/>
        <v>Friday</v>
      </c>
      <c r="E27" t="s">
        <v>643</v>
      </c>
      <c r="F27" t="s">
        <v>264</v>
      </c>
      <c r="G27" s="4">
        <v>108</v>
      </c>
      <c r="H27" s="4">
        <v>7.2</v>
      </c>
      <c r="I27" t="s">
        <v>14</v>
      </c>
    </row>
    <row r="28" spans="1:9" x14ac:dyDescent="0.35">
      <c r="A28" s="3">
        <v>42650</v>
      </c>
      <c r="B28" s="46">
        <f>YEAR(Table17[[#This Row],[Premiere]])</f>
        <v>2016</v>
      </c>
      <c r="C28" s="46" t="str">
        <f>CHOOSE(MONTH(Table17[[#This Row],[Premiere]]), "January", "February", "March", "April", "May", "June", "July", "August", "September", "October", "November", "December")</f>
        <v>October</v>
      </c>
      <c r="D28" s="46" t="str">
        <f t="shared" si="0"/>
        <v>Friday</v>
      </c>
      <c r="E28" t="s">
        <v>672</v>
      </c>
      <c r="F28" t="s">
        <v>6</v>
      </c>
      <c r="G28" s="4">
        <v>100</v>
      </c>
      <c r="H28" s="4">
        <v>8.1999999999999993</v>
      </c>
      <c r="I28" t="s">
        <v>14</v>
      </c>
    </row>
    <row r="29" spans="1:9" x14ac:dyDescent="0.35">
      <c r="A29" s="3">
        <v>42655</v>
      </c>
      <c r="B29" s="46">
        <f>YEAR(Table17[[#This Row],[Premiere]])</f>
        <v>2016</v>
      </c>
      <c r="C29" s="46" t="str">
        <f>CHOOSE(MONTH(Table17[[#This Row],[Premiere]]), "January", "February", "March", "April", "May", "June", "July", "August", "September", "October", "November", "December")</f>
        <v>October</v>
      </c>
      <c r="D29" s="46" t="str">
        <f t="shared" si="0"/>
        <v>Wednesday</v>
      </c>
      <c r="E29" t="s">
        <v>465</v>
      </c>
      <c r="F29" t="s">
        <v>275</v>
      </c>
      <c r="G29" s="4">
        <v>90</v>
      </c>
      <c r="H29" s="4">
        <v>7.7</v>
      </c>
      <c r="I29" t="s">
        <v>14</v>
      </c>
    </row>
    <row r="30" spans="1:9" x14ac:dyDescent="0.35">
      <c r="A30" s="3">
        <v>42656</v>
      </c>
      <c r="B30" s="46">
        <f>YEAR(Table17[[#This Row],[Premiere]])</f>
        <v>2016</v>
      </c>
      <c r="C30" s="46" t="str">
        <f>CHOOSE(MONTH(Table17[[#This Row],[Premiere]]), "January", "February", "March", "April", "May", "June", "July", "August", "September", "October", "November", "December")</f>
        <v>October</v>
      </c>
      <c r="D30" s="46" t="str">
        <f t="shared" si="0"/>
        <v>Thursday</v>
      </c>
      <c r="E30" t="s">
        <v>177</v>
      </c>
      <c r="F30" t="s">
        <v>178</v>
      </c>
      <c r="G30" s="4">
        <v>95</v>
      </c>
      <c r="H30" s="4">
        <v>5.8</v>
      </c>
      <c r="I30" t="s">
        <v>14</v>
      </c>
    </row>
    <row r="31" spans="1:9" x14ac:dyDescent="0.35">
      <c r="A31" s="3">
        <v>42657</v>
      </c>
      <c r="B31" s="46">
        <f>YEAR(Table17[[#This Row],[Premiere]])</f>
        <v>2016</v>
      </c>
      <c r="C31" s="46" t="str">
        <f>CHOOSE(MONTH(Table17[[#This Row],[Premiere]]), "January", "February", "March", "April", "May", "June", "July", "August", "September", "October", "November", "December")</f>
        <v>October</v>
      </c>
      <c r="D31" s="46" t="str">
        <f t="shared" si="0"/>
        <v>Friday</v>
      </c>
      <c r="E31" t="s">
        <v>650</v>
      </c>
      <c r="F31" t="s">
        <v>6</v>
      </c>
      <c r="G31" s="4">
        <v>79</v>
      </c>
      <c r="H31" s="4">
        <v>7.3</v>
      </c>
      <c r="I31" t="s">
        <v>361</v>
      </c>
    </row>
    <row r="32" spans="1:9" x14ac:dyDescent="0.35">
      <c r="A32" s="3">
        <v>42671</v>
      </c>
      <c r="B32" s="46">
        <f>YEAR(Table17[[#This Row],[Premiere]])</f>
        <v>2016</v>
      </c>
      <c r="C32" s="46" t="str">
        <f>CHOOSE(MONTH(Table17[[#This Row],[Premiere]]), "January", "February", "March", "April", "May", "June", "July", "August", "September", "October", "November", "December")</f>
        <v>October</v>
      </c>
      <c r="D32" s="46" t="str">
        <f t="shared" si="0"/>
        <v>Friday</v>
      </c>
      <c r="E32" t="s">
        <v>494</v>
      </c>
      <c r="F32" t="s">
        <v>48</v>
      </c>
      <c r="G32" s="4">
        <v>89</v>
      </c>
      <c r="H32" s="4">
        <v>4.5999999999999996</v>
      </c>
      <c r="I32" t="s">
        <v>14</v>
      </c>
    </row>
    <row r="33" spans="1:9" x14ac:dyDescent="0.35">
      <c r="A33" s="3">
        <v>42671</v>
      </c>
      <c r="B33" s="46">
        <f>YEAR(Table17[[#This Row],[Premiere]])</f>
        <v>2016</v>
      </c>
      <c r="C33" s="46" t="str">
        <f>CHOOSE(MONTH(Table17[[#This Row],[Premiere]]), "January", "February", "March", "April", "May", "June", "July", "August", "September", "October", "November", "December")</f>
        <v>October</v>
      </c>
      <c r="D33" s="46" t="str">
        <f t="shared" si="0"/>
        <v>Friday</v>
      </c>
      <c r="E33" t="s">
        <v>590</v>
      </c>
      <c r="F33" t="s">
        <v>27</v>
      </c>
      <c r="G33" s="4">
        <v>76</v>
      </c>
      <c r="H33" s="4">
        <v>6.8</v>
      </c>
      <c r="I33" t="s">
        <v>10</v>
      </c>
    </row>
    <row r="34" spans="1:9" x14ac:dyDescent="0.35">
      <c r="A34" s="3">
        <v>42671</v>
      </c>
      <c r="B34" s="46">
        <f>YEAR(Table17[[#This Row],[Premiere]])</f>
        <v>2016</v>
      </c>
      <c r="C34" s="46" t="str">
        <f>CHOOSE(MONTH(Table17[[#This Row],[Premiere]]), "January", "February", "March", "April", "May", "June", "July", "August", "September", "October", "November", "December")</f>
        <v>October</v>
      </c>
      <c r="D34" s="46" t="str">
        <f t="shared" si="0"/>
        <v>Friday</v>
      </c>
      <c r="E34" t="s">
        <v>638</v>
      </c>
      <c r="F34" t="s">
        <v>6</v>
      </c>
      <c r="G34" s="4">
        <v>107</v>
      </c>
      <c r="H34" s="4">
        <v>7.2</v>
      </c>
      <c r="I34" t="s">
        <v>14</v>
      </c>
    </row>
    <row r="35" spans="1:9" x14ac:dyDescent="0.35">
      <c r="A35" s="3">
        <v>42678</v>
      </c>
      <c r="B35" s="46">
        <f>YEAR(Table17[[#This Row],[Premiere]])</f>
        <v>2016</v>
      </c>
      <c r="C35" s="46" t="str">
        <f>CHOOSE(MONTH(Table17[[#This Row],[Premiere]]), "January", "February", "March", "April", "May", "June", "July", "August", "September", "October", "November", "December")</f>
        <v>November</v>
      </c>
      <c r="D35" s="46" t="str">
        <f t="shared" si="0"/>
        <v>Friday</v>
      </c>
      <c r="E35" t="s">
        <v>472</v>
      </c>
      <c r="F35" t="s">
        <v>6</v>
      </c>
      <c r="G35" s="4">
        <v>112</v>
      </c>
      <c r="H35" s="4">
        <v>7.9</v>
      </c>
      <c r="I35" t="s">
        <v>14</v>
      </c>
    </row>
    <row r="36" spans="1:9" x14ac:dyDescent="0.35">
      <c r="A36" s="3">
        <v>42685</v>
      </c>
      <c r="B36" s="46">
        <f>YEAR(Table17[[#This Row],[Premiere]])</f>
        <v>2016</v>
      </c>
      <c r="C36" s="46" t="str">
        <f>CHOOSE(MONTH(Table17[[#This Row],[Premiere]]), "January", "February", "March", "April", "May", "June", "July", "August", "September", "October", "November", "December")</f>
        <v>November</v>
      </c>
      <c r="D36" s="46" t="str">
        <f t="shared" si="0"/>
        <v>Friday</v>
      </c>
      <c r="E36" t="s">
        <v>542</v>
      </c>
      <c r="F36" t="s">
        <v>686</v>
      </c>
      <c r="G36" s="4">
        <v>98</v>
      </c>
      <c r="H36" s="4">
        <v>5.9</v>
      </c>
      <c r="I36" t="s">
        <v>14</v>
      </c>
    </row>
    <row r="37" spans="1:9" x14ac:dyDescent="0.35">
      <c r="A37" s="3">
        <v>42696</v>
      </c>
      <c r="B37" s="46">
        <f>YEAR(Table17[[#This Row],[Premiere]])</f>
        <v>2016</v>
      </c>
      <c r="C37" s="46" t="str">
        <f>CHOOSE(MONTH(Table17[[#This Row],[Premiere]]), "January", "February", "March", "April", "May", "June", "July", "August", "September", "October", "November", "December")</f>
        <v>November</v>
      </c>
      <c r="D37" s="46" t="str">
        <f t="shared" si="0"/>
        <v>Tuesday</v>
      </c>
      <c r="E37" t="s">
        <v>32</v>
      </c>
      <c r="F37" t="s">
        <v>9</v>
      </c>
      <c r="G37" s="4">
        <v>90</v>
      </c>
      <c r="H37" s="4">
        <v>4.2</v>
      </c>
      <c r="I37" t="s">
        <v>14</v>
      </c>
    </row>
    <row r="38" spans="1:9" x14ac:dyDescent="0.35">
      <c r="A38" s="3">
        <v>42713</v>
      </c>
      <c r="B38" s="46">
        <f>YEAR(Table17[[#This Row],[Premiere]])</f>
        <v>2016</v>
      </c>
      <c r="C38" s="46" t="str">
        <f>CHOOSE(MONTH(Table17[[#This Row],[Premiere]]), "January", "February", "March", "April", "May", "June", "July", "August", "September", "October", "November", "December")</f>
        <v>December</v>
      </c>
      <c r="D38" s="46" t="str">
        <f t="shared" si="0"/>
        <v>Friday</v>
      </c>
      <c r="E38" t="s">
        <v>266</v>
      </c>
      <c r="F38" t="s">
        <v>728</v>
      </c>
      <c r="G38" s="4">
        <v>108</v>
      </c>
      <c r="H38" s="4">
        <v>6.3</v>
      </c>
      <c r="I38" t="s">
        <v>14</v>
      </c>
    </row>
    <row r="39" spans="1:9" x14ac:dyDescent="0.35">
      <c r="A39" s="3">
        <v>42720</v>
      </c>
      <c r="B39" s="46">
        <f>YEAR(Table17[[#This Row],[Premiere]])</f>
        <v>2016</v>
      </c>
      <c r="C39" s="46" t="str">
        <f>CHOOSE(MONTH(Table17[[#This Row],[Premiere]]), "January", "February", "March", "April", "May", "June", "July", "August", "September", "October", "November", "December")</f>
        <v>December</v>
      </c>
      <c r="D39" s="46" t="str">
        <f t="shared" si="0"/>
        <v>Friday</v>
      </c>
      <c r="E39" t="s">
        <v>169</v>
      </c>
      <c r="F39" t="s">
        <v>170</v>
      </c>
      <c r="G39" s="4">
        <v>104</v>
      </c>
      <c r="H39" s="4">
        <v>5.8</v>
      </c>
      <c r="I39" t="s">
        <v>14</v>
      </c>
    </row>
    <row r="40" spans="1:9" x14ac:dyDescent="0.35">
      <c r="A40" s="3">
        <v>42741</v>
      </c>
      <c r="B40" s="46">
        <f>YEAR(Table17[[#This Row],[Premiere]])</f>
        <v>2017</v>
      </c>
      <c r="C40" s="46" t="str">
        <f>CHOOSE(MONTH(Table17[[#This Row],[Premiere]]), "January", "February", "March", "April", "May", "June", "July", "August", "September", "October", "November", "December")</f>
        <v>January</v>
      </c>
      <c r="D40" s="46" t="str">
        <f t="shared" si="0"/>
        <v>Friday</v>
      </c>
      <c r="E40" t="s">
        <v>64</v>
      </c>
      <c r="F40" t="s">
        <v>65</v>
      </c>
      <c r="G40" s="4">
        <v>97</v>
      </c>
      <c r="H40" s="4">
        <v>4.8</v>
      </c>
      <c r="I40" t="s">
        <v>14</v>
      </c>
    </row>
    <row r="41" spans="1:9" x14ac:dyDescent="0.35">
      <c r="A41" s="3">
        <v>42748</v>
      </c>
      <c r="B41" s="46">
        <f>YEAR(Table17[[#This Row],[Premiere]])</f>
        <v>2017</v>
      </c>
      <c r="C41" s="46" t="str">
        <f>CHOOSE(MONTH(Table17[[#This Row],[Premiere]]), "January", "February", "March", "April", "May", "June", "July", "August", "September", "October", "November", "December")</f>
        <v>January</v>
      </c>
      <c r="D41" s="46" t="str">
        <f t="shared" si="0"/>
        <v>Friday</v>
      </c>
      <c r="E41" t="s">
        <v>80</v>
      </c>
      <c r="F41" t="s">
        <v>9</v>
      </c>
      <c r="G41" s="4">
        <v>104</v>
      </c>
      <c r="H41" s="4">
        <v>5.0999999999999996</v>
      </c>
      <c r="I41" t="s">
        <v>14</v>
      </c>
    </row>
    <row r="42" spans="1:9" x14ac:dyDescent="0.35">
      <c r="A42" s="3">
        <v>42755</v>
      </c>
      <c r="B42" s="46">
        <f>YEAR(Table17[[#This Row],[Premiere]])</f>
        <v>2017</v>
      </c>
      <c r="C42" s="46" t="str">
        <f>CHOOSE(MONTH(Table17[[#This Row],[Premiere]]), "January", "February", "March", "April", "May", "June", "July", "August", "September", "October", "November", "December")</f>
        <v>January</v>
      </c>
      <c r="D42" s="46" t="str">
        <f t="shared" si="0"/>
        <v>Friday</v>
      </c>
      <c r="E42" t="s">
        <v>498</v>
      </c>
      <c r="F42" t="s">
        <v>21</v>
      </c>
      <c r="G42" s="4">
        <v>80</v>
      </c>
      <c r="H42" s="4">
        <v>4.8</v>
      </c>
      <c r="I42" t="s">
        <v>14</v>
      </c>
    </row>
    <row r="43" spans="1:9" x14ac:dyDescent="0.35">
      <c r="A43" s="3">
        <v>42761</v>
      </c>
      <c r="B43" s="46">
        <f>YEAR(Table17[[#This Row],[Premiere]])</f>
        <v>2017</v>
      </c>
      <c r="C43" s="46" t="str">
        <f>CHOOSE(MONTH(Table17[[#This Row],[Premiere]]), "January", "February", "March", "April", "May", "June", "July", "August", "September", "October", "November", "December")</f>
        <v>January</v>
      </c>
      <c r="D43" s="46" t="str">
        <f t="shared" si="0"/>
        <v>Thursday</v>
      </c>
      <c r="E43" t="s">
        <v>623</v>
      </c>
      <c r="F43" t="s">
        <v>86</v>
      </c>
      <c r="G43" s="4">
        <v>36</v>
      </c>
      <c r="H43" s="4">
        <v>7.1</v>
      </c>
      <c r="I43" t="s">
        <v>14</v>
      </c>
    </row>
    <row r="44" spans="1:9" x14ac:dyDescent="0.35">
      <c r="A44" s="3">
        <v>42762</v>
      </c>
      <c r="B44" s="46">
        <f>YEAR(Table17[[#This Row],[Premiere]])</f>
        <v>2017</v>
      </c>
      <c r="C44" s="46" t="str">
        <f>CHOOSE(MONTH(Table17[[#This Row],[Premiere]]), "January", "February", "March", "April", "May", "June", "July", "August", "September", "October", "November", "December")</f>
        <v>January</v>
      </c>
      <c r="D44" s="46" t="str">
        <f t="shared" si="0"/>
        <v>Friday</v>
      </c>
      <c r="E44" t="s">
        <v>543</v>
      </c>
      <c r="F44" t="s">
        <v>711</v>
      </c>
      <c r="G44" s="4">
        <v>90</v>
      </c>
      <c r="H44" s="4">
        <v>6</v>
      </c>
      <c r="I44" t="s">
        <v>14</v>
      </c>
    </row>
    <row r="45" spans="1:9" x14ac:dyDescent="0.35">
      <c r="A45" s="3">
        <v>42769</v>
      </c>
      <c r="B45" s="46">
        <f>YEAR(Table17[[#This Row],[Premiere]])</f>
        <v>2017</v>
      </c>
      <c r="C45" s="46" t="str">
        <f>CHOOSE(MONTH(Table17[[#This Row],[Premiere]]), "January", "February", "March", "April", "May", "June", "July", "August", "September", "October", "November", "December")</f>
        <v>February</v>
      </c>
      <c r="D45" s="46" t="str">
        <f t="shared" si="0"/>
        <v>Friday</v>
      </c>
      <c r="E45" t="s">
        <v>347</v>
      </c>
      <c r="F45" t="s">
        <v>27</v>
      </c>
      <c r="G45" s="4">
        <v>87</v>
      </c>
      <c r="H45" s="4">
        <v>6.7</v>
      </c>
      <c r="I45" t="s">
        <v>14</v>
      </c>
    </row>
    <row r="46" spans="1:9" x14ac:dyDescent="0.35">
      <c r="A46" s="3">
        <v>42773</v>
      </c>
      <c r="B46" s="46">
        <f>YEAR(Table17[[#This Row],[Premiere]])</f>
        <v>2017</v>
      </c>
      <c r="C46" s="46" t="str">
        <f>CHOOSE(MONTH(Table17[[#This Row],[Premiere]]), "January", "February", "March", "April", "May", "June", "July", "August", "September", "October", "November", "December")</f>
        <v>February</v>
      </c>
      <c r="D46" s="46" t="str">
        <f t="shared" si="0"/>
        <v>Tuesday</v>
      </c>
      <c r="E46" t="s">
        <v>587</v>
      </c>
      <c r="F46" t="s">
        <v>351</v>
      </c>
      <c r="G46" s="4">
        <v>54</v>
      </c>
      <c r="H46" s="4">
        <v>6.7</v>
      </c>
      <c r="I46" t="s">
        <v>14</v>
      </c>
    </row>
    <row r="47" spans="1:9" x14ac:dyDescent="0.35">
      <c r="A47" s="3">
        <v>42780</v>
      </c>
      <c r="B47" s="46">
        <f>YEAR(Table17[[#This Row],[Premiere]])</f>
        <v>2017</v>
      </c>
      <c r="C47" s="46" t="str">
        <f>CHOOSE(MONTH(Table17[[#This Row],[Premiere]]), "January", "February", "March", "April", "May", "June", "July", "August", "September", "October", "November", "December")</f>
        <v>February</v>
      </c>
      <c r="D47" s="46" t="str">
        <f t="shared" si="0"/>
        <v>Tuesday</v>
      </c>
      <c r="E47" t="s">
        <v>506</v>
      </c>
      <c r="F47" t="s">
        <v>21</v>
      </c>
      <c r="G47" s="4">
        <v>70</v>
      </c>
      <c r="H47" s="4">
        <v>5.2</v>
      </c>
      <c r="I47" t="s">
        <v>14</v>
      </c>
    </row>
    <row r="48" spans="1:9" x14ac:dyDescent="0.35">
      <c r="A48" s="3">
        <v>42790</v>
      </c>
      <c r="B48" s="46">
        <f>YEAR(Table17[[#This Row],[Premiere]])</f>
        <v>2017</v>
      </c>
      <c r="C48" s="46" t="str">
        <f>CHOOSE(MONTH(Table17[[#This Row],[Premiere]]), "January", "February", "March", "April", "May", "June", "July", "August", "September", "October", "November", "December")</f>
        <v>February</v>
      </c>
      <c r="D48" s="46" t="str">
        <f t="shared" si="0"/>
        <v>Friday</v>
      </c>
      <c r="E48" t="s">
        <v>606</v>
      </c>
      <c r="F48" t="s">
        <v>27</v>
      </c>
      <c r="G48" s="4">
        <v>96</v>
      </c>
      <c r="H48" s="4">
        <v>6.9</v>
      </c>
      <c r="I48" t="s">
        <v>14</v>
      </c>
    </row>
    <row r="49" spans="1:9" x14ac:dyDescent="0.35">
      <c r="A49" s="3">
        <v>42804</v>
      </c>
      <c r="B49" s="46">
        <f>YEAR(Table17[[#This Row],[Premiere]])</f>
        <v>2017</v>
      </c>
      <c r="C49" s="46" t="str">
        <f>CHOOSE(MONTH(Table17[[#This Row],[Premiere]]), "January", "February", "March", "April", "May", "June", "July", "August", "September", "October", "November", "December")</f>
        <v>March</v>
      </c>
      <c r="D49" s="46" t="str">
        <f t="shared" si="0"/>
        <v>Friday</v>
      </c>
      <c r="E49" t="s">
        <v>220</v>
      </c>
      <c r="F49" t="s">
        <v>27</v>
      </c>
      <c r="G49" s="4">
        <v>102</v>
      </c>
      <c r="H49" s="4">
        <v>6.1</v>
      </c>
      <c r="I49" t="s">
        <v>14</v>
      </c>
    </row>
    <row r="50" spans="1:9" x14ac:dyDescent="0.35">
      <c r="A50" s="3">
        <v>42811</v>
      </c>
      <c r="B50" s="46">
        <f>YEAR(Table17[[#This Row],[Premiere]])</f>
        <v>2017</v>
      </c>
      <c r="C50" s="46" t="str">
        <f>CHOOSE(MONTH(Table17[[#This Row],[Premiere]]), "January", "February", "March", "April", "May", "June", "July", "August", "September", "October", "November", "December")</f>
        <v>March</v>
      </c>
      <c r="D50" s="46" t="str">
        <f t="shared" si="0"/>
        <v>Friday</v>
      </c>
      <c r="E50" t="s">
        <v>546</v>
      </c>
      <c r="F50" t="s">
        <v>27</v>
      </c>
      <c r="G50" s="4">
        <v>94</v>
      </c>
      <c r="H50" s="4">
        <v>6.1</v>
      </c>
      <c r="I50" t="s">
        <v>14</v>
      </c>
    </row>
    <row r="51" spans="1:9" x14ac:dyDescent="0.35">
      <c r="A51" s="3">
        <v>42818</v>
      </c>
      <c r="B51" s="46">
        <f>YEAR(Table17[[#This Row],[Premiere]])</f>
        <v>2017</v>
      </c>
      <c r="C51" s="46" t="str">
        <f>CHOOSE(MONTH(Table17[[#This Row],[Premiere]]), "January", "February", "March", "April", "May", "June", "July", "August", "September", "October", "November", "December")</f>
        <v>March</v>
      </c>
      <c r="D51" s="46" t="str">
        <f t="shared" si="0"/>
        <v>Friday</v>
      </c>
      <c r="E51" t="s">
        <v>550</v>
      </c>
      <c r="F51" t="s">
        <v>170</v>
      </c>
      <c r="G51" s="4">
        <v>92</v>
      </c>
      <c r="H51" s="4">
        <v>6.1</v>
      </c>
      <c r="I51" t="s">
        <v>14</v>
      </c>
    </row>
    <row r="52" spans="1:9" x14ac:dyDescent="0.35">
      <c r="A52" s="3">
        <v>42825</v>
      </c>
      <c r="B52" s="46">
        <f>YEAR(Table17[[#This Row],[Premiere]])</f>
        <v>2017</v>
      </c>
      <c r="C52" s="46" t="str">
        <f>CHOOSE(MONTH(Table17[[#This Row],[Premiere]]), "January", "February", "March", "April", "May", "June", "July", "August", "September", "October", "November", "December")</f>
        <v>March</v>
      </c>
      <c r="D52" s="46" t="str">
        <f t="shared" si="0"/>
        <v>Friday</v>
      </c>
      <c r="E52" t="s">
        <v>268</v>
      </c>
      <c r="F52" t="s">
        <v>682</v>
      </c>
      <c r="G52" s="4">
        <v>102</v>
      </c>
      <c r="H52" s="4">
        <v>6.3</v>
      </c>
      <c r="I52" t="s">
        <v>14</v>
      </c>
    </row>
    <row r="53" spans="1:9" x14ac:dyDescent="0.35">
      <c r="A53" s="3">
        <v>42832</v>
      </c>
      <c r="B53" s="46">
        <f>YEAR(Table17[[#This Row],[Premiere]])</f>
        <v>2017</v>
      </c>
      <c r="C53" s="46" t="str">
        <f>CHOOSE(MONTH(Table17[[#This Row],[Premiere]]), "January", "February", "March", "April", "May", "June", "July", "August", "September", "October", "November", "December")</f>
        <v>April</v>
      </c>
      <c r="D53" s="46" t="str">
        <f t="shared" si="0"/>
        <v>Friday</v>
      </c>
      <c r="E53" t="s">
        <v>251</v>
      </c>
      <c r="F53" t="s">
        <v>21</v>
      </c>
      <c r="G53" s="4">
        <v>88</v>
      </c>
      <c r="H53" s="4">
        <v>6.2</v>
      </c>
      <c r="I53" t="s">
        <v>14</v>
      </c>
    </row>
    <row r="54" spans="1:9" x14ac:dyDescent="0.35">
      <c r="A54" s="3">
        <v>42839</v>
      </c>
      <c r="B54" s="46">
        <f>YEAR(Table17[[#This Row],[Premiere]])</f>
        <v>2017</v>
      </c>
      <c r="C54" s="46" t="str">
        <f>CHOOSE(MONTH(Table17[[#This Row],[Premiere]]), "January", "February", "March", "April", "May", "June", "July", "August", "September", "October", "November", "December")</f>
        <v>April</v>
      </c>
      <c r="D54" s="46" t="str">
        <f t="shared" si="0"/>
        <v>Friday</v>
      </c>
      <c r="E54" t="s">
        <v>95</v>
      </c>
      <c r="F54" t="s">
        <v>21</v>
      </c>
      <c r="G54" s="4">
        <v>131</v>
      </c>
      <c r="H54" s="4">
        <v>5.2</v>
      </c>
      <c r="I54" t="s">
        <v>14</v>
      </c>
    </row>
    <row r="55" spans="1:9" x14ac:dyDescent="0.35">
      <c r="A55" s="3">
        <v>42846</v>
      </c>
      <c r="B55" s="46">
        <f>YEAR(Table17[[#This Row],[Premiere]])</f>
        <v>2017</v>
      </c>
      <c r="C55" s="46" t="str">
        <f>CHOOSE(MONTH(Table17[[#This Row],[Premiere]]), "January", "February", "March", "April", "May", "June", "July", "August", "September", "October", "November", "December")</f>
        <v>April</v>
      </c>
      <c r="D55" s="46" t="str">
        <f t="shared" si="0"/>
        <v>Friday</v>
      </c>
      <c r="E55" t="s">
        <v>263</v>
      </c>
      <c r="F55" t="s">
        <v>264</v>
      </c>
      <c r="G55" s="4">
        <v>113</v>
      </c>
      <c r="H55" s="4">
        <v>6.3</v>
      </c>
      <c r="I55" t="s">
        <v>14</v>
      </c>
    </row>
    <row r="56" spans="1:9" x14ac:dyDescent="0.35">
      <c r="A56" s="3">
        <v>42846</v>
      </c>
      <c r="B56" s="46">
        <f>YEAR(Table17[[#This Row],[Premiere]])</f>
        <v>2017</v>
      </c>
      <c r="C56" s="46" t="str">
        <f>CHOOSE(MONTH(Table17[[#This Row],[Premiere]]), "January", "February", "March", "April", "May", "June", "July", "August", "September", "October", "November", "December")</f>
        <v>April</v>
      </c>
      <c r="D56" s="46" t="str">
        <f t="shared" si="0"/>
        <v>Friday</v>
      </c>
      <c r="E56" t="s">
        <v>319</v>
      </c>
      <c r="F56" t="s">
        <v>141</v>
      </c>
      <c r="G56" s="4">
        <v>83</v>
      </c>
      <c r="H56" s="4">
        <v>6.5</v>
      </c>
      <c r="I56" t="s">
        <v>14</v>
      </c>
    </row>
    <row r="57" spans="1:9" x14ac:dyDescent="0.35">
      <c r="A57" s="3">
        <v>42853</v>
      </c>
      <c r="B57" s="46">
        <f>YEAR(Table17[[#This Row],[Premiere]])</f>
        <v>2017</v>
      </c>
      <c r="C57" s="46" t="str">
        <f>CHOOSE(MONTH(Table17[[#This Row],[Premiere]]), "January", "February", "March", "April", "May", "June", "July", "August", "September", "October", "November", "December")</f>
        <v>April</v>
      </c>
      <c r="D57" s="46" t="str">
        <f t="shared" si="0"/>
        <v>Friday</v>
      </c>
      <c r="E57" t="s">
        <v>183</v>
      </c>
      <c r="F57" t="s">
        <v>712</v>
      </c>
      <c r="G57" s="4">
        <v>52</v>
      </c>
      <c r="H57" s="4">
        <v>5.8</v>
      </c>
      <c r="I57" t="s">
        <v>14</v>
      </c>
    </row>
    <row r="58" spans="1:9" x14ac:dyDescent="0.35">
      <c r="A58" s="3">
        <v>42853</v>
      </c>
      <c r="B58" s="46">
        <f>YEAR(Table17[[#This Row],[Premiere]])</f>
        <v>2017</v>
      </c>
      <c r="C58" s="46" t="str">
        <f>CHOOSE(MONTH(Table17[[#This Row],[Premiere]]), "January", "February", "March", "April", "May", "June", "July", "August", "September", "October", "November", "December")</f>
        <v>April</v>
      </c>
      <c r="D58" s="46" t="str">
        <f t="shared" si="0"/>
        <v>Friday</v>
      </c>
      <c r="E58" t="s">
        <v>184</v>
      </c>
      <c r="F58" t="s">
        <v>708</v>
      </c>
      <c r="G58" s="4">
        <v>95</v>
      </c>
      <c r="H58" s="4">
        <v>5.8</v>
      </c>
      <c r="I58" t="s">
        <v>14</v>
      </c>
    </row>
    <row r="59" spans="1:9" x14ac:dyDescent="0.35">
      <c r="A59" s="3">
        <v>42853</v>
      </c>
      <c r="B59" s="46">
        <f>YEAR(Table17[[#This Row],[Premiere]])</f>
        <v>2017</v>
      </c>
      <c r="C59" s="46" t="str">
        <f>CHOOSE(MONTH(Table17[[#This Row],[Premiere]]), "January", "February", "March", "April", "May", "June", "July", "August", "September", "October", "November", "December")</f>
        <v>April</v>
      </c>
      <c r="D59" s="46" t="str">
        <f t="shared" si="0"/>
        <v>Friday</v>
      </c>
      <c r="E59" t="s">
        <v>545</v>
      </c>
      <c r="F59" t="s">
        <v>6</v>
      </c>
      <c r="G59" s="4">
        <v>80</v>
      </c>
      <c r="H59" s="4">
        <v>6.1</v>
      </c>
      <c r="I59" t="s">
        <v>14</v>
      </c>
    </row>
    <row r="60" spans="1:9" x14ac:dyDescent="0.35">
      <c r="A60" s="3">
        <v>42860</v>
      </c>
      <c r="B60" s="46">
        <f>YEAR(Table17[[#This Row],[Premiere]])</f>
        <v>2017</v>
      </c>
      <c r="C60" s="46" t="str">
        <f>CHOOSE(MONTH(Table17[[#This Row],[Premiere]]), "January", "February", "March", "April", "May", "June", "July", "August", "September", "October", "November", "December")</f>
        <v>May</v>
      </c>
      <c r="D60" s="46" t="str">
        <f t="shared" si="0"/>
        <v>Friday</v>
      </c>
      <c r="E60" t="s">
        <v>92</v>
      </c>
      <c r="F60" t="s">
        <v>21</v>
      </c>
      <c r="G60" s="4">
        <v>81</v>
      </c>
      <c r="H60" s="4">
        <v>5.2</v>
      </c>
      <c r="I60" t="s">
        <v>14</v>
      </c>
    </row>
    <row r="61" spans="1:9" x14ac:dyDescent="0.35">
      <c r="A61" s="3">
        <v>42860</v>
      </c>
      <c r="B61" s="46">
        <f>YEAR(Table17[[#This Row],[Premiere]])</f>
        <v>2017</v>
      </c>
      <c r="C61" s="46" t="str">
        <f>CHOOSE(MONTH(Table17[[#This Row],[Premiere]]), "January", "February", "March", "April", "May", "June", "July", "August", "September", "October", "November", "December")</f>
        <v>May</v>
      </c>
      <c r="D61" s="46" t="str">
        <f t="shared" si="0"/>
        <v>Friday</v>
      </c>
      <c r="E61" t="s">
        <v>291</v>
      </c>
      <c r="F61" t="s">
        <v>6</v>
      </c>
      <c r="G61" s="4">
        <v>97</v>
      </c>
      <c r="H61" s="4">
        <v>6.4</v>
      </c>
      <c r="I61" t="s">
        <v>14</v>
      </c>
    </row>
    <row r="62" spans="1:9" x14ac:dyDescent="0.35">
      <c r="A62" s="3">
        <v>42867</v>
      </c>
      <c r="B62" s="46">
        <f>YEAR(Table17[[#This Row],[Premiere]])</f>
        <v>2017</v>
      </c>
      <c r="C62" s="46" t="str">
        <f>CHOOSE(MONTH(Table17[[#This Row],[Premiere]]), "January", "February", "March", "April", "May", "June", "July", "August", "September", "October", "November", "December")</f>
        <v>May</v>
      </c>
      <c r="D62" s="46" t="str">
        <f t="shared" si="0"/>
        <v>Friday</v>
      </c>
      <c r="E62" t="s">
        <v>429</v>
      </c>
      <c r="F62" t="s">
        <v>6</v>
      </c>
      <c r="G62" s="4">
        <v>101</v>
      </c>
      <c r="H62" s="4">
        <v>7.3</v>
      </c>
      <c r="I62" t="s">
        <v>14</v>
      </c>
    </row>
    <row r="63" spans="1:9" x14ac:dyDescent="0.35">
      <c r="A63" s="3">
        <v>42874</v>
      </c>
      <c r="B63" s="46">
        <f>YEAR(Table17[[#This Row],[Premiere]])</f>
        <v>2017</v>
      </c>
      <c r="C63" s="46" t="str">
        <f>CHOOSE(MONTH(Table17[[#This Row],[Premiere]]), "January", "February", "March", "April", "May", "June", "July", "August", "September", "October", "November", "December")</f>
        <v>May</v>
      </c>
      <c r="D63" s="46" t="str">
        <f t="shared" si="0"/>
        <v>Friday</v>
      </c>
      <c r="E63" t="s">
        <v>607</v>
      </c>
      <c r="F63" t="s">
        <v>6</v>
      </c>
      <c r="G63" s="4">
        <v>100</v>
      </c>
      <c r="H63" s="4">
        <v>6.9</v>
      </c>
      <c r="I63" t="s">
        <v>50</v>
      </c>
    </row>
    <row r="64" spans="1:9" x14ac:dyDescent="0.35">
      <c r="A64" s="3">
        <v>42875</v>
      </c>
      <c r="B64" s="46">
        <f>YEAR(Table17[[#This Row],[Premiere]])</f>
        <v>2017</v>
      </c>
      <c r="C64" s="46" t="str">
        <f>CHOOSE(MONTH(Table17[[#This Row],[Premiere]]), "January", "February", "March", "April", "May", "June", "July", "August", "September", "October", "November", "December")</f>
        <v>May</v>
      </c>
      <c r="D64" s="46" t="str">
        <f t="shared" si="0"/>
        <v>Saturday</v>
      </c>
      <c r="E64" t="s">
        <v>340</v>
      </c>
      <c r="F64" t="s">
        <v>732</v>
      </c>
      <c r="G64" s="4">
        <v>106</v>
      </c>
      <c r="H64" s="4">
        <v>6.7</v>
      </c>
      <c r="I64" t="s">
        <v>127</v>
      </c>
    </row>
    <row r="65" spans="1:9" x14ac:dyDescent="0.35">
      <c r="A65" s="3">
        <v>42881</v>
      </c>
      <c r="B65" s="46">
        <f>YEAR(Table17[[#This Row],[Premiere]])</f>
        <v>2017</v>
      </c>
      <c r="C65" s="46" t="str">
        <f>CHOOSE(MONTH(Table17[[#This Row],[Premiere]]), "January", "February", "March", "April", "May", "June", "July", "August", "September", "October", "November", "December")</f>
        <v>May</v>
      </c>
      <c r="D65" s="46" t="str">
        <f t="shared" si="0"/>
        <v>Friday</v>
      </c>
      <c r="E65" t="s">
        <v>216</v>
      </c>
      <c r="F65" t="s">
        <v>217</v>
      </c>
      <c r="G65" s="4">
        <v>122</v>
      </c>
      <c r="H65" s="4">
        <v>6</v>
      </c>
      <c r="I65" t="s">
        <v>14</v>
      </c>
    </row>
    <row r="66" spans="1:9" x14ac:dyDescent="0.35">
      <c r="A66" s="3">
        <v>42881</v>
      </c>
      <c r="B66" s="46">
        <f>YEAR(Table17[[#This Row],[Premiere]])</f>
        <v>2017</v>
      </c>
      <c r="C66" s="46" t="str">
        <f>CHOOSE(MONTH(Table17[[#This Row],[Premiere]]), "January", "February", "March", "April", "May", "June", "July", "August", "September", "October", "November", "December")</f>
        <v>May</v>
      </c>
      <c r="D66" s="46" t="str">
        <f t="shared" ref="D66:D129" si="1">CHOOSE(WEEKDAY(A66), "Sunday","Monday","Tuesday","Wednesday","Thursday","Friday","Saturday")</f>
        <v>Friday</v>
      </c>
      <c r="E66" t="s">
        <v>628</v>
      </c>
      <c r="F66" t="s">
        <v>6</v>
      </c>
      <c r="G66" s="4">
        <v>78</v>
      </c>
      <c r="H66" s="4">
        <v>7.1</v>
      </c>
      <c r="I66" t="s">
        <v>14</v>
      </c>
    </row>
    <row r="67" spans="1:9" x14ac:dyDescent="0.35">
      <c r="A67" s="3">
        <v>42895</v>
      </c>
      <c r="B67" s="46">
        <f>YEAR(Table17[[#This Row],[Premiere]])</f>
        <v>2017</v>
      </c>
      <c r="C67" s="46" t="str">
        <f>CHOOSE(MONTH(Table17[[#This Row],[Premiere]]), "January", "February", "March", "April", "May", "June", "July", "August", "September", "October", "November", "December")</f>
        <v>June</v>
      </c>
      <c r="D67" s="46" t="str">
        <f t="shared" si="1"/>
        <v>Friday</v>
      </c>
      <c r="E67" t="s">
        <v>265</v>
      </c>
      <c r="F67" t="s">
        <v>727</v>
      </c>
      <c r="G67" s="4">
        <v>86</v>
      </c>
      <c r="H67" s="4">
        <v>6.3</v>
      </c>
      <c r="I67" t="s">
        <v>14</v>
      </c>
    </row>
    <row r="68" spans="1:9" x14ac:dyDescent="0.35">
      <c r="A68" s="3">
        <v>42902</v>
      </c>
      <c r="B68" s="46">
        <f>YEAR(Table17[[#This Row],[Premiere]])</f>
        <v>2017</v>
      </c>
      <c r="C68" s="46" t="str">
        <f>CHOOSE(MONTH(Table17[[#This Row],[Premiere]]), "January", "February", "March", "April", "May", "June", "July", "August", "September", "October", "November", "December")</f>
        <v>June</v>
      </c>
      <c r="D68" s="46" t="str">
        <f t="shared" si="1"/>
        <v>Friday</v>
      </c>
      <c r="E68" t="s">
        <v>585</v>
      </c>
      <c r="F68" t="s">
        <v>6</v>
      </c>
      <c r="G68" s="4">
        <v>91</v>
      </c>
      <c r="H68" s="4">
        <v>6.7</v>
      </c>
      <c r="I68" t="s">
        <v>14</v>
      </c>
    </row>
    <row r="69" spans="1:9" x14ac:dyDescent="0.35">
      <c r="A69" s="3">
        <v>42909</v>
      </c>
      <c r="B69" s="46">
        <f>YEAR(Table17[[#This Row],[Premiere]])</f>
        <v>2017</v>
      </c>
      <c r="C69" s="46" t="str">
        <f>CHOOSE(MONTH(Table17[[#This Row],[Premiere]]), "January", "February", "March", "April", "May", "June", "July", "August", "September", "October", "November", "December")</f>
        <v>June</v>
      </c>
      <c r="D69" s="46" t="str">
        <f t="shared" si="1"/>
        <v>Friday</v>
      </c>
      <c r="E69" t="s">
        <v>579</v>
      </c>
      <c r="F69" t="s">
        <v>6</v>
      </c>
      <c r="G69" s="4">
        <v>95</v>
      </c>
      <c r="H69" s="4">
        <v>6.5</v>
      </c>
      <c r="I69" t="s">
        <v>14</v>
      </c>
    </row>
    <row r="70" spans="1:9" x14ac:dyDescent="0.35">
      <c r="A70" s="3">
        <v>42914</v>
      </c>
      <c r="B70" s="46">
        <f>YEAR(Table17[[#This Row],[Premiere]])</f>
        <v>2017</v>
      </c>
      <c r="C70" s="46" t="str">
        <f>CHOOSE(MONTH(Table17[[#This Row],[Premiere]]), "January", "February", "March", "April", "May", "June", "July", "August", "September", "October", "November", "December")</f>
        <v>June</v>
      </c>
      <c r="D70" s="46" t="str">
        <f t="shared" si="1"/>
        <v>Wednesday</v>
      </c>
      <c r="E70" t="s">
        <v>431</v>
      </c>
      <c r="F70" t="s">
        <v>744</v>
      </c>
      <c r="G70" s="4">
        <v>121</v>
      </c>
      <c r="H70" s="4">
        <v>7.3</v>
      </c>
      <c r="I70" t="s">
        <v>432</v>
      </c>
    </row>
    <row r="71" spans="1:9" x14ac:dyDescent="0.35">
      <c r="A71" s="3">
        <v>42930</v>
      </c>
      <c r="B71" s="46">
        <f>YEAR(Table17[[#This Row],[Premiere]])</f>
        <v>2017</v>
      </c>
      <c r="C71" s="46" t="str">
        <f>CHOOSE(MONTH(Table17[[#This Row],[Premiere]]), "January", "February", "March", "April", "May", "June", "July", "August", "September", "October", "November", "December")</f>
        <v>July</v>
      </c>
      <c r="D71" s="46" t="str">
        <f t="shared" si="1"/>
        <v>Friday</v>
      </c>
      <c r="E71" t="s">
        <v>602</v>
      </c>
      <c r="F71" t="s">
        <v>27</v>
      </c>
      <c r="G71" s="4">
        <v>107</v>
      </c>
      <c r="H71" s="4">
        <v>6.8</v>
      </c>
      <c r="I71" t="s">
        <v>14</v>
      </c>
    </row>
    <row r="72" spans="1:9" x14ac:dyDescent="0.35">
      <c r="A72" s="3">
        <v>42930</v>
      </c>
      <c r="B72" s="46">
        <f>YEAR(Table17[[#This Row],[Premiere]])</f>
        <v>2017</v>
      </c>
      <c r="C72" s="46" t="str">
        <f>CHOOSE(MONTH(Table17[[#This Row],[Premiere]]), "January", "February", "March", "April", "May", "June", "July", "August", "September", "October", "November", "December")</f>
        <v>July</v>
      </c>
      <c r="D72" s="46" t="str">
        <f t="shared" si="1"/>
        <v>Friday</v>
      </c>
      <c r="E72" t="s">
        <v>473</v>
      </c>
      <c r="F72" t="s">
        <v>6</v>
      </c>
      <c r="G72" s="4">
        <v>89</v>
      </c>
      <c r="H72" s="4">
        <v>8.1</v>
      </c>
      <c r="I72" t="s">
        <v>14</v>
      </c>
    </row>
    <row r="73" spans="1:9" x14ac:dyDescent="0.35">
      <c r="A73" s="3">
        <v>42944</v>
      </c>
      <c r="B73" s="46">
        <f>YEAR(Table17[[#This Row],[Premiere]])</f>
        <v>2017</v>
      </c>
      <c r="C73" s="46" t="str">
        <f>CHOOSE(MONTH(Table17[[#This Row],[Premiere]]), "January", "February", "March", "April", "May", "June", "July", "August", "September", "October", "November", "December")</f>
        <v>July</v>
      </c>
      <c r="D73" s="46" t="str">
        <f t="shared" si="1"/>
        <v>Friday</v>
      </c>
      <c r="E73" t="s">
        <v>316</v>
      </c>
      <c r="F73" t="s">
        <v>21</v>
      </c>
      <c r="G73" s="4">
        <v>83</v>
      </c>
      <c r="H73" s="4">
        <v>6.5</v>
      </c>
      <c r="I73" t="s">
        <v>14</v>
      </c>
    </row>
    <row r="74" spans="1:9" x14ac:dyDescent="0.35">
      <c r="A74" s="3">
        <v>42951</v>
      </c>
      <c r="B74" s="46">
        <f>YEAR(Table17[[#This Row],[Premiere]])</f>
        <v>2017</v>
      </c>
      <c r="C74" s="46" t="str">
        <f>CHOOSE(MONTH(Table17[[#This Row],[Premiere]]), "January", "February", "March", "April", "May", "June", "July", "August", "September", "October", "November", "December")</f>
        <v>August</v>
      </c>
      <c r="D74" s="46" t="str">
        <f t="shared" si="1"/>
        <v>Friday</v>
      </c>
      <c r="E74" t="s">
        <v>470</v>
      </c>
      <c r="F74" t="s">
        <v>6</v>
      </c>
      <c r="G74" s="4">
        <v>120</v>
      </c>
      <c r="H74" s="4">
        <v>7.9</v>
      </c>
      <c r="I74" t="s">
        <v>14</v>
      </c>
    </row>
    <row r="75" spans="1:9" x14ac:dyDescent="0.35">
      <c r="A75" s="3">
        <v>42958</v>
      </c>
      <c r="B75" s="46">
        <f>YEAR(Table17[[#This Row],[Premiere]])</f>
        <v>2017</v>
      </c>
      <c r="C75" s="46" t="str">
        <f>CHOOSE(MONTH(Table17[[#This Row],[Premiere]]), "January", "February", "March", "April", "May", "June", "July", "August", "September", "October", "November", "December")</f>
        <v>August</v>
      </c>
      <c r="D75" s="46" t="str">
        <f t="shared" si="1"/>
        <v>Friday</v>
      </c>
      <c r="E75" t="s">
        <v>115</v>
      </c>
      <c r="F75" t="s">
        <v>21</v>
      </c>
      <c r="G75" s="4">
        <v>96</v>
      </c>
      <c r="H75" s="4">
        <v>5.4</v>
      </c>
      <c r="I75" t="s">
        <v>14</v>
      </c>
    </row>
    <row r="76" spans="1:9" x14ac:dyDescent="0.35">
      <c r="A76" s="3">
        <v>42972</v>
      </c>
      <c r="B76" s="46">
        <f>YEAR(Table17[[#This Row],[Premiere]])</f>
        <v>2017</v>
      </c>
      <c r="C76" s="46" t="str">
        <f>CHOOSE(MONTH(Table17[[#This Row],[Premiere]]), "January", "February", "March", "April", "May", "June", "July", "August", "September", "October", "November", "December")</f>
        <v>August</v>
      </c>
      <c r="D76" s="46" t="str">
        <f t="shared" si="1"/>
        <v>Friday</v>
      </c>
      <c r="E76" t="s">
        <v>35</v>
      </c>
      <c r="F76" t="s">
        <v>683</v>
      </c>
      <c r="G76" s="4">
        <v>100</v>
      </c>
      <c r="H76" s="4">
        <v>4.4000000000000004</v>
      </c>
      <c r="I76" t="s">
        <v>14</v>
      </c>
    </row>
    <row r="77" spans="1:9" x14ac:dyDescent="0.35">
      <c r="A77" s="3">
        <v>42979</v>
      </c>
      <c r="B77" s="46">
        <f>YEAR(Table17[[#This Row],[Premiere]])</f>
        <v>2017</v>
      </c>
      <c r="C77" s="46" t="str">
        <f>CHOOSE(MONTH(Table17[[#This Row],[Premiere]]), "January", "February", "March", "April", "May", "June", "July", "August", "September", "October", "November", "December")</f>
        <v>September</v>
      </c>
      <c r="D77" s="46" t="str">
        <f t="shared" si="1"/>
        <v>Friday</v>
      </c>
      <c r="E77" t="s">
        <v>157</v>
      </c>
      <c r="F77" t="s">
        <v>709</v>
      </c>
      <c r="G77" s="4">
        <v>94</v>
      </c>
      <c r="H77" s="4">
        <v>5.7</v>
      </c>
      <c r="I77" t="s">
        <v>14</v>
      </c>
    </row>
    <row r="78" spans="1:9" x14ac:dyDescent="0.35">
      <c r="A78" s="3">
        <v>42979</v>
      </c>
      <c r="B78" s="46">
        <f>YEAR(Table17[[#This Row],[Premiere]])</f>
        <v>2017</v>
      </c>
      <c r="C78" s="46" t="str">
        <f>CHOOSE(MONTH(Table17[[#This Row],[Premiere]]), "January", "February", "March", "April", "May", "June", "July", "August", "September", "October", "November", "December")</f>
        <v>September</v>
      </c>
      <c r="D78" s="46" t="str">
        <f t="shared" si="1"/>
        <v>Friday</v>
      </c>
      <c r="E78" t="s">
        <v>387</v>
      </c>
      <c r="F78" t="s">
        <v>6</v>
      </c>
      <c r="G78" s="4">
        <v>27</v>
      </c>
      <c r="H78" s="4">
        <v>7</v>
      </c>
      <c r="I78" t="s">
        <v>14</v>
      </c>
    </row>
    <row r="79" spans="1:9" x14ac:dyDescent="0.35">
      <c r="A79" s="3">
        <v>42986</v>
      </c>
      <c r="B79" s="46">
        <f>YEAR(Table17[[#This Row],[Premiere]])</f>
        <v>2017</v>
      </c>
      <c r="C79" s="46" t="str">
        <f>CHOOSE(MONTH(Table17[[#This Row],[Premiere]]), "January", "February", "March", "April", "May", "June", "July", "August", "September", "October", "November", "December")</f>
        <v>September</v>
      </c>
      <c r="D79" s="46" t="str">
        <f t="shared" si="1"/>
        <v>Friday</v>
      </c>
      <c r="E79" t="s">
        <v>502</v>
      </c>
      <c r="F79" t="s">
        <v>21</v>
      </c>
      <c r="G79" s="4">
        <v>99</v>
      </c>
      <c r="H79" s="4">
        <v>5.2</v>
      </c>
      <c r="I79" t="s">
        <v>14</v>
      </c>
    </row>
    <row r="80" spans="1:9" x14ac:dyDescent="0.35">
      <c r="A80" s="3">
        <v>42990</v>
      </c>
      <c r="B80" s="46">
        <f>YEAR(Table17[[#This Row],[Premiere]])</f>
        <v>2017</v>
      </c>
      <c r="C80" s="46" t="str">
        <f>CHOOSE(MONTH(Table17[[#This Row],[Premiere]]), "January", "February", "March", "April", "May", "June", "July", "August", "September", "October", "November", "December")</f>
        <v>September</v>
      </c>
      <c r="D80" s="46" t="str">
        <f t="shared" si="1"/>
        <v>Tuesday</v>
      </c>
      <c r="E80" t="s">
        <v>598</v>
      </c>
      <c r="F80" t="s">
        <v>6</v>
      </c>
      <c r="G80" s="4">
        <v>39</v>
      </c>
      <c r="H80" s="4">
        <v>6.8</v>
      </c>
      <c r="I80" t="s">
        <v>14</v>
      </c>
    </row>
    <row r="81" spans="1:9" x14ac:dyDescent="0.35">
      <c r="A81" s="3">
        <v>42993</v>
      </c>
      <c r="B81" s="46">
        <f>YEAR(Table17[[#This Row],[Premiere]])</f>
        <v>2017</v>
      </c>
      <c r="C81" s="46" t="str">
        <f>CHOOSE(MONTH(Table17[[#This Row],[Premiere]]), "January", "February", "March", "April", "May", "June", "July", "August", "September", "October", "November", "December")</f>
        <v>September</v>
      </c>
      <c r="D81" s="46" t="str">
        <f t="shared" si="1"/>
        <v>Friday</v>
      </c>
      <c r="E81" t="s">
        <v>409</v>
      </c>
      <c r="F81" t="s">
        <v>27</v>
      </c>
      <c r="G81" s="4">
        <v>136</v>
      </c>
      <c r="H81" s="4">
        <v>7.2</v>
      </c>
      <c r="I81" t="s">
        <v>410</v>
      </c>
    </row>
    <row r="82" spans="1:9" x14ac:dyDescent="0.35">
      <c r="A82" s="3">
        <v>43000</v>
      </c>
      <c r="B82" s="46">
        <f>YEAR(Table17[[#This Row],[Premiere]])</f>
        <v>2017</v>
      </c>
      <c r="C82" s="46" t="str">
        <f>CHOOSE(MONTH(Table17[[#This Row],[Premiere]]), "January", "February", "March", "April", "May", "June", "July", "August", "September", "October", "November", "December")</f>
        <v>September</v>
      </c>
      <c r="D82" s="46" t="str">
        <f t="shared" si="1"/>
        <v>Friday</v>
      </c>
      <c r="E82" t="s">
        <v>383</v>
      </c>
      <c r="F82" t="s">
        <v>6</v>
      </c>
      <c r="G82" s="4">
        <v>100</v>
      </c>
      <c r="H82" s="4">
        <v>7</v>
      </c>
      <c r="I82" t="s">
        <v>14</v>
      </c>
    </row>
    <row r="83" spans="1:9" x14ac:dyDescent="0.35">
      <c r="A83" s="3">
        <v>43007</v>
      </c>
      <c r="B83" s="46">
        <f>YEAR(Table17[[#This Row],[Premiere]])</f>
        <v>2017</v>
      </c>
      <c r="C83" s="46" t="str">
        <f>CHOOSE(MONTH(Table17[[#This Row],[Premiere]]), "January", "February", "March", "April", "May", "June", "July", "August", "September", "October", "November", "December")</f>
        <v>September</v>
      </c>
      <c r="D83" s="46" t="str">
        <f t="shared" si="1"/>
        <v>Friday</v>
      </c>
      <c r="E83" t="s">
        <v>576</v>
      </c>
      <c r="F83" t="s">
        <v>683</v>
      </c>
      <c r="G83" s="4">
        <v>103</v>
      </c>
      <c r="H83" s="4">
        <v>6.5</v>
      </c>
      <c r="I83" t="s">
        <v>14</v>
      </c>
    </row>
    <row r="84" spans="1:9" x14ac:dyDescent="0.35">
      <c r="A84" s="3">
        <v>43007</v>
      </c>
      <c r="B84" s="46">
        <f>YEAR(Table17[[#This Row],[Premiere]])</f>
        <v>2017</v>
      </c>
      <c r="C84" s="46" t="str">
        <f>CHOOSE(MONTH(Table17[[#This Row],[Premiere]]), "January", "February", "March", "April", "May", "June", "July", "August", "September", "October", "November", "December")</f>
        <v>September</v>
      </c>
      <c r="D84" s="46" t="str">
        <f t="shared" si="1"/>
        <v>Friday</v>
      </c>
      <c r="E84" t="s">
        <v>608</v>
      </c>
      <c r="F84" t="s">
        <v>141</v>
      </c>
      <c r="G84" s="4">
        <v>103</v>
      </c>
      <c r="H84" s="4">
        <v>6.9</v>
      </c>
      <c r="I84" t="s">
        <v>14</v>
      </c>
    </row>
    <row r="85" spans="1:9" x14ac:dyDescent="0.35">
      <c r="A85" s="3">
        <v>43007</v>
      </c>
      <c r="B85" s="46">
        <f>YEAR(Table17[[#This Row],[Premiere]])</f>
        <v>2017</v>
      </c>
      <c r="C85" s="46" t="str">
        <f>CHOOSE(MONTH(Table17[[#This Row],[Premiere]]), "January", "February", "March", "April", "May", "June", "July", "August", "September", "October", "November", "December")</f>
        <v>September</v>
      </c>
      <c r="D85" s="46" t="str">
        <f t="shared" si="1"/>
        <v>Friday</v>
      </c>
      <c r="E85" t="s">
        <v>440</v>
      </c>
      <c r="F85" t="s">
        <v>6</v>
      </c>
      <c r="G85" s="4">
        <v>40</v>
      </c>
      <c r="H85" s="4">
        <v>7.4</v>
      </c>
      <c r="I85" t="s">
        <v>14</v>
      </c>
    </row>
    <row r="86" spans="1:9" x14ac:dyDescent="0.35">
      <c r="A86" s="3">
        <v>43014</v>
      </c>
      <c r="B86" s="46">
        <f>YEAR(Table17[[#This Row],[Premiere]])</f>
        <v>2017</v>
      </c>
      <c r="C86" s="46" t="str">
        <f>CHOOSE(MONTH(Table17[[#This Row],[Premiere]]), "January", "February", "March", "April", "May", "June", "July", "August", "September", "October", "November", "December")</f>
        <v>October</v>
      </c>
      <c r="D86" s="46" t="str">
        <f t="shared" si="1"/>
        <v>Friday</v>
      </c>
      <c r="E86" t="s">
        <v>652</v>
      </c>
      <c r="F86" t="s">
        <v>6</v>
      </c>
      <c r="G86" s="4">
        <v>105</v>
      </c>
      <c r="H86" s="4">
        <v>7.3</v>
      </c>
      <c r="I86" t="s">
        <v>14</v>
      </c>
    </row>
    <row r="87" spans="1:9" x14ac:dyDescent="0.35">
      <c r="A87" s="3">
        <v>43020</v>
      </c>
      <c r="B87" s="46">
        <f>YEAR(Table17[[#This Row],[Premiere]])</f>
        <v>2017</v>
      </c>
      <c r="C87" s="46" t="str">
        <f>CHOOSE(MONTH(Table17[[#This Row],[Premiere]]), "January", "February", "March", "April", "May", "June", "July", "August", "September", "October", "November", "December")</f>
        <v>October</v>
      </c>
      <c r="D87" s="46" t="str">
        <f t="shared" si="1"/>
        <v>Thursday</v>
      </c>
      <c r="E87" t="s">
        <v>135</v>
      </c>
      <c r="F87" t="s">
        <v>704</v>
      </c>
      <c r="G87" s="4">
        <v>89</v>
      </c>
      <c r="H87" s="4">
        <v>5.6</v>
      </c>
      <c r="I87" t="s">
        <v>136</v>
      </c>
    </row>
    <row r="88" spans="1:9" x14ac:dyDescent="0.35">
      <c r="A88" s="3">
        <v>43021</v>
      </c>
      <c r="B88" s="46">
        <f>YEAR(Table17[[#This Row],[Premiere]])</f>
        <v>2017</v>
      </c>
      <c r="C88" s="46" t="str">
        <f>CHOOSE(MONTH(Table17[[#This Row],[Premiere]]), "January", "February", "March", "April", "May", "June", "July", "August", "September", "October", "November", "December")</f>
        <v>October</v>
      </c>
      <c r="D88" s="46" t="str">
        <f t="shared" si="1"/>
        <v>Friday</v>
      </c>
      <c r="E88" t="s">
        <v>267</v>
      </c>
      <c r="F88" t="s">
        <v>729</v>
      </c>
      <c r="G88" s="4">
        <v>85</v>
      </c>
      <c r="H88" s="4">
        <v>6.3</v>
      </c>
      <c r="I88" t="s">
        <v>14</v>
      </c>
    </row>
    <row r="89" spans="1:9" x14ac:dyDescent="0.35">
      <c r="A89" s="3">
        <v>43021</v>
      </c>
      <c r="B89" s="46">
        <f>YEAR(Table17[[#This Row],[Premiere]])</f>
        <v>2017</v>
      </c>
      <c r="C89" s="46" t="str">
        <f>CHOOSE(MONTH(Table17[[#This Row],[Premiere]]), "January", "February", "March", "April", "May", "June", "July", "August", "September", "October", "November", "December")</f>
        <v>October</v>
      </c>
      <c r="D89" s="46" t="str">
        <f t="shared" si="1"/>
        <v>Friday</v>
      </c>
      <c r="E89" t="s">
        <v>612</v>
      </c>
      <c r="F89" t="s">
        <v>697</v>
      </c>
      <c r="G89" s="4">
        <v>112</v>
      </c>
      <c r="H89" s="4">
        <v>6.9</v>
      </c>
      <c r="I89" t="s">
        <v>14</v>
      </c>
    </row>
    <row r="90" spans="1:9" x14ac:dyDescent="0.35">
      <c r="A90" s="3">
        <v>43021</v>
      </c>
      <c r="B90" s="46">
        <f>YEAR(Table17[[#This Row],[Premiere]])</f>
        <v>2017</v>
      </c>
      <c r="C90" s="46" t="str">
        <f>CHOOSE(MONTH(Table17[[#This Row],[Premiere]]), "January", "February", "March", "April", "May", "June", "July", "August", "September", "October", "November", "December")</f>
        <v>October</v>
      </c>
      <c r="D90" s="46" t="str">
        <f t="shared" si="1"/>
        <v>Friday</v>
      </c>
      <c r="E90" t="s">
        <v>614</v>
      </c>
      <c r="F90" t="s">
        <v>6</v>
      </c>
      <c r="G90" s="4">
        <v>109</v>
      </c>
      <c r="H90" s="4">
        <v>7</v>
      </c>
      <c r="I90" t="s">
        <v>14</v>
      </c>
    </row>
    <row r="91" spans="1:9" x14ac:dyDescent="0.35">
      <c r="A91" s="3">
        <v>43028</v>
      </c>
      <c r="B91" s="46">
        <f>YEAR(Table17[[#This Row],[Premiere]])</f>
        <v>2017</v>
      </c>
      <c r="C91" s="46" t="str">
        <f>CHOOSE(MONTH(Table17[[#This Row],[Premiere]]), "January", "February", "March", "April", "May", "June", "July", "August", "September", "October", "November", "December")</f>
        <v>October</v>
      </c>
      <c r="D91" s="46" t="str">
        <f t="shared" si="1"/>
        <v>Friday</v>
      </c>
      <c r="E91" t="s">
        <v>555</v>
      </c>
      <c r="F91" t="s">
        <v>724</v>
      </c>
      <c r="G91" s="4">
        <v>102</v>
      </c>
      <c r="H91" s="4">
        <v>6.3</v>
      </c>
      <c r="I91" t="s">
        <v>14</v>
      </c>
    </row>
    <row r="92" spans="1:9" x14ac:dyDescent="0.35">
      <c r="A92" s="3">
        <v>43028</v>
      </c>
      <c r="B92" s="46">
        <f>YEAR(Table17[[#This Row],[Premiere]])</f>
        <v>2017</v>
      </c>
      <c r="C92" s="46" t="str">
        <f>CHOOSE(MONTH(Table17[[#This Row],[Premiere]]), "January", "February", "March", "April", "May", "June", "July", "August", "September", "October", "November", "December")</f>
        <v>October</v>
      </c>
      <c r="D92" s="46" t="str">
        <f t="shared" si="1"/>
        <v>Friday</v>
      </c>
      <c r="E92" t="s">
        <v>299</v>
      </c>
      <c r="F92" t="s">
        <v>731</v>
      </c>
      <c r="G92" s="4">
        <v>82</v>
      </c>
      <c r="H92" s="4">
        <v>6.4</v>
      </c>
      <c r="I92" t="s">
        <v>14</v>
      </c>
    </row>
    <row r="93" spans="1:9" x14ac:dyDescent="0.35">
      <c r="A93" s="3">
        <v>43028</v>
      </c>
      <c r="B93" s="46">
        <f>YEAR(Table17[[#This Row],[Premiere]])</f>
        <v>2017</v>
      </c>
      <c r="C93" s="46" t="str">
        <f>CHOOSE(MONTH(Table17[[#This Row],[Premiere]]), "January", "February", "March", "April", "May", "June", "July", "August", "September", "October", "November", "December")</f>
        <v>October</v>
      </c>
      <c r="D93" s="46" t="str">
        <f t="shared" si="1"/>
        <v>Friday</v>
      </c>
      <c r="E93" t="s">
        <v>632</v>
      </c>
      <c r="F93" t="s">
        <v>6</v>
      </c>
      <c r="G93" s="4">
        <v>95</v>
      </c>
      <c r="H93" s="4">
        <v>7.1</v>
      </c>
      <c r="I93" t="s">
        <v>14</v>
      </c>
    </row>
    <row r="94" spans="1:9" x14ac:dyDescent="0.35">
      <c r="A94" s="3">
        <v>43049</v>
      </c>
      <c r="B94" s="46">
        <f>YEAR(Table17[[#This Row],[Premiere]])</f>
        <v>2017</v>
      </c>
      <c r="C94" s="46" t="str">
        <f>CHOOSE(MONTH(Table17[[#This Row],[Premiere]]), "January", "February", "March", "April", "May", "June", "July", "August", "September", "October", "November", "December")</f>
        <v>November</v>
      </c>
      <c r="D94" s="46" t="str">
        <f t="shared" si="1"/>
        <v>Friday</v>
      </c>
      <c r="E94" t="s">
        <v>231</v>
      </c>
      <c r="F94" t="s">
        <v>70</v>
      </c>
      <c r="G94" s="4">
        <v>99</v>
      </c>
      <c r="H94" s="4">
        <v>6.1</v>
      </c>
      <c r="I94" t="s">
        <v>50</v>
      </c>
    </row>
    <row r="95" spans="1:9" x14ac:dyDescent="0.35">
      <c r="A95" s="3">
        <v>43056</v>
      </c>
      <c r="B95" s="46">
        <f>YEAR(Table17[[#This Row],[Premiere]])</f>
        <v>2017</v>
      </c>
      <c r="C95" s="46" t="str">
        <f>CHOOSE(MONTH(Table17[[#This Row],[Premiere]]), "January", "February", "March", "April", "May", "June", "July", "August", "September", "October", "November", "December")</f>
        <v>November</v>
      </c>
      <c r="D95" s="46" t="str">
        <f t="shared" si="1"/>
        <v>Friday</v>
      </c>
      <c r="E95" t="s">
        <v>167</v>
      </c>
      <c r="F95" t="s">
        <v>685</v>
      </c>
      <c r="G95" s="4">
        <v>92</v>
      </c>
      <c r="H95" s="4">
        <v>5.8</v>
      </c>
      <c r="I95" t="s">
        <v>14</v>
      </c>
    </row>
    <row r="96" spans="1:9" x14ac:dyDescent="0.35">
      <c r="A96" s="3">
        <v>43056</v>
      </c>
      <c r="B96" s="46">
        <f>YEAR(Table17[[#This Row],[Premiere]])</f>
        <v>2017</v>
      </c>
      <c r="C96" s="46" t="str">
        <f>CHOOSE(MONTH(Table17[[#This Row],[Premiere]]), "January", "February", "March", "April", "May", "June", "July", "August", "September", "October", "November", "December")</f>
        <v>November</v>
      </c>
      <c r="D96" s="46" t="str">
        <f t="shared" si="1"/>
        <v>Friday</v>
      </c>
      <c r="E96" t="s">
        <v>668</v>
      </c>
      <c r="F96" t="s">
        <v>6</v>
      </c>
      <c r="G96" s="4">
        <v>94</v>
      </c>
      <c r="H96" s="4">
        <v>7.7</v>
      </c>
      <c r="I96" t="s">
        <v>14</v>
      </c>
    </row>
    <row r="97" spans="1:9" x14ac:dyDescent="0.35">
      <c r="A97" s="3">
        <v>43060</v>
      </c>
      <c r="B97" s="46">
        <f>YEAR(Table17[[#This Row],[Premiere]])</f>
        <v>2017</v>
      </c>
      <c r="C97" s="46" t="str">
        <f>CHOOSE(MONTH(Table17[[#This Row],[Premiere]]), "January", "February", "March", "April", "May", "June", "July", "August", "September", "October", "November", "December")</f>
        <v>November</v>
      </c>
      <c r="D97" s="46" t="str">
        <f t="shared" si="1"/>
        <v>Tuesday</v>
      </c>
      <c r="E97" t="s">
        <v>367</v>
      </c>
      <c r="F97" t="s">
        <v>6</v>
      </c>
      <c r="G97" s="4">
        <v>73</v>
      </c>
      <c r="H97" s="4">
        <v>6.8</v>
      </c>
      <c r="I97" t="s">
        <v>14</v>
      </c>
    </row>
    <row r="98" spans="1:9" x14ac:dyDescent="0.35">
      <c r="A98" s="3">
        <v>43061</v>
      </c>
      <c r="B98" s="46">
        <f>YEAR(Table17[[#This Row],[Premiere]])</f>
        <v>2017</v>
      </c>
      <c r="C98" s="46" t="str">
        <f>CHOOSE(MONTH(Table17[[#This Row],[Premiere]]), "January", "February", "March", "April", "May", "June", "July", "August", "September", "October", "November", "December")</f>
        <v>November</v>
      </c>
      <c r="D98" s="46" t="str">
        <f t="shared" si="1"/>
        <v>Wednesday</v>
      </c>
      <c r="E98" t="s">
        <v>659</v>
      </c>
      <c r="F98" t="s">
        <v>275</v>
      </c>
      <c r="G98" s="4">
        <v>108</v>
      </c>
      <c r="H98" s="4">
        <v>7.5</v>
      </c>
      <c r="I98" t="s">
        <v>14</v>
      </c>
    </row>
    <row r="99" spans="1:9" x14ac:dyDescent="0.35">
      <c r="A99" s="3">
        <v>43063</v>
      </c>
      <c r="B99" s="46">
        <f>YEAR(Table17[[#This Row],[Premiere]])</f>
        <v>2017</v>
      </c>
      <c r="C99" s="46" t="str">
        <f>CHOOSE(MONTH(Table17[[#This Row],[Premiere]]), "January", "February", "March", "April", "May", "June", "July", "August", "September", "October", "November", "December")</f>
        <v>November</v>
      </c>
      <c r="D99" s="46" t="str">
        <f t="shared" si="1"/>
        <v>Friday</v>
      </c>
      <c r="E99" t="s">
        <v>675</v>
      </c>
      <c r="F99" t="s">
        <v>6</v>
      </c>
      <c r="G99" s="4">
        <v>114</v>
      </c>
      <c r="H99" s="4">
        <v>8.3000000000000007</v>
      </c>
      <c r="I99" t="s">
        <v>14</v>
      </c>
    </row>
    <row r="100" spans="1:9" x14ac:dyDescent="0.35">
      <c r="A100" s="3">
        <v>43070</v>
      </c>
      <c r="B100" s="46">
        <f>YEAR(Table17[[#This Row],[Premiere]])</f>
        <v>2017</v>
      </c>
      <c r="C100" s="46" t="str">
        <f>CHOOSE(MONTH(Table17[[#This Row],[Premiere]]), "January", "February", "March", "April", "May", "June", "July", "August", "September", "October", "November", "December")</f>
        <v>December</v>
      </c>
      <c r="D100" s="46" t="str">
        <f t="shared" si="1"/>
        <v>Friday</v>
      </c>
      <c r="E100" t="s">
        <v>250</v>
      </c>
      <c r="F100" t="s">
        <v>6</v>
      </c>
      <c r="G100" s="4">
        <v>95</v>
      </c>
      <c r="H100" s="4">
        <v>6.2</v>
      </c>
      <c r="I100" t="s">
        <v>14</v>
      </c>
    </row>
    <row r="101" spans="1:9" x14ac:dyDescent="0.35">
      <c r="A101" s="3">
        <v>43077</v>
      </c>
      <c r="B101" s="46">
        <f>YEAR(Table17[[#This Row],[Premiere]])</f>
        <v>2017</v>
      </c>
      <c r="C101" s="46" t="str">
        <f>CHOOSE(MONTH(Table17[[#This Row],[Premiere]]), "January", "February", "March", "April", "May", "June", "July", "August", "September", "October", "November", "December")</f>
        <v>December</v>
      </c>
      <c r="D101" s="46" t="str">
        <f t="shared" si="1"/>
        <v>Friday</v>
      </c>
      <c r="E101" t="s">
        <v>152</v>
      </c>
      <c r="F101" t="s">
        <v>708</v>
      </c>
      <c r="G101" s="4">
        <v>89</v>
      </c>
      <c r="H101" s="4">
        <v>5.7</v>
      </c>
      <c r="I101" t="s">
        <v>14</v>
      </c>
    </row>
    <row r="102" spans="1:9" x14ac:dyDescent="0.35">
      <c r="A102" s="3">
        <v>43084</v>
      </c>
      <c r="B102" s="46">
        <f>YEAR(Table17[[#This Row],[Premiere]])</f>
        <v>2017</v>
      </c>
      <c r="C102" s="46" t="str">
        <f>CHOOSE(MONTH(Table17[[#This Row],[Premiere]]), "January", "February", "March", "April", "May", "June", "July", "August", "September", "October", "November", "December")</f>
        <v>December</v>
      </c>
      <c r="D102" s="46" t="str">
        <f t="shared" si="1"/>
        <v>Friday</v>
      </c>
      <c r="E102" t="s">
        <v>149</v>
      </c>
      <c r="F102" t="s">
        <v>693</v>
      </c>
      <c r="G102" s="4">
        <v>104</v>
      </c>
      <c r="H102" s="4">
        <v>5.7</v>
      </c>
      <c r="I102" t="s">
        <v>14</v>
      </c>
    </row>
    <row r="103" spans="1:9" x14ac:dyDescent="0.35">
      <c r="A103" s="3">
        <v>43091</v>
      </c>
      <c r="B103" s="46">
        <f>YEAR(Table17[[#This Row],[Premiere]])</f>
        <v>2017</v>
      </c>
      <c r="C103" s="46" t="str">
        <f>CHOOSE(MONTH(Table17[[#This Row],[Premiere]]), "January", "February", "March", "April", "May", "June", "July", "August", "September", "October", "November", "December")</f>
        <v>December</v>
      </c>
      <c r="D103" s="46" t="str">
        <f t="shared" si="1"/>
        <v>Friday</v>
      </c>
      <c r="E103" t="s">
        <v>255</v>
      </c>
      <c r="F103" t="s">
        <v>725</v>
      </c>
      <c r="G103" s="4">
        <v>117</v>
      </c>
      <c r="H103" s="4">
        <v>6.3</v>
      </c>
      <c r="I103" t="s">
        <v>14</v>
      </c>
    </row>
    <row r="104" spans="1:9" x14ac:dyDescent="0.35">
      <c r="A104" s="3">
        <v>43112</v>
      </c>
      <c r="B104" s="46">
        <f>YEAR(Table17[[#This Row],[Premiere]])</f>
        <v>2018</v>
      </c>
      <c r="C104" s="46" t="str">
        <f>CHOOSE(MONTH(Table17[[#This Row],[Premiere]]), "January", "February", "March", "April", "May", "June", "July", "August", "September", "October", "November", "December")</f>
        <v>January</v>
      </c>
      <c r="D104" s="46" t="str">
        <f t="shared" si="1"/>
        <v>Friday</v>
      </c>
      <c r="E104" t="s">
        <v>203</v>
      </c>
      <c r="F104" t="s">
        <v>697</v>
      </c>
      <c r="G104" s="4">
        <v>95</v>
      </c>
      <c r="H104" s="4">
        <v>5.9</v>
      </c>
      <c r="I104" t="s">
        <v>14</v>
      </c>
    </row>
    <row r="105" spans="1:9" x14ac:dyDescent="0.35">
      <c r="A105" s="3">
        <v>43119</v>
      </c>
      <c r="B105" s="46">
        <f>YEAR(Table17[[#This Row],[Premiere]])</f>
        <v>2018</v>
      </c>
      <c r="C105" s="46" t="str">
        <f>CHOOSE(MONTH(Table17[[#This Row],[Premiere]]), "January", "February", "March", "April", "May", "June", "July", "August", "September", "October", "November", "December")</f>
        <v>January</v>
      </c>
      <c r="D105" s="46" t="str">
        <f t="shared" si="1"/>
        <v>Friday</v>
      </c>
      <c r="E105" t="s">
        <v>13</v>
      </c>
      <c r="F105" t="s">
        <v>683</v>
      </c>
      <c r="G105" s="4">
        <v>94</v>
      </c>
      <c r="H105" s="4">
        <v>3.2</v>
      </c>
      <c r="I105" t="s">
        <v>14</v>
      </c>
    </row>
    <row r="106" spans="1:9" x14ac:dyDescent="0.35">
      <c r="A106" s="3">
        <v>43119</v>
      </c>
      <c r="B106" s="46">
        <f>YEAR(Table17[[#This Row],[Premiere]])</f>
        <v>2018</v>
      </c>
      <c r="C106" s="46" t="str">
        <f>CHOOSE(MONTH(Table17[[#This Row],[Premiere]]), "January", "February", "March", "April", "May", "June", "July", "August", "September", "October", "November", "December")</f>
        <v>January</v>
      </c>
      <c r="D106" s="46" t="str">
        <f t="shared" si="1"/>
        <v>Friday</v>
      </c>
      <c r="E106" t="s">
        <v>128</v>
      </c>
      <c r="F106" t="s">
        <v>21</v>
      </c>
      <c r="G106" s="4">
        <v>108</v>
      </c>
      <c r="H106" s="4">
        <v>5.5</v>
      </c>
      <c r="I106" t="s">
        <v>14</v>
      </c>
    </row>
    <row r="107" spans="1:9" x14ac:dyDescent="0.35">
      <c r="A107" s="3">
        <v>43126</v>
      </c>
      <c r="B107" s="46">
        <f>YEAR(Table17[[#This Row],[Premiere]])</f>
        <v>2018</v>
      </c>
      <c r="C107" s="46" t="str">
        <f>CHOOSE(MONTH(Table17[[#This Row],[Premiere]]), "January", "February", "March", "April", "May", "June", "July", "August", "September", "October", "November", "December")</f>
        <v>January</v>
      </c>
      <c r="D107" s="46" t="str">
        <f t="shared" si="1"/>
        <v>Friday</v>
      </c>
      <c r="E107" t="s">
        <v>591</v>
      </c>
      <c r="F107" t="s">
        <v>360</v>
      </c>
      <c r="G107" s="4">
        <v>101</v>
      </c>
      <c r="H107" s="4">
        <v>6.8</v>
      </c>
      <c r="I107" t="s">
        <v>14</v>
      </c>
    </row>
    <row r="108" spans="1:9" x14ac:dyDescent="0.35">
      <c r="A108" s="3">
        <v>43135</v>
      </c>
      <c r="B108" s="46">
        <f>YEAR(Table17[[#This Row],[Premiere]])</f>
        <v>2018</v>
      </c>
      <c r="C108" s="46" t="str">
        <f>CHOOSE(MONTH(Table17[[#This Row],[Premiere]]), "January", "February", "March", "April", "May", "June", "July", "August", "September", "October", "November", "December")</f>
        <v>February</v>
      </c>
      <c r="D108" s="46" t="str">
        <f t="shared" si="1"/>
        <v>Sunday</v>
      </c>
      <c r="E108" t="s">
        <v>129</v>
      </c>
      <c r="F108" t="s">
        <v>696</v>
      </c>
      <c r="G108" s="4">
        <v>102</v>
      </c>
      <c r="H108" s="4">
        <v>5.5</v>
      </c>
      <c r="I108" t="s">
        <v>14</v>
      </c>
    </row>
    <row r="109" spans="1:9" x14ac:dyDescent="0.35">
      <c r="A109" s="3">
        <v>43140</v>
      </c>
      <c r="B109" s="46">
        <f>YEAR(Table17[[#This Row],[Premiere]])</f>
        <v>2018</v>
      </c>
      <c r="C109" s="46" t="str">
        <f>CHOOSE(MONTH(Table17[[#This Row],[Premiere]]), "January", "February", "March", "April", "May", "June", "July", "August", "September", "October", "November", "December")</f>
        <v>February</v>
      </c>
      <c r="D109" s="46" t="str">
        <f t="shared" si="1"/>
        <v>Friday</v>
      </c>
      <c r="E109" t="s">
        <v>300</v>
      </c>
      <c r="F109" t="s">
        <v>685</v>
      </c>
      <c r="G109" s="4">
        <v>97</v>
      </c>
      <c r="H109" s="4">
        <v>6.4</v>
      </c>
      <c r="I109" t="s">
        <v>14</v>
      </c>
    </row>
    <row r="110" spans="1:9" x14ac:dyDescent="0.35">
      <c r="A110" s="3">
        <v>43140</v>
      </c>
      <c r="B110" s="46">
        <f>YEAR(Table17[[#This Row],[Premiere]])</f>
        <v>2018</v>
      </c>
      <c r="C110" s="46" t="str">
        <f>CHOOSE(MONTH(Table17[[#This Row],[Premiere]]), "January", "February", "March", "April", "May", "June", "July", "August", "September", "October", "November", "December")</f>
        <v>February</v>
      </c>
      <c r="D110" s="46" t="str">
        <f t="shared" si="1"/>
        <v>Friday</v>
      </c>
      <c r="E110" t="s">
        <v>370</v>
      </c>
      <c r="F110" t="s">
        <v>6</v>
      </c>
      <c r="G110" s="4">
        <v>23</v>
      </c>
      <c r="H110" s="4">
        <v>6.8</v>
      </c>
      <c r="I110" t="s">
        <v>371</v>
      </c>
    </row>
    <row r="111" spans="1:9" x14ac:dyDescent="0.35">
      <c r="A111" s="3">
        <v>43140</v>
      </c>
      <c r="B111" s="46">
        <f>YEAR(Table17[[#This Row],[Premiere]])</f>
        <v>2018</v>
      </c>
      <c r="C111" s="46" t="str">
        <f>CHOOSE(MONTH(Table17[[#This Row],[Premiere]]), "January", "February", "March", "April", "May", "June", "July", "August", "September", "October", "November", "December")</f>
        <v>February</v>
      </c>
      <c r="D111" s="46" t="str">
        <f t="shared" si="1"/>
        <v>Friday</v>
      </c>
      <c r="E111" t="s">
        <v>378</v>
      </c>
      <c r="F111" t="s">
        <v>6</v>
      </c>
      <c r="G111" s="4">
        <v>95</v>
      </c>
      <c r="H111" s="4">
        <v>6.9</v>
      </c>
      <c r="I111" t="s">
        <v>14</v>
      </c>
    </row>
    <row r="112" spans="1:9" x14ac:dyDescent="0.35">
      <c r="A112" s="3">
        <v>43145</v>
      </c>
      <c r="B112" s="46">
        <f>YEAR(Table17[[#This Row],[Premiere]])</f>
        <v>2018</v>
      </c>
      <c r="C112" s="46" t="str">
        <f>CHOOSE(MONTH(Table17[[#This Row],[Premiere]]), "January", "February", "March", "April", "May", "June", "July", "August", "September", "October", "November", "December")</f>
        <v>February</v>
      </c>
      <c r="D112" s="46" t="str">
        <f t="shared" si="1"/>
        <v>Wednesday</v>
      </c>
      <c r="E112" t="s">
        <v>640</v>
      </c>
      <c r="F112" t="s">
        <v>685</v>
      </c>
      <c r="G112" s="4">
        <v>133</v>
      </c>
      <c r="H112" s="4">
        <v>7.2</v>
      </c>
      <c r="I112" t="s">
        <v>17</v>
      </c>
    </row>
    <row r="113" spans="1:9" x14ac:dyDescent="0.35">
      <c r="A113" s="3">
        <v>43147</v>
      </c>
      <c r="B113" s="46">
        <f>YEAR(Table17[[#This Row],[Premiere]])</f>
        <v>2018</v>
      </c>
      <c r="C113" s="46" t="str">
        <f>CHOOSE(MONTH(Table17[[#This Row],[Premiere]]), "January", "February", "March", "April", "May", "June", "July", "August", "September", "October", "November", "December")</f>
        <v>February</v>
      </c>
      <c r="D113" s="46" t="str">
        <f t="shared" si="1"/>
        <v>Friday</v>
      </c>
      <c r="E113" t="s">
        <v>279</v>
      </c>
      <c r="F113" t="s">
        <v>27</v>
      </c>
      <c r="G113" s="4">
        <v>96</v>
      </c>
      <c r="H113" s="4">
        <v>6.4</v>
      </c>
      <c r="I113" t="s">
        <v>14</v>
      </c>
    </row>
    <row r="114" spans="1:9" x14ac:dyDescent="0.35">
      <c r="A114" s="3">
        <v>43154</v>
      </c>
      <c r="B114" s="46">
        <f>YEAR(Table17[[#This Row],[Premiere]])</f>
        <v>2018</v>
      </c>
      <c r="C114" s="46" t="str">
        <f>CHOOSE(MONTH(Table17[[#This Row],[Premiere]]), "January", "February", "March", "April", "May", "June", "July", "August", "September", "October", "November", "December")</f>
        <v>February</v>
      </c>
      <c r="D114" s="46" t="str">
        <f t="shared" si="1"/>
        <v>Friday</v>
      </c>
      <c r="E114" t="s">
        <v>124</v>
      </c>
      <c r="F114" t="s">
        <v>701</v>
      </c>
      <c r="G114" s="4">
        <v>126</v>
      </c>
      <c r="H114" s="4">
        <v>5.5</v>
      </c>
      <c r="I114" t="s">
        <v>14</v>
      </c>
    </row>
    <row r="115" spans="1:9" x14ac:dyDescent="0.35">
      <c r="A115" s="3">
        <v>43167</v>
      </c>
      <c r="B115" s="46">
        <f>YEAR(Table17[[#This Row],[Premiere]])</f>
        <v>2018</v>
      </c>
      <c r="C115" s="46" t="str">
        <f>CHOOSE(MONTH(Table17[[#This Row],[Premiere]]), "January", "February", "March", "April", "May", "June", "July", "August", "September", "October", "November", "December")</f>
        <v>March</v>
      </c>
      <c r="D115" s="46" t="str">
        <f t="shared" si="1"/>
        <v>Thursday</v>
      </c>
      <c r="E115" t="s">
        <v>412</v>
      </c>
      <c r="F115" t="s">
        <v>6</v>
      </c>
      <c r="G115" s="4">
        <v>39</v>
      </c>
      <c r="H115" s="4">
        <v>7.2</v>
      </c>
      <c r="I115" t="s">
        <v>413</v>
      </c>
    </row>
    <row r="116" spans="1:9" x14ac:dyDescent="0.35">
      <c r="A116" s="3">
        <v>43168</v>
      </c>
      <c r="B116" s="46">
        <f>YEAR(Table17[[#This Row],[Premiere]])</f>
        <v>2018</v>
      </c>
      <c r="C116" s="46" t="str">
        <f>CHOOSE(MONTH(Table17[[#This Row],[Premiere]]), "January", "February", "March", "April", "May", "June", "July", "August", "September", "October", "November", "December")</f>
        <v>March</v>
      </c>
      <c r="D116" s="46" t="str">
        <f t="shared" si="1"/>
        <v>Friday</v>
      </c>
      <c r="E116" t="s">
        <v>270</v>
      </c>
      <c r="F116" t="s">
        <v>702</v>
      </c>
      <c r="G116" s="4">
        <v>120</v>
      </c>
      <c r="H116" s="4">
        <v>6.3</v>
      </c>
      <c r="I116" t="s">
        <v>7</v>
      </c>
    </row>
    <row r="117" spans="1:9" x14ac:dyDescent="0.35">
      <c r="A117" s="3">
        <v>43175</v>
      </c>
      <c r="B117" s="46">
        <f>YEAR(Table17[[#This Row],[Premiere]])</f>
        <v>2018</v>
      </c>
      <c r="C117" s="46" t="str">
        <f>CHOOSE(MONTH(Table17[[#This Row],[Premiere]]), "January", "February", "March", "April", "May", "June", "July", "August", "September", "October", "November", "December")</f>
        <v>March</v>
      </c>
      <c r="D117" s="46" t="str">
        <f t="shared" si="1"/>
        <v>Friday</v>
      </c>
      <c r="E117" t="s">
        <v>254</v>
      </c>
      <c r="F117" t="s">
        <v>690</v>
      </c>
      <c r="G117" s="4">
        <v>87</v>
      </c>
      <c r="H117" s="4">
        <v>6.3</v>
      </c>
      <c r="I117" t="s">
        <v>14</v>
      </c>
    </row>
    <row r="118" spans="1:9" x14ac:dyDescent="0.35">
      <c r="A118" s="3">
        <v>43175</v>
      </c>
      <c r="B118" s="46">
        <f>YEAR(Table17[[#This Row],[Premiere]])</f>
        <v>2018</v>
      </c>
      <c r="C118" s="46" t="str">
        <f>CHOOSE(MONTH(Table17[[#This Row],[Premiere]]), "January", "February", "March", "April", "May", "June", "July", "August", "September", "October", "November", "December")</f>
        <v>March</v>
      </c>
      <c r="D118" s="46" t="str">
        <f t="shared" si="1"/>
        <v>Friday</v>
      </c>
      <c r="E118" t="s">
        <v>289</v>
      </c>
      <c r="F118" t="s">
        <v>6</v>
      </c>
      <c r="G118" s="4">
        <v>87</v>
      </c>
      <c r="H118" s="4">
        <v>6.4</v>
      </c>
      <c r="I118" t="s">
        <v>14</v>
      </c>
    </row>
    <row r="119" spans="1:9" x14ac:dyDescent="0.35">
      <c r="A119" s="3">
        <v>43182</v>
      </c>
      <c r="B119" s="46">
        <f>YEAR(Table17[[#This Row],[Premiere]])</f>
        <v>2018</v>
      </c>
      <c r="C119" s="46" t="str">
        <f>CHOOSE(MONTH(Table17[[#This Row],[Premiere]]), "January", "February", "March", "April", "May", "June", "July", "August", "September", "October", "November", "December")</f>
        <v>March</v>
      </c>
      <c r="D119" s="46" t="str">
        <f t="shared" si="1"/>
        <v>Friday</v>
      </c>
      <c r="E119" t="s">
        <v>23</v>
      </c>
      <c r="F119" t="s">
        <v>24</v>
      </c>
      <c r="G119" s="4">
        <v>73</v>
      </c>
      <c r="H119" s="4">
        <v>3.9</v>
      </c>
      <c r="I119" t="s">
        <v>14</v>
      </c>
    </row>
    <row r="120" spans="1:9" x14ac:dyDescent="0.35">
      <c r="A120" s="3">
        <v>43182</v>
      </c>
      <c r="B120" s="46">
        <f>YEAR(Table17[[#This Row],[Premiere]])</f>
        <v>2018</v>
      </c>
      <c r="C120" s="46" t="str">
        <f>CHOOSE(MONTH(Table17[[#This Row],[Premiere]]), "January", "February", "March", "April", "May", "June", "July", "August", "September", "October", "November", "December")</f>
        <v>March</v>
      </c>
      <c r="D120" s="46" t="str">
        <f t="shared" si="1"/>
        <v>Friday</v>
      </c>
      <c r="E120" t="s">
        <v>111</v>
      </c>
      <c r="F120" t="s">
        <v>112</v>
      </c>
      <c r="G120" s="4">
        <v>101</v>
      </c>
      <c r="H120" s="4">
        <v>5.4</v>
      </c>
      <c r="I120" t="s">
        <v>14</v>
      </c>
    </row>
    <row r="121" spans="1:9" x14ac:dyDescent="0.35">
      <c r="A121" s="3">
        <v>43182</v>
      </c>
      <c r="B121" s="46">
        <f>YEAR(Table17[[#This Row],[Premiere]])</f>
        <v>2018</v>
      </c>
      <c r="C121" s="46" t="str">
        <f>CHOOSE(MONTH(Table17[[#This Row],[Premiere]]), "January", "February", "March", "April", "May", "June", "July", "August", "September", "October", "November", "December")</f>
        <v>March</v>
      </c>
      <c r="D121" s="46" t="str">
        <f t="shared" si="1"/>
        <v>Friday</v>
      </c>
      <c r="E121" t="s">
        <v>246</v>
      </c>
      <c r="F121" t="s">
        <v>170</v>
      </c>
      <c r="G121" s="4">
        <v>98</v>
      </c>
      <c r="H121" s="4">
        <v>6.2</v>
      </c>
      <c r="I121" t="s">
        <v>14</v>
      </c>
    </row>
    <row r="122" spans="1:9" x14ac:dyDescent="0.35">
      <c r="A122" s="3">
        <v>43189</v>
      </c>
      <c r="B122" s="46">
        <f>YEAR(Table17[[#This Row],[Premiere]])</f>
        <v>2018</v>
      </c>
      <c r="C122" s="46" t="str">
        <f>CHOOSE(MONTH(Table17[[#This Row],[Premiere]]), "January", "February", "March", "April", "May", "June", "July", "August", "September", "October", "November", "December")</f>
        <v>March</v>
      </c>
      <c r="D122" s="46" t="str">
        <f t="shared" si="1"/>
        <v>Friday</v>
      </c>
      <c r="E122" t="s">
        <v>174</v>
      </c>
      <c r="F122" t="s">
        <v>685</v>
      </c>
      <c r="G122" s="4">
        <v>78</v>
      </c>
      <c r="H122" s="4">
        <v>5.8</v>
      </c>
      <c r="I122" t="s">
        <v>14</v>
      </c>
    </row>
    <row r="123" spans="1:9" x14ac:dyDescent="0.35">
      <c r="A123" s="3">
        <v>43189</v>
      </c>
      <c r="B123" s="46">
        <f>YEAR(Table17[[#This Row],[Premiere]])</f>
        <v>2018</v>
      </c>
      <c r="C123" s="46" t="str">
        <f>CHOOSE(MONTH(Table17[[#This Row],[Premiere]]), "January", "February", "March", "April", "May", "June", "July", "August", "September", "October", "November", "December")</f>
        <v>March</v>
      </c>
      <c r="D123" s="46" t="str">
        <f t="shared" si="1"/>
        <v>Friday</v>
      </c>
      <c r="E123" t="s">
        <v>277</v>
      </c>
      <c r="F123" t="s">
        <v>714</v>
      </c>
      <c r="G123" s="4">
        <v>102</v>
      </c>
      <c r="H123" s="4">
        <v>6.4</v>
      </c>
      <c r="I123" t="s">
        <v>14</v>
      </c>
    </row>
    <row r="124" spans="1:9" x14ac:dyDescent="0.35">
      <c r="A124" s="3">
        <v>43196</v>
      </c>
      <c r="B124" s="46">
        <f>YEAR(Table17[[#This Row],[Premiere]])</f>
        <v>2018</v>
      </c>
      <c r="C124" s="46" t="str">
        <f>CHOOSE(MONTH(Table17[[#This Row],[Premiere]]), "January", "February", "March", "April", "May", "June", "July", "August", "September", "October", "November", "December")</f>
        <v>April</v>
      </c>
      <c r="D124" s="46" t="str">
        <f t="shared" si="1"/>
        <v>Friday</v>
      </c>
      <c r="E124" t="s">
        <v>194</v>
      </c>
      <c r="F124" t="s">
        <v>27</v>
      </c>
      <c r="G124" s="4">
        <v>75</v>
      </c>
      <c r="H124" s="4">
        <v>5.9</v>
      </c>
      <c r="I124" t="s">
        <v>14</v>
      </c>
    </row>
    <row r="125" spans="1:9" x14ac:dyDescent="0.35">
      <c r="A125" s="3">
        <v>43196</v>
      </c>
      <c r="B125" s="46">
        <f>YEAR(Table17[[#This Row],[Premiere]])</f>
        <v>2018</v>
      </c>
      <c r="C125" s="46" t="str">
        <f>CHOOSE(MONTH(Table17[[#This Row],[Premiere]]), "January", "February", "March", "April", "May", "June", "July", "August", "September", "October", "November", "December")</f>
        <v>April</v>
      </c>
      <c r="D125" s="46" t="str">
        <f t="shared" si="1"/>
        <v>Friday</v>
      </c>
      <c r="E125" t="s">
        <v>195</v>
      </c>
      <c r="F125" t="s">
        <v>714</v>
      </c>
      <c r="G125" s="4">
        <v>96</v>
      </c>
      <c r="H125" s="4">
        <v>5.9</v>
      </c>
      <c r="I125" t="s">
        <v>14</v>
      </c>
    </row>
    <row r="126" spans="1:9" x14ac:dyDescent="0.35">
      <c r="A126" s="3">
        <v>43196</v>
      </c>
      <c r="B126" s="46">
        <f>YEAR(Table17[[#This Row],[Premiere]])</f>
        <v>2018</v>
      </c>
      <c r="C126" s="46" t="str">
        <f>CHOOSE(MONTH(Table17[[#This Row],[Premiere]]), "January", "February", "March", "April", "May", "June", "July", "August", "September", "October", "November", "December")</f>
        <v>April</v>
      </c>
      <c r="D126" s="46" t="str">
        <f t="shared" si="1"/>
        <v>Friday</v>
      </c>
      <c r="E126" t="s">
        <v>402</v>
      </c>
      <c r="F126" t="s">
        <v>6</v>
      </c>
      <c r="G126" s="4">
        <v>31</v>
      </c>
      <c r="H126" s="4">
        <v>7.1</v>
      </c>
      <c r="I126" t="s">
        <v>14</v>
      </c>
    </row>
    <row r="127" spans="1:9" x14ac:dyDescent="0.35">
      <c r="A127" s="3">
        <v>43203</v>
      </c>
      <c r="B127" s="46">
        <f>YEAR(Table17[[#This Row],[Premiere]])</f>
        <v>2018</v>
      </c>
      <c r="C127" s="46" t="str">
        <f>CHOOSE(MONTH(Table17[[#This Row],[Premiere]]), "January", "February", "March", "April", "May", "June", "July", "August", "September", "October", "November", "December")</f>
        <v>April</v>
      </c>
      <c r="D127" s="46" t="str">
        <f t="shared" si="1"/>
        <v>Friday</v>
      </c>
      <c r="E127" t="s">
        <v>206</v>
      </c>
      <c r="F127" t="s">
        <v>170</v>
      </c>
      <c r="G127" s="4">
        <v>106</v>
      </c>
      <c r="H127" s="4">
        <v>6</v>
      </c>
      <c r="I127" t="s">
        <v>14</v>
      </c>
    </row>
    <row r="128" spans="1:9" x14ac:dyDescent="0.35">
      <c r="A128" s="3">
        <v>43203</v>
      </c>
      <c r="B128" s="46">
        <f>YEAR(Table17[[#This Row],[Premiere]])</f>
        <v>2018</v>
      </c>
      <c r="C128" s="46" t="str">
        <f>CHOOSE(MONTH(Table17[[#This Row],[Premiere]]), "January", "February", "March", "April", "May", "June", "July", "August", "September", "October", "November", "December")</f>
        <v>April</v>
      </c>
      <c r="D128" s="46" t="str">
        <f t="shared" si="1"/>
        <v>Friday</v>
      </c>
      <c r="E128" t="s">
        <v>559</v>
      </c>
      <c r="F128" t="s">
        <v>685</v>
      </c>
      <c r="G128" s="4">
        <v>98</v>
      </c>
      <c r="H128" s="4">
        <v>6.3</v>
      </c>
      <c r="I128" t="s">
        <v>44</v>
      </c>
    </row>
    <row r="129" spans="1:9" x14ac:dyDescent="0.35">
      <c r="A129" s="3">
        <v>43210</v>
      </c>
      <c r="B129" s="46">
        <f>YEAR(Table17[[#This Row],[Premiere]])</f>
        <v>2018</v>
      </c>
      <c r="C129" s="46" t="str">
        <f>CHOOSE(MONTH(Table17[[#This Row],[Premiere]]), "January", "February", "March", "April", "May", "June", "July", "August", "September", "October", "November", "December")</f>
        <v>April</v>
      </c>
      <c r="D129" s="46" t="str">
        <f t="shared" si="1"/>
        <v>Friday</v>
      </c>
      <c r="E129" t="s">
        <v>82</v>
      </c>
      <c r="F129" t="s">
        <v>692</v>
      </c>
      <c r="G129" s="4">
        <v>97</v>
      </c>
      <c r="H129" s="4">
        <v>5.0999999999999996</v>
      </c>
      <c r="I129" t="s">
        <v>14</v>
      </c>
    </row>
    <row r="130" spans="1:9" x14ac:dyDescent="0.35">
      <c r="A130" s="3">
        <v>43210</v>
      </c>
      <c r="B130" s="46">
        <f>YEAR(Table17[[#This Row],[Premiere]])</f>
        <v>2018</v>
      </c>
      <c r="C130" s="46" t="str">
        <f>CHOOSE(MONTH(Table17[[#This Row],[Premiere]]), "January", "February", "March", "April", "May", "June", "July", "August", "September", "October", "November", "December")</f>
        <v>April</v>
      </c>
      <c r="D130" s="46" t="str">
        <f t="shared" ref="D130:D193" si="2">CHOOSE(WEEKDAY(A130), "Sunday","Monday","Tuesday","Wednesday","Thursday","Friday","Saturday")</f>
        <v>Friday</v>
      </c>
      <c r="E130" t="s">
        <v>366</v>
      </c>
      <c r="F130" t="s">
        <v>6</v>
      </c>
      <c r="G130" s="4">
        <v>79</v>
      </c>
      <c r="H130" s="4">
        <v>6.8</v>
      </c>
      <c r="I130" t="s">
        <v>14</v>
      </c>
    </row>
    <row r="131" spans="1:9" x14ac:dyDescent="0.35">
      <c r="A131" s="3">
        <v>43217</v>
      </c>
      <c r="B131" s="46">
        <f>YEAR(Table17[[#This Row],[Premiere]])</f>
        <v>2018</v>
      </c>
      <c r="C131" s="46" t="str">
        <f>CHOOSE(MONTH(Table17[[#This Row],[Premiere]]), "January", "February", "March", "April", "May", "June", "July", "August", "September", "October", "November", "December")</f>
        <v>April</v>
      </c>
      <c r="D131" s="46" t="str">
        <f t="shared" si="2"/>
        <v>Friday</v>
      </c>
      <c r="E131" t="s">
        <v>101</v>
      </c>
      <c r="F131" t="s">
        <v>21</v>
      </c>
      <c r="G131" s="4">
        <v>116</v>
      </c>
      <c r="H131" s="4">
        <v>5.2</v>
      </c>
      <c r="I131" t="s">
        <v>14</v>
      </c>
    </row>
    <row r="132" spans="1:9" x14ac:dyDescent="0.35">
      <c r="A132" s="3">
        <v>43217</v>
      </c>
      <c r="B132" s="46">
        <f>YEAR(Table17[[#This Row],[Premiere]])</f>
        <v>2018</v>
      </c>
      <c r="C132" s="46" t="str">
        <f>CHOOSE(MONTH(Table17[[#This Row],[Premiere]]), "January", "February", "March", "April", "May", "June", "July", "August", "September", "October", "November", "December")</f>
        <v>April</v>
      </c>
      <c r="D132" s="46" t="str">
        <f t="shared" si="2"/>
        <v>Friday</v>
      </c>
      <c r="E132" t="s">
        <v>171</v>
      </c>
      <c r="F132" t="s">
        <v>21</v>
      </c>
      <c r="G132" s="4">
        <v>92</v>
      </c>
      <c r="H132" s="4">
        <v>5.8</v>
      </c>
      <c r="I132" t="s">
        <v>14</v>
      </c>
    </row>
    <row r="133" spans="1:9" x14ac:dyDescent="0.35">
      <c r="A133" s="3">
        <v>43217</v>
      </c>
      <c r="B133" s="46">
        <f>YEAR(Table17[[#This Row],[Premiere]])</f>
        <v>2018</v>
      </c>
      <c r="C133" s="46" t="str">
        <f>CHOOSE(MONTH(Table17[[#This Row],[Premiere]]), "January", "February", "March", "April", "May", "June", "July", "August", "September", "October", "November", "December")</f>
        <v>April</v>
      </c>
      <c r="D133" s="46" t="str">
        <f t="shared" si="2"/>
        <v>Friday</v>
      </c>
      <c r="E133" t="s">
        <v>249</v>
      </c>
      <c r="F133" t="s">
        <v>6</v>
      </c>
      <c r="G133" s="4">
        <v>104</v>
      </c>
      <c r="H133" s="4">
        <v>6.2</v>
      </c>
      <c r="I133" t="s">
        <v>14</v>
      </c>
    </row>
    <row r="134" spans="1:9" x14ac:dyDescent="0.35">
      <c r="A134" s="3">
        <v>43221</v>
      </c>
      <c r="B134" s="46">
        <f>YEAR(Table17[[#This Row],[Premiere]])</f>
        <v>2018</v>
      </c>
      <c r="C134" s="46" t="str">
        <f>CHOOSE(MONTH(Table17[[#This Row],[Premiere]]), "January", "February", "March", "April", "May", "June", "July", "August", "September", "October", "November", "December")</f>
        <v>May</v>
      </c>
      <c r="D134" s="46" t="str">
        <f t="shared" si="2"/>
        <v>Tuesday</v>
      </c>
      <c r="E134" t="s">
        <v>418</v>
      </c>
      <c r="F134" t="s">
        <v>27</v>
      </c>
      <c r="G134" s="4">
        <v>101</v>
      </c>
      <c r="H134" s="4">
        <v>7.2</v>
      </c>
      <c r="I134" t="s">
        <v>419</v>
      </c>
    </row>
    <row r="135" spans="1:9" x14ac:dyDescent="0.35">
      <c r="A135" s="3">
        <v>43224</v>
      </c>
      <c r="B135" s="46">
        <f>YEAR(Table17[[#This Row],[Premiere]])</f>
        <v>2018</v>
      </c>
      <c r="C135" s="46" t="str">
        <f>CHOOSE(MONTH(Table17[[#This Row],[Premiere]]), "January", "February", "March", "April", "May", "June", "July", "August", "September", "October", "November", "December")</f>
        <v>May</v>
      </c>
      <c r="D135" s="46" t="str">
        <f t="shared" si="2"/>
        <v>Friday</v>
      </c>
      <c r="E135" t="s">
        <v>207</v>
      </c>
      <c r="F135" t="s">
        <v>27</v>
      </c>
      <c r="G135" s="4">
        <v>104</v>
      </c>
      <c r="H135" s="4">
        <v>6</v>
      </c>
      <c r="I135" t="s">
        <v>12</v>
      </c>
    </row>
    <row r="136" spans="1:9" x14ac:dyDescent="0.35">
      <c r="A136" s="3">
        <v>43224</v>
      </c>
      <c r="B136" s="46">
        <f>YEAR(Table17[[#This Row],[Premiere]])</f>
        <v>2018</v>
      </c>
      <c r="C136" s="46" t="str">
        <f>CHOOSE(MONTH(Table17[[#This Row],[Premiere]]), "January", "February", "March", "April", "May", "June", "July", "August", "September", "October", "November", "December")</f>
        <v>May</v>
      </c>
      <c r="D136" s="46" t="str">
        <f t="shared" si="2"/>
        <v>Friday</v>
      </c>
      <c r="E136" t="s">
        <v>397</v>
      </c>
      <c r="F136" t="s">
        <v>6</v>
      </c>
      <c r="G136" s="4">
        <v>40</v>
      </c>
      <c r="H136" s="4">
        <v>7.1</v>
      </c>
      <c r="I136" t="s">
        <v>14</v>
      </c>
    </row>
    <row r="137" spans="1:9" x14ac:dyDescent="0.35">
      <c r="A137" s="3">
        <v>43231</v>
      </c>
      <c r="B137" s="46">
        <f>YEAR(Table17[[#This Row],[Premiere]])</f>
        <v>2018</v>
      </c>
      <c r="C137" s="46" t="str">
        <f>CHOOSE(MONTH(Table17[[#This Row],[Premiere]]), "January", "February", "March", "April", "May", "June", "July", "August", "September", "October", "November", "December")</f>
        <v>May</v>
      </c>
      <c r="D137" s="46" t="str">
        <f t="shared" si="2"/>
        <v>Friday</v>
      </c>
      <c r="E137" t="s">
        <v>214</v>
      </c>
      <c r="F137" t="s">
        <v>685</v>
      </c>
      <c r="G137" s="4">
        <v>105</v>
      </c>
      <c r="H137" s="4">
        <v>6</v>
      </c>
      <c r="I137" t="s">
        <v>14</v>
      </c>
    </row>
    <row r="138" spans="1:9" x14ac:dyDescent="0.35">
      <c r="A138" s="3">
        <v>43238</v>
      </c>
      <c r="B138" s="46">
        <f>YEAR(Table17[[#This Row],[Premiere]])</f>
        <v>2018</v>
      </c>
      <c r="C138" s="46" t="str">
        <f>CHOOSE(MONTH(Table17[[#This Row],[Premiere]]), "January", "February", "March", "April", "May", "June", "July", "August", "September", "October", "November", "December")</f>
        <v>May</v>
      </c>
      <c r="D138" s="46" t="str">
        <f t="shared" si="2"/>
        <v>Friday</v>
      </c>
      <c r="E138" t="s">
        <v>256</v>
      </c>
      <c r="F138" t="s">
        <v>257</v>
      </c>
      <c r="G138" s="4">
        <v>104</v>
      </c>
      <c r="H138" s="4">
        <v>6.3</v>
      </c>
      <c r="I138" t="s">
        <v>14</v>
      </c>
    </row>
    <row r="139" spans="1:9" x14ac:dyDescent="0.35">
      <c r="A139" s="3">
        <v>43245</v>
      </c>
      <c r="B139" s="46">
        <f>YEAR(Table17[[#This Row],[Premiere]])</f>
        <v>2018</v>
      </c>
      <c r="C139" s="46" t="str">
        <f>CHOOSE(MONTH(Table17[[#This Row],[Premiere]]), "January", "February", "March", "April", "May", "June", "July", "August", "September", "October", "November", "December")</f>
        <v>May</v>
      </c>
      <c r="D139" s="46" t="str">
        <f t="shared" si="2"/>
        <v>Friday</v>
      </c>
      <c r="E139" t="s">
        <v>94</v>
      </c>
      <c r="F139" t="s">
        <v>21</v>
      </c>
      <c r="G139" s="4">
        <v>94</v>
      </c>
      <c r="H139" s="4">
        <v>5.2</v>
      </c>
      <c r="I139" t="s">
        <v>14</v>
      </c>
    </row>
    <row r="140" spans="1:9" x14ac:dyDescent="0.35">
      <c r="A140" s="3">
        <v>43259</v>
      </c>
      <c r="B140" s="46">
        <f>YEAR(Table17[[#This Row],[Premiere]])</f>
        <v>2018</v>
      </c>
      <c r="C140" s="46" t="str">
        <f>CHOOSE(MONTH(Table17[[#This Row],[Premiere]]), "January", "February", "March", "April", "May", "June", "July", "August", "September", "October", "November", "December")</f>
        <v>June</v>
      </c>
      <c r="D140" s="46" t="str">
        <f t="shared" si="2"/>
        <v>Friday</v>
      </c>
      <c r="E140" t="s">
        <v>252</v>
      </c>
      <c r="F140" t="s">
        <v>685</v>
      </c>
      <c r="G140" s="4">
        <v>99</v>
      </c>
      <c r="H140" s="4">
        <v>6.3</v>
      </c>
      <c r="I140" t="s">
        <v>14</v>
      </c>
    </row>
    <row r="141" spans="1:9" x14ac:dyDescent="0.35">
      <c r="A141" s="3">
        <v>43266</v>
      </c>
      <c r="B141" s="46">
        <f>YEAR(Table17[[#This Row],[Premiere]])</f>
        <v>2018</v>
      </c>
      <c r="C141" s="46" t="str">
        <f>CHOOSE(MONTH(Table17[[#This Row],[Premiere]]), "January", "February", "March", "April", "May", "June", "July", "August", "September", "October", "November", "December")</f>
        <v>June</v>
      </c>
      <c r="D141" s="46" t="str">
        <f t="shared" si="2"/>
        <v>Friday</v>
      </c>
      <c r="E141" t="s">
        <v>312</v>
      </c>
      <c r="F141" t="s">
        <v>27</v>
      </c>
      <c r="G141" s="4">
        <v>120</v>
      </c>
      <c r="H141" s="4">
        <v>6.5</v>
      </c>
      <c r="I141" t="s">
        <v>17</v>
      </c>
    </row>
    <row r="142" spans="1:9" x14ac:dyDescent="0.35">
      <c r="A142" s="3">
        <v>43266</v>
      </c>
      <c r="B142" s="46">
        <f>YEAR(Table17[[#This Row],[Premiere]])</f>
        <v>2018</v>
      </c>
      <c r="C142" s="46" t="str">
        <f>CHOOSE(MONTH(Table17[[#This Row],[Premiere]]), "January", "February", "March", "April", "May", "June", "July", "August", "September", "October", "November", "December")</f>
        <v>June</v>
      </c>
      <c r="D142" s="46" t="str">
        <f t="shared" si="2"/>
        <v>Friday</v>
      </c>
      <c r="E142" t="s">
        <v>315</v>
      </c>
      <c r="F142" t="s">
        <v>685</v>
      </c>
      <c r="G142" s="4">
        <v>105</v>
      </c>
      <c r="H142" s="4">
        <v>6.5</v>
      </c>
      <c r="I142" t="s">
        <v>14</v>
      </c>
    </row>
    <row r="143" spans="1:9" x14ac:dyDescent="0.35">
      <c r="A143" s="3">
        <v>43275</v>
      </c>
      <c r="B143" s="46">
        <f>YEAR(Table17[[#This Row],[Premiere]])</f>
        <v>2018</v>
      </c>
      <c r="C143" s="46" t="str">
        <f>CHOOSE(MONTH(Table17[[#This Row],[Premiere]]), "January", "February", "March", "April", "May", "June", "July", "August", "September", "October", "November", "December")</f>
        <v>June</v>
      </c>
      <c r="D143" s="46" t="str">
        <f t="shared" si="2"/>
        <v>Sunday</v>
      </c>
      <c r="E143" t="s">
        <v>107</v>
      </c>
      <c r="F143" t="s">
        <v>685</v>
      </c>
      <c r="G143" s="4">
        <v>95</v>
      </c>
      <c r="H143" s="4">
        <v>5.3</v>
      </c>
      <c r="I143" t="s">
        <v>44</v>
      </c>
    </row>
    <row r="144" spans="1:9" x14ac:dyDescent="0.35">
      <c r="A144" s="3">
        <v>43280</v>
      </c>
      <c r="B144" s="46">
        <f>YEAR(Table17[[#This Row],[Premiere]])</f>
        <v>2018</v>
      </c>
      <c r="C144" s="46" t="str">
        <f>CHOOSE(MONTH(Table17[[#This Row],[Premiere]]), "January", "February", "March", "April", "May", "June", "July", "August", "September", "October", "November", "December")</f>
        <v>June</v>
      </c>
      <c r="D144" s="46" t="str">
        <f t="shared" si="2"/>
        <v>Friday</v>
      </c>
      <c r="E144" t="s">
        <v>536</v>
      </c>
      <c r="F144" t="s">
        <v>711</v>
      </c>
      <c r="G144" s="4">
        <v>97</v>
      </c>
      <c r="H144" s="4">
        <v>5.8</v>
      </c>
      <c r="I144" t="s">
        <v>14</v>
      </c>
    </row>
    <row r="145" spans="1:9" x14ac:dyDescent="0.35">
      <c r="A145" s="3">
        <v>43280</v>
      </c>
      <c r="B145" s="46">
        <f>YEAR(Table17[[#This Row],[Premiere]])</f>
        <v>2018</v>
      </c>
      <c r="C145" s="46" t="str">
        <f>CHOOSE(MONTH(Table17[[#This Row],[Premiere]]), "January", "February", "March", "April", "May", "June", "July", "August", "September", "October", "November", "December")</f>
        <v>June</v>
      </c>
      <c r="D145" s="46" t="str">
        <f t="shared" si="2"/>
        <v>Friday</v>
      </c>
      <c r="E145" t="s">
        <v>328</v>
      </c>
      <c r="F145" t="s">
        <v>6</v>
      </c>
      <c r="G145" s="4">
        <v>89</v>
      </c>
      <c r="H145" s="4">
        <v>6.6</v>
      </c>
      <c r="I145" t="s">
        <v>14</v>
      </c>
    </row>
    <row r="146" spans="1:9" x14ac:dyDescent="0.35">
      <c r="A146" s="3">
        <v>43280</v>
      </c>
      <c r="B146" s="46">
        <f>YEAR(Table17[[#This Row],[Premiere]])</f>
        <v>2018</v>
      </c>
      <c r="C146" s="46" t="str">
        <f>CHOOSE(MONTH(Table17[[#This Row],[Premiere]]), "January", "February", "March", "April", "May", "June", "July", "August", "September", "October", "November", "December")</f>
        <v>June</v>
      </c>
      <c r="D146" s="46" t="str">
        <f t="shared" si="2"/>
        <v>Friday</v>
      </c>
      <c r="E146" t="s">
        <v>365</v>
      </c>
      <c r="F146" t="s">
        <v>9</v>
      </c>
      <c r="G146" s="4">
        <v>101</v>
      </c>
      <c r="H146" s="4">
        <v>6.8</v>
      </c>
      <c r="I146" t="s">
        <v>14</v>
      </c>
    </row>
    <row r="147" spans="1:9" x14ac:dyDescent="0.35">
      <c r="A147" s="3">
        <v>43287</v>
      </c>
      <c r="B147" s="46">
        <f>YEAR(Table17[[#This Row],[Premiere]])</f>
        <v>2018</v>
      </c>
      <c r="C147" s="46" t="str">
        <f>CHOOSE(MONTH(Table17[[#This Row],[Premiere]]), "January", "February", "March", "April", "May", "June", "July", "August", "September", "October", "November", "December")</f>
        <v>July</v>
      </c>
      <c r="D147" s="46" t="str">
        <f t="shared" si="2"/>
        <v>Friday</v>
      </c>
      <c r="E147" t="s">
        <v>523</v>
      </c>
      <c r="F147" t="s">
        <v>131</v>
      </c>
      <c r="G147" s="4">
        <v>83</v>
      </c>
      <c r="H147" s="4">
        <v>5.5</v>
      </c>
      <c r="I147" t="s">
        <v>14</v>
      </c>
    </row>
    <row r="148" spans="1:9" x14ac:dyDescent="0.35">
      <c r="A148" s="3">
        <v>43294</v>
      </c>
      <c r="B148" s="46">
        <f>YEAR(Table17[[#This Row],[Premiere]])</f>
        <v>2018</v>
      </c>
      <c r="C148" s="46" t="str">
        <f>CHOOSE(MONTH(Table17[[#This Row],[Premiere]]), "January", "February", "March", "April", "May", "June", "July", "August", "September", "October", "November", "December")</f>
        <v>July</v>
      </c>
      <c r="D148" s="46" t="str">
        <f t="shared" si="2"/>
        <v>Friday</v>
      </c>
      <c r="E148" t="s">
        <v>75</v>
      </c>
      <c r="F148" t="s">
        <v>691</v>
      </c>
      <c r="G148" s="4">
        <v>113</v>
      </c>
      <c r="H148" s="4">
        <v>5</v>
      </c>
      <c r="I148" t="s">
        <v>14</v>
      </c>
    </row>
    <row r="149" spans="1:9" x14ac:dyDescent="0.35">
      <c r="A149" s="3">
        <v>43301</v>
      </c>
      <c r="B149" s="46">
        <f>YEAR(Table17[[#This Row],[Premiere]])</f>
        <v>2018</v>
      </c>
      <c r="C149" s="46" t="str">
        <f>CHOOSE(MONTH(Table17[[#This Row],[Premiere]]), "January", "February", "March", "April", "May", "June", "July", "August", "September", "October", "November", "December")</f>
        <v>July</v>
      </c>
      <c r="D149" s="46" t="str">
        <f t="shared" si="2"/>
        <v>Friday</v>
      </c>
      <c r="E149" t="s">
        <v>505</v>
      </c>
      <c r="F149" t="s">
        <v>21</v>
      </c>
      <c r="G149" s="4">
        <v>94</v>
      </c>
      <c r="H149" s="4">
        <v>5.2</v>
      </c>
      <c r="I149" t="s">
        <v>14</v>
      </c>
    </row>
    <row r="150" spans="1:9" x14ac:dyDescent="0.35">
      <c r="A150" s="3">
        <v>43308</v>
      </c>
      <c r="B150" s="46">
        <f>YEAR(Table17[[#This Row],[Premiere]])</f>
        <v>2018</v>
      </c>
      <c r="C150" s="46" t="str">
        <f>CHOOSE(MONTH(Table17[[#This Row],[Premiere]]), "January", "February", "March", "April", "May", "June", "July", "August", "September", "October", "November", "December")</f>
        <v>July</v>
      </c>
      <c r="D150" s="46" t="str">
        <f t="shared" si="2"/>
        <v>Friday</v>
      </c>
      <c r="E150" t="s">
        <v>173</v>
      </c>
      <c r="F150" t="s">
        <v>711</v>
      </c>
      <c r="G150" s="4">
        <v>95</v>
      </c>
      <c r="H150" s="4">
        <v>5.8</v>
      </c>
      <c r="I150" t="s">
        <v>14</v>
      </c>
    </row>
    <row r="151" spans="1:9" x14ac:dyDescent="0.35">
      <c r="A151" s="3">
        <v>43308</v>
      </c>
      <c r="B151" s="46">
        <f>YEAR(Table17[[#This Row],[Premiere]])</f>
        <v>2018</v>
      </c>
      <c r="C151" s="46" t="str">
        <f>CHOOSE(MONTH(Table17[[#This Row],[Premiere]]), "January", "February", "March", "April", "May", "June", "July", "August", "September", "October", "November", "December")</f>
        <v>July</v>
      </c>
      <c r="D151" s="46" t="str">
        <f t="shared" si="2"/>
        <v>Friday</v>
      </c>
      <c r="E151" t="s">
        <v>456</v>
      </c>
      <c r="F151" t="s">
        <v>6</v>
      </c>
      <c r="G151" s="4">
        <v>100</v>
      </c>
      <c r="H151" s="4">
        <v>7.6</v>
      </c>
      <c r="I151" t="s">
        <v>14</v>
      </c>
    </row>
    <row r="152" spans="1:9" x14ac:dyDescent="0.35">
      <c r="A152" s="3">
        <v>43315</v>
      </c>
      <c r="B152" s="46">
        <f>YEAR(Table17[[#This Row],[Premiere]])</f>
        <v>2018</v>
      </c>
      <c r="C152" s="46" t="str">
        <f>CHOOSE(MONTH(Table17[[#This Row],[Premiere]]), "January", "February", "March", "April", "May", "June", "July", "August", "September", "October", "November", "December")</f>
        <v>August</v>
      </c>
      <c r="D152" s="46" t="str">
        <f t="shared" si="2"/>
        <v>Friday</v>
      </c>
      <c r="E152" t="s">
        <v>224</v>
      </c>
      <c r="F152" t="s">
        <v>21</v>
      </c>
      <c r="G152" s="4">
        <v>103</v>
      </c>
      <c r="H152" s="4">
        <v>6.1</v>
      </c>
      <c r="I152" t="s">
        <v>14</v>
      </c>
    </row>
    <row r="153" spans="1:9" x14ac:dyDescent="0.35">
      <c r="A153" s="3">
        <v>43315</v>
      </c>
      <c r="B153" s="46">
        <f>YEAR(Table17[[#This Row],[Premiere]])</f>
        <v>2018</v>
      </c>
      <c r="C153" s="46" t="str">
        <f>CHOOSE(MONTH(Table17[[#This Row],[Premiere]]), "January", "February", "March", "April", "May", "June", "July", "August", "September", "October", "November", "December")</f>
        <v>August</v>
      </c>
      <c r="D153" s="46" t="str">
        <f t="shared" si="2"/>
        <v>Friday</v>
      </c>
      <c r="E153" t="s">
        <v>364</v>
      </c>
      <c r="F153" t="s">
        <v>21</v>
      </c>
      <c r="G153" s="4">
        <v>105</v>
      </c>
      <c r="H153" s="4">
        <v>6.8</v>
      </c>
      <c r="I153" t="s">
        <v>17</v>
      </c>
    </row>
    <row r="154" spans="1:9" x14ac:dyDescent="0.35">
      <c r="A154" s="3">
        <v>43322</v>
      </c>
      <c r="B154" s="46">
        <f>YEAR(Table17[[#This Row],[Premiere]])</f>
        <v>2018</v>
      </c>
      <c r="C154" s="46" t="str">
        <f>CHOOSE(MONTH(Table17[[#This Row],[Premiere]]), "January", "February", "March", "April", "May", "June", "July", "August", "September", "October", "November", "December")</f>
        <v>August</v>
      </c>
      <c r="D154" s="46" t="str">
        <f t="shared" si="2"/>
        <v>Friday</v>
      </c>
      <c r="E154" t="s">
        <v>132</v>
      </c>
      <c r="F154" t="s">
        <v>704</v>
      </c>
      <c r="G154" s="4">
        <v>94</v>
      </c>
      <c r="H154" s="4">
        <v>5.5</v>
      </c>
      <c r="I154" t="s">
        <v>14</v>
      </c>
    </row>
    <row r="155" spans="1:9" x14ac:dyDescent="0.35">
      <c r="A155" s="3">
        <v>43322</v>
      </c>
      <c r="B155" s="46">
        <f>YEAR(Table17[[#This Row],[Premiere]])</f>
        <v>2018</v>
      </c>
      <c r="C155" s="46" t="str">
        <f>CHOOSE(MONTH(Table17[[#This Row],[Premiere]]), "January", "February", "March", "April", "May", "June", "July", "August", "September", "October", "November", "December")</f>
        <v>August</v>
      </c>
      <c r="D155" s="46" t="str">
        <f t="shared" si="2"/>
        <v>Friday</v>
      </c>
      <c r="E155" t="s">
        <v>424</v>
      </c>
      <c r="F155" t="s">
        <v>6</v>
      </c>
      <c r="G155" s="4">
        <v>11</v>
      </c>
      <c r="H155" s="4">
        <v>7.2</v>
      </c>
      <c r="I155" t="s">
        <v>14</v>
      </c>
    </row>
    <row r="156" spans="1:9" x14ac:dyDescent="0.35">
      <c r="A156" s="3">
        <v>43329</v>
      </c>
      <c r="B156" s="46">
        <f>YEAR(Table17[[#This Row],[Premiere]])</f>
        <v>2018</v>
      </c>
      <c r="C156" s="46" t="str">
        <f>CHOOSE(MONTH(Table17[[#This Row],[Premiere]]), "January", "February", "March", "April", "May", "June", "July", "August", "September", "October", "November", "December")</f>
        <v>August</v>
      </c>
      <c r="D156" s="46" t="str">
        <f t="shared" si="2"/>
        <v>Friday</v>
      </c>
      <c r="E156" t="s">
        <v>637</v>
      </c>
      <c r="F156" t="s">
        <v>685</v>
      </c>
      <c r="G156" s="4">
        <v>99</v>
      </c>
      <c r="H156" s="4">
        <v>7.1</v>
      </c>
      <c r="I156" t="s">
        <v>14</v>
      </c>
    </row>
    <row r="157" spans="1:9" x14ac:dyDescent="0.35">
      <c r="A157" s="3">
        <v>43336</v>
      </c>
      <c r="B157" s="46">
        <f>YEAR(Table17[[#This Row],[Premiere]])</f>
        <v>2018</v>
      </c>
      <c r="C157" s="46" t="str">
        <f>CHOOSE(MONTH(Table17[[#This Row],[Premiere]]), "January", "February", "March", "April", "May", "June", "July", "August", "September", "October", "November", "December")</f>
        <v>August</v>
      </c>
      <c r="D157" s="46" t="str">
        <f t="shared" si="2"/>
        <v>Friday</v>
      </c>
      <c r="E157" t="s">
        <v>186</v>
      </c>
      <c r="F157" t="s">
        <v>21</v>
      </c>
      <c r="G157" s="4">
        <v>89</v>
      </c>
      <c r="H157" s="4">
        <v>5.8</v>
      </c>
      <c r="I157" t="s">
        <v>14</v>
      </c>
    </row>
    <row r="158" spans="1:9" x14ac:dyDescent="0.35">
      <c r="A158" s="3">
        <v>43350</v>
      </c>
      <c r="B158" s="46">
        <f>YEAR(Table17[[#This Row],[Premiere]])</f>
        <v>2018</v>
      </c>
      <c r="C158" s="46" t="str">
        <f>CHOOSE(MONTH(Table17[[#This Row],[Premiere]]), "January", "February", "March", "April", "May", "June", "July", "August", "September", "October", "November", "December")</f>
        <v>September</v>
      </c>
      <c r="D158" s="46" t="str">
        <f t="shared" si="2"/>
        <v>Friday</v>
      </c>
      <c r="E158" t="s">
        <v>509</v>
      </c>
      <c r="F158" t="s">
        <v>9</v>
      </c>
      <c r="G158" s="4">
        <v>102</v>
      </c>
      <c r="H158" s="4">
        <v>5.3</v>
      </c>
      <c r="I158" t="s">
        <v>44</v>
      </c>
    </row>
    <row r="159" spans="1:9" x14ac:dyDescent="0.35">
      <c r="A159" s="3">
        <v>43350</v>
      </c>
      <c r="B159" s="46">
        <f>YEAR(Table17[[#This Row],[Premiere]])</f>
        <v>2018</v>
      </c>
      <c r="C159" s="46" t="str">
        <f>CHOOSE(MONTH(Table17[[#This Row],[Premiere]]), "January", "February", "March", "April", "May", "June", "July", "August", "September", "October", "November", "December")</f>
        <v>September</v>
      </c>
      <c r="D159" s="46" t="str">
        <f t="shared" si="2"/>
        <v>Friday</v>
      </c>
      <c r="E159" t="s">
        <v>535</v>
      </c>
      <c r="F159" t="s">
        <v>713</v>
      </c>
      <c r="G159" s="4">
        <v>105</v>
      </c>
      <c r="H159" s="4">
        <v>5.8</v>
      </c>
      <c r="I159" t="s">
        <v>14</v>
      </c>
    </row>
    <row r="160" spans="1:9" x14ac:dyDescent="0.35">
      <c r="A160" s="3">
        <v>43350</v>
      </c>
      <c r="B160" s="46">
        <f>YEAR(Table17[[#This Row],[Premiere]])</f>
        <v>2018</v>
      </c>
      <c r="C160" s="46" t="str">
        <f>CHOOSE(MONTH(Table17[[#This Row],[Premiere]]), "January", "February", "March", "April", "May", "June", "July", "August", "September", "October", "November", "December")</f>
        <v>September</v>
      </c>
      <c r="D160" s="46" t="str">
        <f t="shared" si="2"/>
        <v>Friday</v>
      </c>
      <c r="E160" t="s">
        <v>661</v>
      </c>
      <c r="F160" t="s">
        <v>6</v>
      </c>
      <c r="G160" s="4">
        <v>74</v>
      </c>
      <c r="H160" s="4">
        <v>7.5</v>
      </c>
      <c r="I160" t="s">
        <v>14</v>
      </c>
    </row>
    <row r="161" spans="1:9" x14ac:dyDescent="0.35">
      <c r="A161" s="3">
        <v>43355</v>
      </c>
      <c r="B161" s="46">
        <f>YEAR(Table17[[#This Row],[Premiere]])</f>
        <v>2018</v>
      </c>
      <c r="C161" s="46" t="str">
        <f>CHOOSE(MONTH(Table17[[#This Row],[Premiere]]), "January", "February", "March", "April", "May", "June", "July", "August", "September", "October", "November", "December")</f>
        <v>September</v>
      </c>
      <c r="D161" s="46" t="str">
        <f t="shared" si="2"/>
        <v>Wednesday</v>
      </c>
      <c r="E161" t="s">
        <v>433</v>
      </c>
      <c r="F161" t="s">
        <v>702</v>
      </c>
      <c r="G161" s="4">
        <v>100</v>
      </c>
      <c r="H161" s="4">
        <v>7.3</v>
      </c>
      <c r="I161" t="s">
        <v>12</v>
      </c>
    </row>
    <row r="162" spans="1:9" x14ac:dyDescent="0.35">
      <c r="A162" s="3">
        <v>43356</v>
      </c>
      <c r="B162" s="46">
        <f>YEAR(Table17[[#This Row],[Premiere]])</f>
        <v>2018</v>
      </c>
      <c r="C162" s="46" t="str">
        <f>CHOOSE(MONTH(Table17[[#This Row],[Premiere]]), "January", "February", "March", "April", "May", "June", "July", "August", "September", "October", "November", "December")</f>
        <v>September</v>
      </c>
      <c r="D162" s="46" t="str">
        <f t="shared" si="2"/>
        <v>Thursday</v>
      </c>
      <c r="E162" t="s">
        <v>450</v>
      </c>
      <c r="F162" t="s">
        <v>6</v>
      </c>
      <c r="G162" s="4">
        <v>99</v>
      </c>
      <c r="H162" s="4">
        <v>7.5</v>
      </c>
      <c r="I162" t="s">
        <v>14</v>
      </c>
    </row>
    <row r="163" spans="1:9" x14ac:dyDescent="0.35">
      <c r="A163" s="3">
        <v>43357</v>
      </c>
      <c r="B163" s="46">
        <f>YEAR(Table17[[#This Row],[Premiere]])</f>
        <v>2018</v>
      </c>
      <c r="C163" s="46" t="str">
        <f>CHOOSE(MONTH(Table17[[#This Row],[Premiere]]), "January", "February", "March", "April", "May", "June", "July", "August", "September", "October", "November", "December")</f>
        <v>September</v>
      </c>
      <c r="D163" s="46" t="str">
        <f t="shared" si="2"/>
        <v>Friday</v>
      </c>
      <c r="E163" t="s">
        <v>554</v>
      </c>
      <c r="F163" t="s">
        <v>27</v>
      </c>
      <c r="G163" s="4">
        <v>98</v>
      </c>
      <c r="H163" s="4">
        <v>6.2</v>
      </c>
      <c r="I163" t="s">
        <v>14</v>
      </c>
    </row>
    <row r="164" spans="1:9" x14ac:dyDescent="0.35">
      <c r="A164" s="3">
        <v>43357</v>
      </c>
      <c r="B164" s="46">
        <f>YEAR(Table17[[#This Row],[Premiere]])</f>
        <v>2018</v>
      </c>
      <c r="C164" s="46" t="str">
        <f>CHOOSE(MONTH(Table17[[#This Row],[Premiere]]), "January", "February", "March", "April", "May", "June", "July", "August", "September", "October", "November", "December")</f>
        <v>September</v>
      </c>
      <c r="D164" s="46" t="str">
        <f t="shared" si="2"/>
        <v>Friday</v>
      </c>
      <c r="E164" t="s">
        <v>332</v>
      </c>
      <c r="F164" t="s">
        <v>737</v>
      </c>
      <c r="G164" s="4">
        <v>114</v>
      </c>
      <c r="H164" s="4">
        <v>6.6</v>
      </c>
      <c r="I164" t="s">
        <v>14</v>
      </c>
    </row>
    <row r="165" spans="1:9" x14ac:dyDescent="0.35">
      <c r="A165" s="3">
        <v>43364</v>
      </c>
      <c r="B165" s="46">
        <f>YEAR(Table17[[#This Row],[Premiere]])</f>
        <v>2018</v>
      </c>
      <c r="C165" s="46" t="str">
        <f>CHOOSE(MONTH(Table17[[#This Row],[Premiere]]), "January", "February", "March", "April", "May", "June", "July", "August", "September", "October", "November", "December")</f>
        <v>September</v>
      </c>
      <c r="D165" s="46" t="str">
        <f t="shared" si="2"/>
        <v>Friday</v>
      </c>
      <c r="E165" t="s">
        <v>283</v>
      </c>
      <c r="F165" t="s">
        <v>697</v>
      </c>
      <c r="G165" s="4">
        <v>98</v>
      </c>
      <c r="H165" s="4">
        <v>6.4</v>
      </c>
      <c r="I165" t="s">
        <v>14</v>
      </c>
    </row>
    <row r="166" spans="1:9" x14ac:dyDescent="0.35">
      <c r="A166" s="3">
        <v>43364</v>
      </c>
      <c r="B166" s="46">
        <f>YEAR(Table17[[#This Row],[Premiere]])</f>
        <v>2018</v>
      </c>
      <c r="C166" s="46" t="str">
        <f>CHOOSE(MONTH(Table17[[#This Row],[Premiere]]), "January", "February", "March", "April", "May", "June", "July", "August", "September", "October", "November", "December")</f>
        <v>September</v>
      </c>
      <c r="D166" s="46" t="str">
        <f t="shared" si="2"/>
        <v>Friday</v>
      </c>
      <c r="E166" t="s">
        <v>454</v>
      </c>
      <c r="F166" t="s">
        <v>6</v>
      </c>
      <c r="G166" s="4">
        <v>124</v>
      </c>
      <c r="H166" s="4">
        <v>7.6</v>
      </c>
      <c r="I166" t="s">
        <v>14</v>
      </c>
    </row>
    <row r="167" spans="1:9" x14ac:dyDescent="0.35">
      <c r="A167" s="3">
        <v>43371</v>
      </c>
      <c r="B167" s="46">
        <f>YEAR(Table17[[#This Row],[Premiere]])</f>
        <v>2018</v>
      </c>
      <c r="C167" s="46" t="str">
        <f>CHOOSE(MONTH(Table17[[#This Row],[Premiere]]), "January", "February", "March", "April", "May", "June", "July", "August", "September", "October", "November", "December")</f>
        <v>September</v>
      </c>
      <c r="D167" s="46" t="str">
        <f t="shared" si="2"/>
        <v>Friday</v>
      </c>
      <c r="E167" t="s">
        <v>524</v>
      </c>
      <c r="F167" t="s">
        <v>9</v>
      </c>
      <c r="G167" s="4">
        <v>125</v>
      </c>
      <c r="H167" s="4">
        <v>5.6</v>
      </c>
      <c r="I167" t="s">
        <v>14</v>
      </c>
    </row>
    <row r="168" spans="1:9" x14ac:dyDescent="0.35">
      <c r="A168" s="3">
        <v>43371</v>
      </c>
      <c r="B168" s="46">
        <f>YEAR(Table17[[#This Row],[Premiere]])</f>
        <v>2018</v>
      </c>
      <c r="C168" s="46" t="str">
        <f>CHOOSE(MONTH(Table17[[#This Row],[Premiere]]), "January", "February", "March", "April", "May", "June", "July", "August", "September", "October", "November", "December")</f>
        <v>September</v>
      </c>
      <c r="D168" s="46" t="str">
        <f t="shared" si="2"/>
        <v>Friday</v>
      </c>
      <c r="E168" t="s">
        <v>541</v>
      </c>
      <c r="F168" t="s">
        <v>6</v>
      </c>
      <c r="G168" s="4">
        <v>23</v>
      </c>
      <c r="H168" s="4">
        <v>5.9</v>
      </c>
      <c r="I168" t="s">
        <v>14</v>
      </c>
    </row>
    <row r="169" spans="1:9" x14ac:dyDescent="0.35">
      <c r="A169" s="3">
        <v>43371</v>
      </c>
      <c r="B169" s="46">
        <f>YEAR(Table17[[#This Row],[Premiere]])</f>
        <v>2018</v>
      </c>
      <c r="C169" s="46" t="str">
        <f>CHOOSE(MONTH(Table17[[#This Row],[Premiere]]), "January", "February", "March", "April", "May", "June", "July", "August", "September", "October", "November", "December")</f>
        <v>September</v>
      </c>
      <c r="D169" s="46" t="str">
        <f t="shared" si="2"/>
        <v>Friday</v>
      </c>
      <c r="E169" t="s">
        <v>296</v>
      </c>
      <c r="F169" t="s">
        <v>6</v>
      </c>
      <c r="G169" s="4">
        <v>116</v>
      </c>
      <c r="H169" s="4">
        <v>6.4</v>
      </c>
      <c r="I169" t="s">
        <v>297</v>
      </c>
    </row>
    <row r="170" spans="1:9" x14ac:dyDescent="0.35">
      <c r="A170" s="3">
        <v>43378</v>
      </c>
      <c r="B170" s="46">
        <f>YEAR(Table17[[#This Row],[Premiere]])</f>
        <v>2018</v>
      </c>
      <c r="C170" s="46" t="str">
        <f>CHOOSE(MONTH(Table17[[#This Row],[Premiere]]), "January", "February", "March", "April", "May", "June", "July", "August", "September", "October", "November", "December")</f>
        <v>October</v>
      </c>
      <c r="D170" s="46" t="str">
        <f t="shared" si="2"/>
        <v>Friday</v>
      </c>
      <c r="E170" t="s">
        <v>416</v>
      </c>
      <c r="F170" t="s">
        <v>27</v>
      </c>
      <c r="G170" s="4">
        <v>124</v>
      </c>
      <c r="H170" s="4">
        <v>7.2</v>
      </c>
      <c r="I170" t="s">
        <v>14</v>
      </c>
    </row>
    <row r="171" spans="1:9" x14ac:dyDescent="0.35">
      <c r="A171" s="3">
        <v>43383</v>
      </c>
      <c r="B171" s="46">
        <f>YEAR(Table17[[#This Row],[Premiere]])</f>
        <v>2018</v>
      </c>
      <c r="C171" s="46" t="str">
        <f>CHOOSE(MONTH(Table17[[#This Row],[Premiere]]), "January", "February", "March", "April", "May", "June", "July", "August", "September", "October", "November", "December")</f>
        <v>October</v>
      </c>
      <c r="D171" s="46" t="str">
        <f t="shared" si="2"/>
        <v>Wednesday</v>
      </c>
      <c r="E171" s="9" t="s">
        <v>589</v>
      </c>
      <c r="F171" t="s">
        <v>27</v>
      </c>
      <c r="G171" s="4">
        <v>144</v>
      </c>
      <c r="H171" s="4">
        <v>6.8</v>
      </c>
      <c r="I171" t="s">
        <v>14</v>
      </c>
    </row>
    <row r="172" spans="1:9" x14ac:dyDescent="0.35">
      <c r="A172" s="3">
        <v>43385</v>
      </c>
      <c r="B172" s="46">
        <f>YEAR(Table17[[#This Row],[Premiere]])</f>
        <v>2018</v>
      </c>
      <c r="C172" s="46" t="str">
        <f>CHOOSE(MONTH(Table17[[#This Row],[Premiere]]), "January", "February", "March", "April", "May", "June", "July", "August", "September", "October", "November", "December")</f>
        <v>October</v>
      </c>
      <c r="D172" s="46" t="str">
        <f t="shared" si="2"/>
        <v>Friday</v>
      </c>
      <c r="E172" t="s">
        <v>253</v>
      </c>
      <c r="F172" t="s">
        <v>722</v>
      </c>
      <c r="G172" s="4">
        <v>129</v>
      </c>
      <c r="H172" s="4">
        <v>6.3</v>
      </c>
      <c r="I172" t="s">
        <v>14</v>
      </c>
    </row>
    <row r="173" spans="1:9" x14ac:dyDescent="0.35">
      <c r="A173" s="3">
        <v>43385</v>
      </c>
      <c r="B173" s="46">
        <f>YEAR(Table17[[#This Row],[Premiere]])</f>
        <v>2018</v>
      </c>
      <c r="C173" s="46" t="str">
        <f>CHOOSE(MONTH(Table17[[#This Row],[Premiere]]), "January", "February", "March", "April", "May", "June", "July", "August", "September", "October", "November", "December")</f>
        <v>October</v>
      </c>
      <c r="D173" s="46" t="str">
        <f t="shared" si="2"/>
        <v>Friday</v>
      </c>
      <c r="E173" t="s">
        <v>609</v>
      </c>
      <c r="F173" t="s">
        <v>6</v>
      </c>
      <c r="G173" s="4">
        <v>57</v>
      </c>
      <c r="H173" s="4">
        <v>6.9</v>
      </c>
      <c r="I173" t="s">
        <v>14</v>
      </c>
    </row>
    <row r="174" spans="1:9" x14ac:dyDescent="0.35">
      <c r="A174" s="3">
        <v>43385</v>
      </c>
      <c r="B174" s="46">
        <f>YEAR(Table17[[#This Row],[Premiere]])</f>
        <v>2018</v>
      </c>
      <c r="C174" s="46" t="str">
        <f>CHOOSE(MONTH(Table17[[#This Row],[Premiere]]), "January", "February", "March", "April", "May", "June", "July", "August", "September", "October", "November", "December")</f>
        <v>October</v>
      </c>
      <c r="D174" s="46" t="str">
        <f t="shared" si="2"/>
        <v>Friday</v>
      </c>
      <c r="E174" t="s">
        <v>382</v>
      </c>
      <c r="F174" t="s">
        <v>6</v>
      </c>
      <c r="G174" s="4">
        <v>86</v>
      </c>
      <c r="H174" s="4">
        <v>7</v>
      </c>
      <c r="I174" t="s">
        <v>14</v>
      </c>
    </row>
    <row r="175" spans="1:9" x14ac:dyDescent="0.35">
      <c r="A175" s="3">
        <v>43392</v>
      </c>
      <c r="B175" s="46">
        <f>YEAR(Table17[[#This Row],[Premiere]])</f>
        <v>2018</v>
      </c>
      <c r="C175" s="46" t="str">
        <f>CHOOSE(MONTH(Table17[[#This Row],[Premiere]]), "January", "February", "March", "April", "May", "June", "July", "August", "September", "October", "November", "December")</f>
        <v>October</v>
      </c>
      <c r="D175" s="46" t="str">
        <f t="shared" si="2"/>
        <v>Friday</v>
      </c>
      <c r="E175" t="s">
        <v>622</v>
      </c>
      <c r="F175" t="s">
        <v>691</v>
      </c>
      <c r="G175" s="4">
        <v>121</v>
      </c>
      <c r="H175" s="4">
        <v>7</v>
      </c>
      <c r="I175" t="s">
        <v>30</v>
      </c>
    </row>
    <row r="176" spans="1:9" x14ac:dyDescent="0.35">
      <c r="A176" s="3">
        <v>43392</v>
      </c>
      <c r="B176" s="46">
        <f>YEAR(Table17[[#This Row],[Premiere]])</f>
        <v>2018</v>
      </c>
      <c r="C176" s="46" t="str">
        <f>CHOOSE(MONTH(Table17[[#This Row],[Premiere]]), "January", "February", "March", "April", "May", "June", "July", "August", "September", "October", "November", "December")</f>
        <v>October</v>
      </c>
      <c r="D176" s="46" t="str">
        <f t="shared" si="2"/>
        <v>Friday</v>
      </c>
      <c r="E176" t="s">
        <v>395</v>
      </c>
      <c r="F176" t="s">
        <v>740</v>
      </c>
      <c r="G176" s="4">
        <v>49</v>
      </c>
      <c r="H176" s="4">
        <v>7.1</v>
      </c>
      <c r="I176" t="s">
        <v>14</v>
      </c>
    </row>
    <row r="177" spans="1:9" x14ac:dyDescent="0.35">
      <c r="A177" s="3">
        <v>43399</v>
      </c>
      <c r="B177" s="46">
        <f>YEAR(Table17[[#This Row],[Premiere]])</f>
        <v>2018</v>
      </c>
      <c r="C177" s="46" t="str">
        <f>CHOOSE(MONTH(Table17[[#This Row],[Premiere]]), "January", "February", "March", "April", "May", "June", "July", "August", "September", "October", "November", "December")</f>
        <v>October</v>
      </c>
      <c r="D177" s="46" t="str">
        <f t="shared" si="2"/>
        <v>Friday</v>
      </c>
      <c r="E177" t="s">
        <v>119</v>
      </c>
      <c r="F177" t="s">
        <v>120</v>
      </c>
      <c r="G177" s="4">
        <v>100</v>
      </c>
      <c r="H177" s="4">
        <v>5.5</v>
      </c>
      <c r="I177" t="s">
        <v>14</v>
      </c>
    </row>
    <row r="178" spans="1:9" x14ac:dyDescent="0.35">
      <c r="A178" s="3">
        <v>43399</v>
      </c>
      <c r="B178" s="46">
        <f>YEAR(Table17[[#This Row],[Premiere]])</f>
        <v>2018</v>
      </c>
      <c r="C178" s="46" t="str">
        <f>CHOOSE(MONTH(Table17[[#This Row],[Premiere]]), "January", "February", "March", "April", "May", "June", "July", "August", "September", "October", "November", "December")</f>
        <v>October</v>
      </c>
      <c r="D178" s="46" t="str">
        <f t="shared" si="2"/>
        <v>Friday</v>
      </c>
      <c r="E178" t="s">
        <v>442</v>
      </c>
      <c r="F178" t="s">
        <v>6</v>
      </c>
      <c r="G178" s="4">
        <v>97</v>
      </c>
      <c r="H178" s="4">
        <v>7.4</v>
      </c>
      <c r="I178" t="s">
        <v>14</v>
      </c>
    </row>
    <row r="179" spans="1:9" x14ac:dyDescent="0.35">
      <c r="A179" s="3">
        <v>43406</v>
      </c>
      <c r="B179" s="46">
        <f>YEAR(Table17[[#This Row],[Premiere]])</f>
        <v>2018</v>
      </c>
      <c r="C179" s="46" t="str">
        <f>CHOOSE(MONTH(Table17[[#This Row],[Premiere]]), "January", "February", "March", "April", "May", "June", "July", "August", "September", "October", "November", "December")</f>
        <v>November</v>
      </c>
      <c r="D179" s="46" t="str">
        <f t="shared" si="2"/>
        <v>Friday</v>
      </c>
      <c r="E179" t="s">
        <v>162</v>
      </c>
      <c r="F179" t="s">
        <v>685</v>
      </c>
      <c r="G179" s="4">
        <v>95</v>
      </c>
      <c r="H179" s="4">
        <v>5.7</v>
      </c>
      <c r="I179" t="s">
        <v>14</v>
      </c>
    </row>
    <row r="180" spans="1:9" x14ac:dyDescent="0.35">
      <c r="A180" s="3">
        <v>43406</v>
      </c>
      <c r="B180" s="46">
        <f>YEAR(Table17[[#This Row],[Premiere]])</f>
        <v>2018</v>
      </c>
      <c r="C180" s="46" t="str">
        <f>CHOOSE(MONTH(Table17[[#This Row],[Premiere]]), "January", "February", "March", "April", "May", "June", "July", "August", "September", "October", "November", "December")</f>
        <v>November</v>
      </c>
      <c r="D180" s="46" t="str">
        <f t="shared" si="2"/>
        <v>Friday</v>
      </c>
      <c r="E180" t="s">
        <v>601</v>
      </c>
      <c r="F180" t="s">
        <v>27</v>
      </c>
      <c r="G180" s="4">
        <v>122</v>
      </c>
      <c r="H180" s="4">
        <v>6.8</v>
      </c>
      <c r="I180" t="s">
        <v>14</v>
      </c>
    </row>
    <row r="181" spans="1:9" x14ac:dyDescent="0.35">
      <c r="A181" s="3">
        <v>43406</v>
      </c>
      <c r="B181" s="46">
        <f>YEAR(Table17[[#This Row],[Premiere]])</f>
        <v>2018</v>
      </c>
      <c r="C181" s="46" t="str">
        <f>CHOOSE(MONTH(Table17[[#This Row],[Premiere]]), "January", "February", "March", "April", "May", "June", "July", "August", "September", "October", "November", "December")</f>
        <v>November</v>
      </c>
      <c r="D181" s="46" t="str">
        <f t="shared" si="2"/>
        <v>Friday</v>
      </c>
      <c r="E181" t="s">
        <v>634</v>
      </c>
      <c r="F181" t="s">
        <v>6</v>
      </c>
      <c r="G181" s="4">
        <v>58</v>
      </c>
      <c r="H181" s="4">
        <v>7.1</v>
      </c>
      <c r="I181" t="s">
        <v>14</v>
      </c>
    </row>
    <row r="182" spans="1:9" x14ac:dyDescent="0.35">
      <c r="A182" s="3">
        <v>43406</v>
      </c>
      <c r="B182" s="46">
        <f>YEAR(Table17[[#This Row],[Premiere]])</f>
        <v>2018</v>
      </c>
      <c r="C182" s="46" t="str">
        <f>CHOOSE(MONTH(Table17[[#This Row],[Premiere]]), "January", "February", "March", "April", "May", "June", "July", "August", "September", "October", "November", "December")</f>
        <v>November</v>
      </c>
      <c r="D182" s="46" t="str">
        <f t="shared" si="2"/>
        <v>Friday</v>
      </c>
      <c r="E182" t="s">
        <v>658</v>
      </c>
      <c r="F182" t="s">
        <v>6</v>
      </c>
      <c r="G182" s="4">
        <v>98</v>
      </c>
      <c r="H182" s="4">
        <v>7.4</v>
      </c>
      <c r="I182" t="s">
        <v>14</v>
      </c>
    </row>
    <row r="183" spans="1:9" x14ac:dyDescent="0.35">
      <c r="A183" s="3">
        <v>43413</v>
      </c>
      <c r="B183" s="46">
        <f>YEAR(Table17[[#This Row],[Premiere]])</f>
        <v>2018</v>
      </c>
      <c r="C183" s="46" t="str">
        <f>CHOOSE(MONTH(Table17[[#This Row],[Premiere]]), "January", "February", "March", "April", "May", "June", "July", "August", "September", "October", "November", "December")</f>
        <v>November</v>
      </c>
      <c r="D183" s="46" t="str">
        <f t="shared" si="2"/>
        <v>Friday</v>
      </c>
      <c r="E183" t="s">
        <v>376</v>
      </c>
      <c r="F183" t="s">
        <v>739</v>
      </c>
      <c r="G183" s="4">
        <v>121</v>
      </c>
      <c r="H183" s="4">
        <v>6.9</v>
      </c>
      <c r="I183" t="s">
        <v>14</v>
      </c>
    </row>
    <row r="184" spans="1:9" x14ac:dyDescent="0.35">
      <c r="A184" s="3">
        <v>43417</v>
      </c>
      <c r="B184" s="46">
        <f>YEAR(Table17[[#This Row],[Premiere]])</f>
        <v>2018</v>
      </c>
      <c r="C184" s="46" t="str">
        <f>CHOOSE(MONTH(Table17[[#This Row],[Premiere]]), "January", "February", "March", "April", "May", "June", "July", "August", "September", "October", "November", "December")</f>
        <v>November</v>
      </c>
      <c r="D184" s="46" t="str">
        <f t="shared" si="2"/>
        <v>Tuesday</v>
      </c>
      <c r="E184" t="s">
        <v>631</v>
      </c>
      <c r="F184" t="s">
        <v>712</v>
      </c>
      <c r="G184" s="4">
        <v>91</v>
      </c>
      <c r="H184" s="4">
        <v>7.1</v>
      </c>
      <c r="I184" t="s">
        <v>14</v>
      </c>
    </row>
    <row r="185" spans="1:9" x14ac:dyDescent="0.35">
      <c r="A185" s="3">
        <v>43420</v>
      </c>
      <c r="B185" s="46">
        <f>YEAR(Table17[[#This Row],[Premiere]])</f>
        <v>2018</v>
      </c>
      <c r="C185" s="46" t="str">
        <f>CHOOSE(MONTH(Table17[[#This Row],[Premiere]]), "January", "February", "March", "April", "May", "June", "July", "August", "September", "October", "November", "December")</f>
        <v>November</v>
      </c>
      <c r="D185" s="46" t="str">
        <f t="shared" si="2"/>
        <v>Friday</v>
      </c>
      <c r="E185" t="s">
        <v>197</v>
      </c>
      <c r="F185" t="s">
        <v>715</v>
      </c>
      <c r="G185" s="4">
        <v>94</v>
      </c>
      <c r="H185" s="4">
        <v>5.9</v>
      </c>
      <c r="I185" t="s">
        <v>14</v>
      </c>
    </row>
    <row r="186" spans="1:9" x14ac:dyDescent="0.35">
      <c r="A186" s="3">
        <v>43420</v>
      </c>
      <c r="B186" s="46">
        <f>YEAR(Table17[[#This Row],[Premiere]])</f>
        <v>2018</v>
      </c>
      <c r="C186" s="46" t="str">
        <f>CHOOSE(MONTH(Table17[[#This Row],[Premiere]]), "January", "February", "March", "April", "May", "June", "July", "August", "September", "October", "November", "December")</f>
        <v>November</v>
      </c>
      <c r="D186" s="46" t="str">
        <f t="shared" si="2"/>
        <v>Friday</v>
      </c>
      <c r="E186" t="s">
        <v>215</v>
      </c>
      <c r="F186" t="s">
        <v>685</v>
      </c>
      <c r="G186" s="4">
        <v>101</v>
      </c>
      <c r="H186" s="4">
        <v>6</v>
      </c>
      <c r="I186" t="s">
        <v>14</v>
      </c>
    </row>
    <row r="187" spans="1:9" x14ac:dyDescent="0.35">
      <c r="A187" s="3">
        <v>43420</v>
      </c>
      <c r="B187" s="46">
        <f>YEAR(Table17[[#This Row],[Premiere]])</f>
        <v>2018</v>
      </c>
      <c r="C187" s="46" t="str">
        <f>CHOOSE(MONTH(Table17[[#This Row],[Premiere]]), "January", "February", "March", "April", "May", "June", "July", "August", "September", "October", "November", "December")</f>
        <v>November</v>
      </c>
      <c r="D187" s="46" t="str">
        <f t="shared" si="2"/>
        <v>Friday</v>
      </c>
      <c r="E187" t="s">
        <v>651</v>
      </c>
      <c r="F187" t="s">
        <v>70</v>
      </c>
      <c r="G187" s="4">
        <v>132</v>
      </c>
      <c r="H187" s="4">
        <v>7.3</v>
      </c>
      <c r="I187" t="s">
        <v>14</v>
      </c>
    </row>
    <row r="188" spans="1:9" x14ac:dyDescent="0.35">
      <c r="A188" s="3">
        <v>43426</v>
      </c>
      <c r="B188" s="46">
        <f>YEAR(Table17[[#This Row],[Premiere]])</f>
        <v>2018</v>
      </c>
      <c r="C188" s="46" t="str">
        <f>CHOOSE(MONTH(Table17[[#This Row],[Premiere]]), "January", "February", "March", "April", "May", "June", "July", "August", "September", "October", "November", "December")</f>
        <v>November</v>
      </c>
      <c r="D188" s="46" t="str">
        <f t="shared" si="2"/>
        <v>Thursday</v>
      </c>
      <c r="E188" t="s">
        <v>390</v>
      </c>
      <c r="F188" t="s">
        <v>391</v>
      </c>
      <c r="G188" s="4">
        <v>104</v>
      </c>
      <c r="H188" s="4">
        <v>7</v>
      </c>
      <c r="I188" t="s">
        <v>14</v>
      </c>
    </row>
    <row r="189" spans="1:9" x14ac:dyDescent="0.35">
      <c r="A189" s="3">
        <v>43434</v>
      </c>
      <c r="B189" s="46">
        <f>YEAR(Table17[[#This Row],[Premiere]])</f>
        <v>2018</v>
      </c>
      <c r="C189" s="46" t="str">
        <f>CHOOSE(MONTH(Table17[[#This Row],[Premiere]]), "January", "February", "March", "April", "May", "June", "July", "August", "September", "October", "November", "December")</f>
        <v>November</v>
      </c>
      <c r="D189" s="46" t="str">
        <f t="shared" si="2"/>
        <v>Friday</v>
      </c>
      <c r="E189" t="s">
        <v>102</v>
      </c>
      <c r="F189" t="s">
        <v>685</v>
      </c>
      <c r="G189" s="4">
        <v>92</v>
      </c>
      <c r="H189" s="4">
        <v>5.3</v>
      </c>
      <c r="I189" t="s">
        <v>14</v>
      </c>
    </row>
    <row r="190" spans="1:9" x14ac:dyDescent="0.35">
      <c r="A190" s="3">
        <v>43434</v>
      </c>
      <c r="B190" s="46">
        <f>YEAR(Table17[[#This Row],[Premiere]])</f>
        <v>2018</v>
      </c>
      <c r="C190" s="46" t="str">
        <f>CHOOSE(MONTH(Table17[[#This Row],[Premiere]]), "January", "February", "March", "April", "May", "June", "July", "August", "September", "October", "November", "December")</f>
        <v>November</v>
      </c>
      <c r="D190" s="46" t="str">
        <f t="shared" si="2"/>
        <v>Friday</v>
      </c>
      <c r="E190" t="s">
        <v>180</v>
      </c>
      <c r="F190" t="s">
        <v>697</v>
      </c>
      <c r="G190" s="4">
        <v>118</v>
      </c>
      <c r="H190" s="4">
        <v>5.8</v>
      </c>
      <c r="I190" t="s">
        <v>17</v>
      </c>
    </row>
    <row r="191" spans="1:9" x14ac:dyDescent="0.35">
      <c r="A191" s="3">
        <v>43434</v>
      </c>
      <c r="B191" s="46">
        <f>YEAR(Table17[[#This Row],[Premiere]])</f>
        <v>2018</v>
      </c>
      <c r="C191" s="46" t="str">
        <f>CHOOSE(MONTH(Table17[[#This Row],[Premiere]]), "January", "February", "March", "April", "May", "June", "July", "August", "September", "October", "November", "December")</f>
        <v>November</v>
      </c>
      <c r="D191" s="46" t="str">
        <f t="shared" si="2"/>
        <v>Friday</v>
      </c>
      <c r="E191" t="s">
        <v>624</v>
      </c>
      <c r="F191" t="s">
        <v>85</v>
      </c>
      <c r="G191" s="4">
        <v>30</v>
      </c>
      <c r="H191" s="4">
        <v>7.1</v>
      </c>
      <c r="I191" t="s">
        <v>14</v>
      </c>
    </row>
    <row r="192" spans="1:9" x14ac:dyDescent="0.35">
      <c r="A192" s="3">
        <v>43441</v>
      </c>
      <c r="B192" s="46">
        <f>YEAR(Table17[[#This Row],[Premiere]])</f>
        <v>2018</v>
      </c>
      <c r="C192" s="46" t="str">
        <f>CHOOSE(MONTH(Table17[[#This Row],[Premiere]]), "January", "February", "March", "April", "May", "June", "July", "August", "September", "October", "November", "December")</f>
        <v>December</v>
      </c>
      <c r="D192" s="46" t="str">
        <f t="shared" si="2"/>
        <v>Friday</v>
      </c>
      <c r="E192" t="s">
        <v>45</v>
      </c>
      <c r="F192" t="s">
        <v>21</v>
      </c>
      <c r="G192" s="4">
        <v>95</v>
      </c>
      <c r="H192" s="4">
        <v>4.5999999999999996</v>
      </c>
      <c r="I192" t="s">
        <v>12</v>
      </c>
    </row>
    <row r="193" spans="1:9" x14ac:dyDescent="0.35">
      <c r="A193" s="3">
        <v>43441</v>
      </c>
      <c r="B193" s="46">
        <f>YEAR(Table17[[#This Row],[Premiere]])</f>
        <v>2018</v>
      </c>
      <c r="C193" s="46" t="str">
        <f>CHOOSE(MONTH(Table17[[#This Row],[Premiere]]), "January", "February", "March", "April", "May", "June", "July", "August", "September", "October", "November", "December")</f>
        <v>December</v>
      </c>
      <c r="D193" s="46" t="str">
        <f t="shared" si="2"/>
        <v>Friday</v>
      </c>
      <c r="E193" t="s">
        <v>577</v>
      </c>
      <c r="F193" t="s">
        <v>227</v>
      </c>
      <c r="G193" s="4">
        <v>104</v>
      </c>
      <c r="H193" s="4">
        <v>6.5</v>
      </c>
      <c r="I193" t="s">
        <v>14</v>
      </c>
    </row>
    <row r="194" spans="1:9" x14ac:dyDescent="0.35">
      <c r="A194" s="3">
        <v>43441</v>
      </c>
      <c r="B194" s="46">
        <f>YEAR(Table17[[#This Row],[Premiere]])</f>
        <v>2018</v>
      </c>
      <c r="C194" s="46" t="str">
        <f>CHOOSE(MONTH(Table17[[#This Row],[Premiere]]), "January", "February", "March", "April", "May", "June", "July", "August", "September", "October", "November", "December")</f>
        <v>December</v>
      </c>
      <c r="D194" s="46" t="str">
        <f t="shared" ref="D194:D257" si="3">CHOOSE(WEEKDAY(A194), "Sunday","Monday","Tuesday","Wednesday","Thursday","Friday","Saturday")</f>
        <v>Friday</v>
      </c>
      <c r="E194" t="s">
        <v>583</v>
      </c>
      <c r="F194" t="s">
        <v>6</v>
      </c>
      <c r="G194" s="4">
        <v>58</v>
      </c>
      <c r="H194" s="4">
        <v>6.6</v>
      </c>
      <c r="I194" t="s">
        <v>14</v>
      </c>
    </row>
    <row r="195" spans="1:9" x14ac:dyDescent="0.35">
      <c r="A195" s="3">
        <v>43441</v>
      </c>
      <c r="B195" s="46">
        <f>YEAR(Table17[[#This Row],[Premiere]])</f>
        <v>2018</v>
      </c>
      <c r="C195" s="46" t="str">
        <f>CHOOSE(MONTH(Table17[[#This Row],[Premiere]]), "January", "February", "March", "April", "May", "June", "July", "August", "September", "October", "November", "December")</f>
        <v>December</v>
      </c>
      <c r="D195" s="46" t="str">
        <f t="shared" si="3"/>
        <v>Friday</v>
      </c>
      <c r="E195" t="s">
        <v>331</v>
      </c>
      <c r="F195" t="s">
        <v>6</v>
      </c>
      <c r="G195" s="4">
        <v>98</v>
      </c>
      <c r="H195" s="4">
        <v>6.6</v>
      </c>
      <c r="I195" t="s">
        <v>14</v>
      </c>
    </row>
    <row r="196" spans="1:9" x14ac:dyDescent="0.35">
      <c r="A196" s="3">
        <v>43446</v>
      </c>
      <c r="B196" s="46">
        <f>YEAR(Table17[[#This Row],[Premiere]])</f>
        <v>2018</v>
      </c>
      <c r="C196" s="46" t="str">
        <f>CHOOSE(MONTH(Table17[[#This Row],[Premiere]]), "January", "February", "March", "April", "May", "June", "July", "August", "September", "October", "November", "December")</f>
        <v>December</v>
      </c>
      <c r="D196" s="46" t="str">
        <f t="shared" si="3"/>
        <v>Wednesday</v>
      </c>
      <c r="E196" t="s">
        <v>529</v>
      </c>
      <c r="F196" t="s">
        <v>6</v>
      </c>
      <c r="G196" s="4">
        <v>34</v>
      </c>
      <c r="H196" s="4">
        <v>5.7</v>
      </c>
      <c r="I196" t="s">
        <v>14</v>
      </c>
    </row>
    <row r="197" spans="1:9" x14ac:dyDescent="0.35">
      <c r="A197" s="3">
        <v>43448</v>
      </c>
      <c r="B197" s="46">
        <f>YEAR(Table17[[#This Row],[Premiere]])</f>
        <v>2018</v>
      </c>
      <c r="C197" s="46" t="str">
        <f>CHOOSE(MONTH(Table17[[#This Row],[Premiere]]), "January", "February", "March", "April", "May", "June", "July", "August", "September", "October", "November", "December")</f>
        <v>December</v>
      </c>
      <c r="D197" s="46" t="str">
        <f t="shared" si="3"/>
        <v>Friday</v>
      </c>
      <c r="E197" t="s">
        <v>466</v>
      </c>
      <c r="F197" t="s">
        <v>27</v>
      </c>
      <c r="G197" s="4">
        <v>135</v>
      </c>
      <c r="H197" s="4">
        <v>7.7</v>
      </c>
      <c r="I197" t="s">
        <v>10</v>
      </c>
    </row>
    <row r="198" spans="1:9" x14ac:dyDescent="0.35">
      <c r="A198" s="3">
        <v>43450</v>
      </c>
      <c r="B198" s="46">
        <f>YEAR(Table17[[#This Row],[Premiere]])</f>
        <v>2018</v>
      </c>
      <c r="C198" s="46" t="str">
        <f>CHOOSE(MONTH(Table17[[#This Row],[Premiere]]), "January", "February", "March", "April", "May", "June", "July", "August", "September", "October", "November", "December")</f>
        <v>December</v>
      </c>
      <c r="D198" s="46" t="str">
        <f t="shared" si="3"/>
        <v>Sunday</v>
      </c>
      <c r="E198" t="s">
        <v>679</v>
      </c>
      <c r="F198" t="s">
        <v>712</v>
      </c>
      <c r="G198" s="4">
        <v>153</v>
      </c>
      <c r="H198" s="4">
        <v>8.5</v>
      </c>
      <c r="I198" t="s">
        <v>14</v>
      </c>
    </row>
    <row r="199" spans="1:9" x14ac:dyDescent="0.35">
      <c r="A199" s="3">
        <v>43455</v>
      </c>
      <c r="B199" s="46">
        <f>YEAR(Table17[[#This Row],[Premiere]])</f>
        <v>2018</v>
      </c>
      <c r="C199" s="46" t="str">
        <f>CHOOSE(MONTH(Table17[[#This Row],[Premiere]]), "January", "February", "March", "April", "May", "June", "July", "August", "September", "October", "November", "December")</f>
        <v>December</v>
      </c>
      <c r="D199" s="46" t="str">
        <f t="shared" si="3"/>
        <v>Friday</v>
      </c>
      <c r="E199" t="s">
        <v>561</v>
      </c>
      <c r="F199" t="s">
        <v>21</v>
      </c>
      <c r="G199" s="4">
        <v>44</v>
      </c>
      <c r="H199" s="4">
        <v>6.3</v>
      </c>
      <c r="I199" t="s">
        <v>50</v>
      </c>
    </row>
    <row r="200" spans="1:9" x14ac:dyDescent="0.35">
      <c r="A200" s="3">
        <v>43455</v>
      </c>
      <c r="B200" s="46">
        <f>YEAR(Table17[[#This Row],[Premiere]])</f>
        <v>2018</v>
      </c>
      <c r="C200" s="46" t="str">
        <f>CHOOSE(MONTH(Table17[[#This Row],[Premiere]]), "January", "February", "March", "April", "May", "June", "July", "August", "September", "October", "November", "December")</f>
        <v>December</v>
      </c>
      <c r="D200" s="46" t="str">
        <f t="shared" si="3"/>
        <v>Friday</v>
      </c>
      <c r="E200" t="s">
        <v>323</v>
      </c>
      <c r="F200" t="s">
        <v>710</v>
      </c>
      <c r="G200" s="4">
        <v>124</v>
      </c>
      <c r="H200" s="4">
        <v>6.6</v>
      </c>
      <c r="I200" t="s">
        <v>14</v>
      </c>
    </row>
    <row r="201" spans="1:9" x14ac:dyDescent="0.35">
      <c r="A201" s="3">
        <v>43455</v>
      </c>
      <c r="B201" s="46">
        <f>YEAR(Table17[[#This Row],[Premiere]])</f>
        <v>2018</v>
      </c>
      <c r="C201" s="46" t="str">
        <f>CHOOSE(MONTH(Table17[[#This Row],[Premiere]]), "January", "February", "March", "April", "May", "June", "July", "August", "September", "October", "November", "December")</f>
        <v>December</v>
      </c>
      <c r="D201" s="46" t="str">
        <f t="shared" si="3"/>
        <v>Friday</v>
      </c>
      <c r="E201" t="s">
        <v>671</v>
      </c>
      <c r="F201" t="s">
        <v>6</v>
      </c>
      <c r="G201" s="4">
        <v>105</v>
      </c>
      <c r="H201" s="4">
        <v>8</v>
      </c>
      <c r="I201" t="s">
        <v>14</v>
      </c>
    </row>
    <row r="202" spans="1:9" x14ac:dyDescent="0.35">
      <c r="A202" s="3">
        <v>43465</v>
      </c>
      <c r="B202" s="46">
        <f>YEAR(Table17[[#This Row],[Premiere]])</f>
        <v>2018</v>
      </c>
      <c r="C202" s="46" t="str">
        <f>CHOOSE(MONTH(Table17[[#This Row],[Premiere]]), "January", "February", "March", "April", "May", "June", "July", "August", "September", "October", "November", "December")</f>
        <v>December</v>
      </c>
      <c r="D202" s="46" t="str">
        <f t="shared" si="3"/>
        <v>Monday</v>
      </c>
      <c r="E202" t="s">
        <v>479</v>
      </c>
      <c r="F202" t="s">
        <v>275</v>
      </c>
      <c r="G202" s="4">
        <v>125</v>
      </c>
      <c r="H202" s="4">
        <v>8.4</v>
      </c>
      <c r="I202" t="s">
        <v>14</v>
      </c>
    </row>
    <row r="203" spans="1:9" x14ac:dyDescent="0.35">
      <c r="A203" s="3">
        <v>43469</v>
      </c>
      <c r="B203" s="46">
        <f>YEAR(Table17[[#This Row],[Premiere]])</f>
        <v>2019</v>
      </c>
      <c r="C203" s="46" t="str">
        <f>CHOOSE(MONTH(Table17[[#This Row],[Premiere]]), "January", "February", "March", "April", "May", "June", "July", "August", "September", "October", "November", "December")</f>
        <v>January</v>
      </c>
      <c r="D203" s="46" t="str">
        <f t="shared" si="3"/>
        <v>Friday</v>
      </c>
      <c r="E203" t="s">
        <v>156</v>
      </c>
      <c r="F203" t="s">
        <v>21</v>
      </c>
      <c r="G203" s="4">
        <v>94</v>
      </c>
      <c r="H203" s="4">
        <v>5.7</v>
      </c>
      <c r="I203" t="s">
        <v>14</v>
      </c>
    </row>
    <row r="204" spans="1:9" x14ac:dyDescent="0.35">
      <c r="A204" s="3">
        <v>43476</v>
      </c>
      <c r="B204" s="46">
        <f>YEAR(Table17[[#This Row],[Premiere]])</f>
        <v>2019</v>
      </c>
      <c r="C204" s="46" t="str">
        <f>CHOOSE(MONTH(Table17[[#This Row],[Premiere]]), "January", "February", "March", "April", "May", "June", "July", "August", "September", "October", "November", "December")</f>
        <v>January</v>
      </c>
      <c r="D204" s="46" t="str">
        <f t="shared" si="3"/>
        <v>Friday</v>
      </c>
      <c r="E204" t="s">
        <v>142</v>
      </c>
      <c r="F204" t="s">
        <v>697</v>
      </c>
      <c r="G204" s="4">
        <v>98</v>
      </c>
      <c r="H204" s="4">
        <v>5.6</v>
      </c>
      <c r="I204" t="s">
        <v>14</v>
      </c>
    </row>
    <row r="205" spans="1:9" x14ac:dyDescent="0.35">
      <c r="A205" s="3">
        <v>43476</v>
      </c>
      <c r="B205" s="46">
        <f>YEAR(Table17[[#This Row],[Premiere]])</f>
        <v>2019</v>
      </c>
      <c r="C205" s="46" t="str">
        <f>CHOOSE(MONTH(Table17[[#This Row],[Premiere]]), "January", "February", "March", "April", "May", "June", "July", "August", "September", "October", "November", "December")</f>
        <v>January</v>
      </c>
      <c r="D205" s="46" t="str">
        <f t="shared" si="3"/>
        <v>Friday</v>
      </c>
      <c r="E205" t="s">
        <v>647</v>
      </c>
      <c r="F205" t="s">
        <v>6</v>
      </c>
      <c r="G205" s="4">
        <v>64</v>
      </c>
      <c r="H205" s="4">
        <v>7.3</v>
      </c>
      <c r="I205" t="s">
        <v>47</v>
      </c>
    </row>
    <row r="206" spans="1:9" x14ac:dyDescent="0.35">
      <c r="A206" s="3">
        <v>43483</v>
      </c>
      <c r="B206" s="46">
        <f>YEAR(Table17[[#This Row],[Premiere]])</f>
        <v>2019</v>
      </c>
      <c r="C206" s="46" t="str">
        <f>CHOOSE(MONTH(Table17[[#This Row],[Premiere]]), "January", "February", "March", "April", "May", "June", "July", "August", "September", "October", "November", "December")</f>
        <v>January</v>
      </c>
      <c r="D206" s="46" t="str">
        <f t="shared" si="3"/>
        <v>Friday</v>
      </c>
      <c r="E206" t="s">
        <v>496</v>
      </c>
      <c r="F206" t="s">
        <v>682</v>
      </c>
      <c r="G206" s="4">
        <v>95</v>
      </c>
      <c r="H206" s="4">
        <v>4.7</v>
      </c>
      <c r="I206" t="s">
        <v>14</v>
      </c>
    </row>
    <row r="207" spans="1:9" x14ac:dyDescent="0.35">
      <c r="A207" s="3">
        <v>43483</v>
      </c>
      <c r="B207" s="46">
        <f>YEAR(Table17[[#This Row],[Premiere]])</f>
        <v>2019</v>
      </c>
      <c r="C207" s="46" t="str">
        <f>CHOOSE(MONTH(Table17[[#This Row],[Premiere]]), "January", "February", "March", "April", "May", "June", "July", "August", "September", "October", "November", "December")</f>
        <v>January</v>
      </c>
      <c r="D207" s="46" t="str">
        <f t="shared" si="3"/>
        <v>Friday</v>
      </c>
      <c r="E207" t="s">
        <v>411</v>
      </c>
      <c r="F207" t="s">
        <v>6</v>
      </c>
      <c r="G207" s="4">
        <v>97</v>
      </c>
      <c r="H207" s="4">
        <v>7.2</v>
      </c>
      <c r="I207" t="s">
        <v>14</v>
      </c>
    </row>
    <row r="208" spans="1:9" x14ac:dyDescent="0.35">
      <c r="A208" s="3">
        <v>43483</v>
      </c>
      <c r="B208" s="46">
        <f>YEAR(Table17[[#This Row],[Premiere]])</f>
        <v>2019</v>
      </c>
      <c r="C208" s="46" t="str">
        <f>CHOOSE(MONTH(Table17[[#This Row],[Premiere]]), "January", "February", "March", "April", "May", "June", "July", "August", "September", "October", "November", "December")</f>
        <v>January</v>
      </c>
      <c r="D208" s="46" t="str">
        <f t="shared" si="3"/>
        <v>Friday</v>
      </c>
      <c r="E208" t="s">
        <v>420</v>
      </c>
      <c r="F208" t="s">
        <v>702</v>
      </c>
      <c r="G208" s="4">
        <v>97</v>
      </c>
      <c r="H208" s="4">
        <v>7.2</v>
      </c>
      <c r="I208" t="s">
        <v>17</v>
      </c>
    </row>
    <row r="209" spans="1:9" x14ac:dyDescent="0.35">
      <c r="A209" s="3">
        <v>43490</v>
      </c>
      <c r="B209" s="46">
        <f>YEAR(Table17[[#This Row],[Premiere]])</f>
        <v>2019</v>
      </c>
      <c r="C209" s="46" t="str">
        <f>CHOOSE(MONTH(Table17[[#This Row],[Premiere]]), "January", "February", "March", "April", "May", "June", "July", "August", "September", "October", "November", "December")</f>
        <v>January</v>
      </c>
      <c r="D209" s="46" t="str">
        <f t="shared" si="3"/>
        <v>Friday</v>
      </c>
      <c r="E209" t="s">
        <v>262</v>
      </c>
      <c r="F209" t="s">
        <v>19</v>
      </c>
      <c r="G209" s="4">
        <v>118</v>
      </c>
      <c r="H209" s="4">
        <v>6.3</v>
      </c>
      <c r="I209" t="s">
        <v>14</v>
      </c>
    </row>
    <row r="210" spans="1:9" x14ac:dyDescent="0.35">
      <c r="A210" s="3">
        <v>43497</v>
      </c>
      <c r="B210" s="46">
        <f>YEAR(Table17[[#This Row],[Premiere]])</f>
        <v>2019</v>
      </c>
      <c r="C210" s="46" t="str">
        <f>CHOOSE(MONTH(Table17[[#This Row],[Premiere]]), "January", "February", "March", "April", "May", "June", "July", "August", "September", "October", "November", "December")</f>
        <v>February</v>
      </c>
      <c r="D210" s="46" t="str">
        <f t="shared" si="3"/>
        <v>Friday</v>
      </c>
      <c r="E210" t="s">
        <v>164</v>
      </c>
      <c r="F210" t="s">
        <v>9</v>
      </c>
      <c r="G210" s="4">
        <v>112</v>
      </c>
      <c r="H210" s="4">
        <v>5.7</v>
      </c>
      <c r="I210" t="s">
        <v>14</v>
      </c>
    </row>
    <row r="211" spans="1:9" x14ac:dyDescent="0.35">
      <c r="A211" s="3">
        <v>43504</v>
      </c>
      <c r="B211" s="46">
        <f>YEAR(Table17[[#This Row],[Premiere]])</f>
        <v>2019</v>
      </c>
      <c r="C211" s="46" t="str">
        <f>CHOOSE(MONTH(Table17[[#This Row],[Premiere]]), "January", "February", "March", "April", "May", "June", "July", "August", "September", "October", "November", "December")</f>
        <v>February</v>
      </c>
      <c r="D211" s="46" t="str">
        <f t="shared" si="3"/>
        <v>Friday</v>
      </c>
      <c r="E211" t="s">
        <v>520</v>
      </c>
      <c r="F211" t="s">
        <v>351</v>
      </c>
      <c r="G211" s="4">
        <v>63</v>
      </c>
      <c r="H211" s="4">
        <v>5.5</v>
      </c>
      <c r="I211" t="s">
        <v>14</v>
      </c>
    </row>
    <row r="212" spans="1:9" x14ac:dyDescent="0.35">
      <c r="A212" s="3">
        <v>43504</v>
      </c>
      <c r="B212" s="46">
        <f>YEAR(Table17[[#This Row],[Premiere]])</f>
        <v>2019</v>
      </c>
      <c r="C212" s="46" t="str">
        <f>CHOOSE(MONTH(Table17[[#This Row],[Premiere]]), "January", "February", "March", "April", "May", "June", "July", "August", "September", "October", "November", "December")</f>
        <v>February</v>
      </c>
      <c r="D212" s="46" t="str">
        <f t="shared" si="3"/>
        <v>Friday</v>
      </c>
      <c r="E212" t="s">
        <v>244</v>
      </c>
      <c r="F212" t="s">
        <v>714</v>
      </c>
      <c r="G212" s="4">
        <v>90</v>
      </c>
      <c r="H212" s="4">
        <v>6.2</v>
      </c>
      <c r="I212" t="s">
        <v>14</v>
      </c>
    </row>
    <row r="213" spans="1:9" x14ac:dyDescent="0.35">
      <c r="A213" s="3">
        <v>43504</v>
      </c>
      <c r="B213" s="46">
        <f>YEAR(Table17[[#This Row],[Premiere]])</f>
        <v>2019</v>
      </c>
      <c r="C213" s="46" t="str">
        <f>CHOOSE(MONTH(Table17[[#This Row],[Premiere]]), "January", "February", "March", "April", "May", "June", "July", "August", "September", "October", "November", "December")</f>
        <v>February</v>
      </c>
      <c r="D213" s="46" t="str">
        <f t="shared" si="3"/>
        <v>Friday</v>
      </c>
      <c r="E213" t="s">
        <v>648</v>
      </c>
      <c r="F213" t="s">
        <v>6</v>
      </c>
      <c r="G213" s="4">
        <v>64</v>
      </c>
      <c r="H213" s="4">
        <v>7.3</v>
      </c>
      <c r="I213" t="s">
        <v>14</v>
      </c>
    </row>
    <row r="214" spans="1:9" x14ac:dyDescent="0.35">
      <c r="A214" s="3">
        <v>43508</v>
      </c>
      <c r="B214" s="46">
        <f>YEAR(Table17[[#This Row],[Premiere]])</f>
        <v>2019</v>
      </c>
      <c r="C214" s="46" t="str">
        <f>CHOOSE(MONTH(Table17[[#This Row],[Premiere]]), "January", "February", "March", "April", "May", "June", "July", "August", "September", "October", "November", "December")</f>
        <v>February</v>
      </c>
      <c r="D214" s="46" t="str">
        <f t="shared" si="3"/>
        <v>Tuesday</v>
      </c>
      <c r="E214" t="s">
        <v>656</v>
      </c>
      <c r="F214" t="s">
        <v>6</v>
      </c>
      <c r="G214" s="4">
        <v>26</v>
      </c>
      <c r="H214" s="4">
        <v>7.4</v>
      </c>
      <c r="I214" t="s">
        <v>413</v>
      </c>
    </row>
    <row r="215" spans="1:9" x14ac:dyDescent="0.35">
      <c r="A215" s="3">
        <v>43518</v>
      </c>
      <c r="B215" s="46">
        <f>YEAR(Table17[[#This Row],[Premiere]])</f>
        <v>2019</v>
      </c>
      <c r="C215" s="46" t="str">
        <f>CHOOSE(MONTH(Table17[[#This Row],[Premiere]]), "January", "February", "March", "April", "May", "June", "July", "August", "September", "October", "November", "December")</f>
        <v>February</v>
      </c>
      <c r="D215" s="46" t="str">
        <f t="shared" si="3"/>
        <v>Friday</v>
      </c>
      <c r="E215" t="s">
        <v>49</v>
      </c>
      <c r="F215" t="s">
        <v>689</v>
      </c>
      <c r="G215" s="4">
        <v>83</v>
      </c>
      <c r="H215" s="4">
        <v>4.5999999999999996</v>
      </c>
      <c r="I215" t="s">
        <v>44</v>
      </c>
    </row>
    <row r="216" spans="1:9" x14ac:dyDescent="0.35">
      <c r="A216" s="3">
        <v>43518</v>
      </c>
      <c r="B216" s="46">
        <f>YEAR(Table17[[#This Row],[Premiere]])</f>
        <v>2019</v>
      </c>
      <c r="C216" s="46" t="str">
        <f>CHOOSE(MONTH(Table17[[#This Row],[Premiere]]), "January", "February", "March", "April", "May", "June", "July", "August", "September", "October", "November", "December")</f>
        <v>February</v>
      </c>
      <c r="D216" s="46" t="str">
        <f t="shared" si="3"/>
        <v>Friday</v>
      </c>
      <c r="E216" t="s">
        <v>88</v>
      </c>
      <c r="F216" t="s">
        <v>27</v>
      </c>
      <c r="G216" s="4">
        <v>112</v>
      </c>
      <c r="H216" s="4">
        <v>5.2</v>
      </c>
      <c r="I216" t="s">
        <v>89</v>
      </c>
    </row>
    <row r="217" spans="1:9" x14ac:dyDescent="0.35">
      <c r="A217" s="3">
        <v>43518</v>
      </c>
      <c r="B217" s="46">
        <f>YEAR(Table17[[#This Row],[Premiere]])</f>
        <v>2019</v>
      </c>
      <c r="C217" s="46" t="str">
        <f>CHOOSE(MONTH(Table17[[#This Row],[Premiere]]), "January", "February", "March", "April", "May", "June", "July", "August", "September", "October", "November", "December")</f>
        <v>February</v>
      </c>
      <c r="D217" s="46" t="str">
        <f t="shared" si="3"/>
        <v>Friday</v>
      </c>
      <c r="E217" t="s">
        <v>414</v>
      </c>
      <c r="F217" t="s">
        <v>415</v>
      </c>
      <c r="G217" s="4">
        <v>89</v>
      </c>
      <c r="H217" s="4">
        <v>7.2</v>
      </c>
      <c r="I217" t="s">
        <v>14</v>
      </c>
    </row>
    <row r="218" spans="1:9" x14ac:dyDescent="0.35">
      <c r="A218" s="3">
        <v>43532</v>
      </c>
      <c r="B218" s="46">
        <f>YEAR(Table17[[#This Row],[Premiere]])</f>
        <v>2019</v>
      </c>
      <c r="C218" s="46" t="str">
        <f>CHOOSE(MONTH(Table17[[#This Row],[Premiere]]), "January", "February", "March", "April", "May", "June", "July", "August", "September", "October", "November", "December")</f>
        <v>March</v>
      </c>
      <c r="D218" s="46" t="str">
        <f t="shared" si="3"/>
        <v>Friday</v>
      </c>
      <c r="E218" t="s">
        <v>209</v>
      </c>
      <c r="F218" t="s">
        <v>27</v>
      </c>
      <c r="G218" s="4">
        <v>90</v>
      </c>
      <c r="H218" s="4">
        <v>6</v>
      </c>
      <c r="I218" t="s">
        <v>14</v>
      </c>
    </row>
    <row r="219" spans="1:9" x14ac:dyDescent="0.35">
      <c r="A219" s="3">
        <v>43532</v>
      </c>
      <c r="B219" s="46">
        <f>YEAR(Table17[[#This Row],[Premiere]])</f>
        <v>2019</v>
      </c>
      <c r="C219" s="46" t="str">
        <f>CHOOSE(MONTH(Table17[[#This Row],[Premiere]]), "January", "February", "March", "April", "May", "June", "July", "August", "September", "October", "November", "December")</f>
        <v>March</v>
      </c>
      <c r="D219" s="46" t="str">
        <f t="shared" si="3"/>
        <v>Friday</v>
      </c>
      <c r="E219" t="s">
        <v>298</v>
      </c>
      <c r="F219" t="s">
        <v>27</v>
      </c>
      <c r="G219" s="4">
        <v>99</v>
      </c>
      <c r="H219" s="4">
        <v>6.4</v>
      </c>
      <c r="I219" t="s">
        <v>14</v>
      </c>
    </row>
    <row r="220" spans="1:9" x14ac:dyDescent="0.35">
      <c r="A220" s="3">
        <v>43537</v>
      </c>
      <c r="B220" s="46">
        <f>YEAR(Table17[[#This Row],[Premiere]])</f>
        <v>2019</v>
      </c>
      <c r="C220" s="46" t="str">
        <f>CHOOSE(MONTH(Table17[[#This Row],[Premiere]]), "January", "February", "March", "April", "May", "June", "July", "August", "September", "October", "November", "December")</f>
        <v>March</v>
      </c>
      <c r="D220" s="46" t="str">
        <f t="shared" si="3"/>
        <v>Wednesday</v>
      </c>
      <c r="E220" t="s">
        <v>295</v>
      </c>
      <c r="F220" t="s">
        <v>691</v>
      </c>
      <c r="G220" s="4">
        <v>125</v>
      </c>
      <c r="H220" s="4">
        <v>6.4</v>
      </c>
      <c r="I220" t="s">
        <v>14</v>
      </c>
    </row>
    <row r="221" spans="1:9" x14ac:dyDescent="0.35">
      <c r="A221" s="3">
        <v>43545</v>
      </c>
      <c r="B221" s="46">
        <f>YEAR(Table17[[#This Row],[Premiere]])</f>
        <v>2019</v>
      </c>
      <c r="C221" s="46" t="str">
        <f>CHOOSE(MONTH(Table17[[#This Row],[Premiere]]), "January", "February", "March", "April", "May", "June", "July", "August", "September", "October", "November", "December")</f>
        <v>March</v>
      </c>
      <c r="D221" s="46" t="str">
        <f t="shared" si="3"/>
        <v>Thursday</v>
      </c>
      <c r="E221" t="s">
        <v>572</v>
      </c>
      <c r="F221" t="s">
        <v>6</v>
      </c>
      <c r="G221" s="4">
        <v>60</v>
      </c>
      <c r="H221" s="4">
        <v>6.5</v>
      </c>
      <c r="I221" t="s">
        <v>44</v>
      </c>
    </row>
    <row r="222" spans="1:9" x14ac:dyDescent="0.35">
      <c r="A222" s="3">
        <v>43546</v>
      </c>
      <c r="B222" s="46">
        <f>YEAR(Table17[[#This Row],[Premiere]])</f>
        <v>2019</v>
      </c>
      <c r="C222" s="46" t="str">
        <f>CHOOSE(MONTH(Table17[[#This Row],[Premiere]]), "January", "February", "March", "April", "May", "June", "July", "August", "September", "October", "November", "December")</f>
        <v>March</v>
      </c>
      <c r="D222" s="46" t="str">
        <f t="shared" si="3"/>
        <v>Friday</v>
      </c>
      <c r="E222" t="s">
        <v>620</v>
      </c>
      <c r="F222" t="s">
        <v>6</v>
      </c>
      <c r="G222" s="4">
        <v>70</v>
      </c>
      <c r="H222" s="4">
        <v>7</v>
      </c>
      <c r="I222" t="s">
        <v>14</v>
      </c>
    </row>
    <row r="223" spans="1:9" x14ac:dyDescent="0.35">
      <c r="A223" s="3">
        <v>43546</v>
      </c>
      <c r="B223" s="46">
        <f>YEAR(Table17[[#This Row],[Premiere]])</f>
        <v>2019</v>
      </c>
      <c r="C223" s="46" t="str">
        <f>CHOOSE(MONTH(Table17[[#This Row],[Premiere]]), "January", "February", "March", "April", "May", "June", "July", "August", "September", "October", "November", "December")</f>
        <v>March</v>
      </c>
      <c r="D223" s="46" t="str">
        <f t="shared" si="3"/>
        <v>Friday</v>
      </c>
      <c r="E223" t="s">
        <v>392</v>
      </c>
      <c r="F223" t="s">
        <v>170</v>
      </c>
      <c r="G223" s="4">
        <v>108</v>
      </c>
      <c r="H223" s="4">
        <v>7</v>
      </c>
      <c r="I223" t="s">
        <v>14</v>
      </c>
    </row>
    <row r="224" spans="1:9" x14ac:dyDescent="0.35">
      <c r="A224" s="3">
        <v>43553</v>
      </c>
      <c r="B224" s="46">
        <f>YEAR(Table17[[#This Row],[Premiere]])</f>
        <v>2019</v>
      </c>
      <c r="C224" s="46" t="str">
        <f>CHOOSE(MONTH(Table17[[#This Row],[Premiere]]), "January", "February", "March", "April", "May", "June", "July", "August", "September", "October", "November", "December")</f>
        <v>March</v>
      </c>
      <c r="D224" s="46" t="str">
        <f t="shared" si="3"/>
        <v>Friday</v>
      </c>
      <c r="E224" s="9" t="s">
        <v>531</v>
      </c>
      <c r="F224" t="s">
        <v>697</v>
      </c>
      <c r="G224" s="4">
        <v>124</v>
      </c>
      <c r="H224" s="4">
        <v>5.8</v>
      </c>
      <c r="I224" t="s">
        <v>89</v>
      </c>
    </row>
    <row r="225" spans="1:9" x14ac:dyDescent="0.35">
      <c r="A225" s="3">
        <v>43553</v>
      </c>
      <c r="B225" s="46">
        <f>YEAR(Table17[[#This Row],[Premiere]])</f>
        <v>2019</v>
      </c>
      <c r="C225" s="46" t="str">
        <f>CHOOSE(MONTH(Table17[[#This Row],[Premiere]]), "January", "February", "March", "April", "May", "June", "July", "August", "September", "October", "November", "December")</f>
        <v>March</v>
      </c>
      <c r="D225" s="46" t="str">
        <f t="shared" si="3"/>
        <v>Friday</v>
      </c>
      <c r="E225" t="s">
        <v>563</v>
      </c>
      <c r="F225" t="s">
        <v>6</v>
      </c>
      <c r="G225" s="4">
        <v>87</v>
      </c>
      <c r="H225" s="4">
        <v>6.3</v>
      </c>
      <c r="I225" t="s">
        <v>14</v>
      </c>
    </row>
    <row r="226" spans="1:9" x14ac:dyDescent="0.35">
      <c r="A226" s="3">
        <v>43553</v>
      </c>
      <c r="B226" s="46">
        <f>YEAR(Table17[[#This Row],[Premiere]])</f>
        <v>2019</v>
      </c>
      <c r="C226" s="46" t="str">
        <f>CHOOSE(MONTH(Table17[[#This Row],[Premiere]]), "January", "February", "March", "April", "May", "June", "July", "August", "September", "October", "November", "December")</f>
        <v>March</v>
      </c>
      <c r="D226" s="46" t="str">
        <f t="shared" si="3"/>
        <v>Friday</v>
      </c>
      <c r="E226" t="s">
        <v>380</v>
      </c>
      <c r="F226" t="s">
        <v>702</v>
      </c>
      <c r="G226" s="4">
        <v>131</v>
      </c>
      <c r="H226" s="4">
        <v>6.9</v>
      </c>
      <c r="I226" t="s">
        <v>14</v>
      </c>
    </row>
    <row r="227" spans="1:9" x14ac:dyDescent="0.35">
      <c r="A227" s="3">
        <v>43560</v>
      </c>
      <c r="B227" s="46">
        <f>YEAR(Table17[[#This Row],[Premiere]])</f>
        <v>2019</v>
      </c>
      <c r="C227" s="46" t="str">
        <f>CHOOSE(MONTH(Table17[[#This Row],[Premiere]]), "January", "February", "March", "April", "May", "June", "July", "August", "September", "October", "November", "December")</f>
        <v>April</v>
      </c>
      <c r="D227" s="46" t="str">
        <f t="shared" si="3"/>
        <v>Friday</v>
      </c>
      <c r="E227" t="s">
        <v>133</v>
      </c>
      <c r="F227" t="s">
        <v>21</v>
      </c>
      <c r="G227" s="4">
        <v>92</v>
      </c>
      <c r="H227" s="4">
        <v>5.5</v>
      </c>
      <c r="I227" t="s">
        <v>14</v>
      </c>
    </row>
    <row r="228" spans="1:9" x14ac:dyDescent="0.35">
      <c r="A228" s="3">
        <v>43567</v>
      </c>
      <c r="B228" s="46">
        <f>YEAR(Table17[[#This Row],[Premiere]])</f>
        <v>2019</v>
      </c>
      <c r="C228" s="46" t="str">
        <f>CHOOSE(MONTH(Table17[[#This Row],[Premiere]]), "January", "February", "March", "April", "May", "June", "July", "August", "September", "October", "November", "December")</f>
        <v>April</v>
      </c>
      <c r="D228" s="46" t="str">
        <f t="shared" si="3"/>
        <v>Friday</v>
      </c>
      <c r="E228" t="s">
        <v>510</v>
      </c>
      <c r="F228" t="s">
        <v>27</v>
      </c>
      <c r="G228" s="4">
        <v>93</v>
      </c>
      <c r="H228" s="4">
        <v>5.3</v>
      </c>
      <c r="I228" t="s">
        <v>10</v>
      </c>
    </row>
    <row r="229" spans="1:9" x14ac:dyDescent="0.35">
      <c r="A229" s="3">
        <v>43567</v>
      </c>
      <c r="B229" s="46">
        <f>YEAR(Table17[[#This Row],[Premiere]])</f>
        <v>2019</v>
      </c>
      <c r="C229" s="46" t="str">
        <f>CHOOSE(MONTH(Table17[[#This Row],[Premiere]]), "January", "February", "March", "April", "May", "June", "July", "August", "September", "October", "November", "December")</f>
        <v>April</v>
      </c>
      <c r="D229" s="46" t="str">
        <f t="shared" si="3"/>
        <v>Friday</v>
      </c>
      <c r="E229" t="s">
        <v>192</v>
      </c>
      <c r="F229" t="s">
        <v>685</v>
      </c>
      <c r="G229" s="4">
        <v>89</v>
      </c>
      <c r="H229" s="4">
        <v>5.8</v>
      </c>
      <c r="I229" t="s">
        <v>14</v>
      </c>
    </row>
    <row r="230" spans="1:9" x14ac:dyDescent="0.35">
      <c r="A230" s="3">
        <v>43572</v>
      </c>
      <c r="B230" s="46">
        <f>YEAR(Table17[[#This Row],[Premiere]])</f>
        <v>2019</v>
      </c>
      <c r="C230" s="46" t="str">
        <f>CHOOSE(MONTH(Table17[[#This Row],[Premiere]]), "January", "February", "March", "April", "May", "June", "July", "August", "September", "October", "November", "December")</f>
        <v>April</v>
      </c>
      <c r="D230" s="46" t="str">
        <f t="shared" si="3"/>
        <v>Wednesday</v>
      </c>
      <c r="E230" t="s">
        <v>662</v>
      </c>
      <c r="F230" t="s">
        <v>6</v>
      </c>
      <c r="G230" s="4">
        <v>137</v>
      </c>
      <c r="H230" s="4">
        <v>7.5</v>
      </c>
      <c r="I230" t="s">
        <v>14</v>
      </c>
    </row>
    <row r="231" spans="1:9" x14ac:dyDescent="0.35">
      <c r="A231" s="3">
        <v>43574</v>
      </c>
      <c r="B231" s="46">
        <f>YEAR(Table17[[#This Row],[Premiere]])</f>
        <v>2019</v>
      </c>
      <c r="C231" s="46" t="str">
        <f>CHOOSE(MONTH(Table17[[#This Row],[Premiere]]), "January", "February", "March", "April", "May", "June", "July", "August", "September", "October", "November", "December")</f>
        <v>April</v>
      </c>
      <c r="D231" s="46" t="str">
        <f t="shared" si="3"/>
        <v>Friday</v>
      </c>
      <c r="E231" t="s">
        <v>247</v>
      </c>
      <c r="F231" t="s">
        <v>685</v>
      </c>
      <c r="G231" s="4">
        <v>92</v>
      </c>
      <c r="H231" s="4">
        <v>6.2</v>
      </c>
      <c r="I231" t="s">
        <v>14</v>
      </c>
    </row>
    <row r="232" spans="1:9" x14ac:dyDescent="0.35">
      <c r="A232" s="3">
        <v>43574</v>
      </c>
      <c r="B232" s="46">
        <f>YEAR(Table17[[#This Row],[Premiere]])</f>
        <v>2019</v>
      </c>
      <c r="C232" s="46" t="str">
        <f>CHOOSE(MONTH(Table17[[#This Row],[Premiere]]), "January", "February", "March", "April", "May", "June", "July", "August", "September", "October", "November", "December")</f>
        <v>April</v>
      </c>
      <c r="D232" s="46" t="str">
        <f t="shared" si="3"/>
        <v>Friday</v>
      </c>
      <c r="E232" t="s">
        <v>260</v>
      </c>
      <c r="F232" t="s">
        <v>27</v>
      </c>
      <c r="G232" s="4">
        <v>101</v>
      </c>
      <c r="H232" s="4">
        <v>6.3</v>
      </c>
      <c r="I232" t="s">
        <v>17</v>
      </c>
    </row>
    <row r="233" spans="1:9" x14ac:dyDescent="0.35">
      <c r="A233" s="3">
        <v>43574</v>
      </c>
      <c r="B233" s="46">
        <f>YEAR(Table17[[#This Row],[Premiere]])</f>
        <v>2019</v>
      </c>
      <c r="C233" s="46" t="str">
        <f>CHOOSE(MONTH(Table17[[#This Row],[Premiere]]), "January", "February", "March", "April", "May", "June", "July", "August", "September", "October", "November", "December")</f>
        <v>April</v>
      </c>
      <c r="D233" s="46" t="str">
        <f t="shared" si="3"/>
        <v>Friday</v>
      </c>
      <c r="E233" t="s">
        <v>667</v>
      </c>
      <c r="F233" t="s">
        <v>6</v>
      </c>
      <c r="G233" s="4">
        <v>76</v>
      </c>
      <c r="H233" s="4">
        <v>7.7</v>
      </c>
      <c r="I233" t="s">
        <v>14</v>
      </c>
    </row>
    <row r="234" spans="1:9" x14ac:dyDescent="0.35">
      <c r="A234" s="3">
        <v>43575</v>
      </c>
      <c r="B234" s="46">
        <f>YEAR(Table17[[#This Row],[Premiere]])</f>
        <v>2019</v>
      </c>
      <c r="C234" s="46" t="str">
        <f>CHOOSE(MONTH(Table17[[#This Row],[Premiere]]), "January", "February", "March", "April", "May", "June", "July", "August", "September", "October", "November", "December")</f>
        <v>April</v>
      </c>
      <c r="D234" s="46" t="str">
        <f t="shared" si="3"/>
        <v>Saturday</v>
      </c>
      <c r="E234" t="s">
        <v>400</v>
      </c>
      <c r="F234" t="s">
        <v>6</v>
      </c>
      <c r="G234" s="4">
        <v>97</v>
      </c>
      <c r="H234" s="4">
        <v>7.1</v>
      </c>
      <c r="I234" t="s">
        <v>14</v>
      </c>
    </row>
    <row r="235" spans="1:9" x14ac:dyDescent="0.35">
      <c r="A235" s="3">
        <v>43581</v>
      </c>
      <c r="B235" s="46">
        <f>YEAR(Table17[[#This Row],[Premiere]])</f>
        <v>2019</v>
      </c>
      <c r="C235" s="46" t="str">
        <f>CHOOSE(MONTH(Table17[[#This Row],[Premiere]]), "January", "February", "March", "April", "May", "June", "July", "August", "September", "October", "November", "December")</f>
        <v>April</v>
      </c>
      <c r="D235" s="46" t="str">
        <f t="shared" si="3"/>
        <v>Friday</v>
      </c>
      <c r="E235" t="s">
        <v>618</v>
      </c>
      <c r="F235" t="s">
        <v>6</v>
      </c>
      <c r="G235" s="4">
        <v>48</v>
      </c>
      <c r="H235" s="4">
        <v>7</v>
      </c>
      <c r="I235" t="s">
        <v>14</v>
      </c>
    </row>
    <row r="236" spans="1:9" x14ac:dyDescent="0.35">
      <c r="A236" s="3">
        <v>43586</v>
      </c>
      <c r="B236" s="46">
        <f>YEAR(Table17[[#This Row],[Premiere]])</f>
        <v>2019</v>
      </c>
      <c r="C236" s="46" t="str">
        <f>CHOOSE(MONTH(Table17[[#This Row],[Premiere]]), "January", "February", "March", "April", "May", "June", "July", "August", "September", "October", "November", "December")</f>
        <v>May</v>
      </c>
      <c r="D236" s="46" t="str">
        <f t="shared" si="3"/>
        <v>Wednesday</v>
      </c>
      <c r="E236" t="s">
        <v>630</v>
      </c>
      <c r="F236" t="s">
        <v>6</v>
      </c>
      <c r="G236" s="4">
        <v>87</v>
      </c>
      <c r="H236" s="4">
        <v>7.1</v>
      </c>
      <c r="I236" t="s">
        <v>14</v>
      </c>
    </row>
    <row r="237" spans="1:9" x14ac:dyDescent="0.35">
      <c r="A237" s="3">
        <v>43588</v>
      </c>
      <c r="B237" s="46">
        <f>YEAR(Table17[[#This Row],[Premiere]])</f>
        <v>2019</v>
      </c>
      <c r="C237" s="46" t="str">
        <f>CHOOSE(MONTH(Table17[[#This Row],[Premiere]]), "January", "February", "March", "April", "May", "June", "July", "August", "September", "October", "November", "December")</f>
        <v>May</v>
      </c>
      <c r="D237" s="46" t="str">
        <f t="shared" si="3"/>
        <v>Friday</v>
      </c>
      <c r="E237" t="s">
        <v>110</v>
      </c>
      <c r="F237" t="s">
        <v>21</v>
      </c>
      <c r="G237" s="4">
        <v>78</v>
      </c>
      <c r="H237" s="4">
        <v>5.4</v>
      </c>
      <c r="I237" t="s">
        <v>10</v>
      </c>
    </row>
    <row r="238" spans="1:9" x14ac:dyDescent="0.35">
      <c r="A238" s="3">
        <v>43588</v>
      </c>
      <c r="B238" s="46">
        <f>YEAR(Table17[[#This Row],[Premiere]])</f>
        <v>2019</v>
      </c>
      <c r="C238" s="46" t="str">
        <f>CHOOSE(MONTH(Table17[[#This Row],[Premiere]]), "January", "February", "March", "April", "May", "June", "July", "August", "September", "October", "November", "December")</f>
        <v>May</v>
      </c>
      <c r="D238" s="46" t="str">
        <f t="shared" si="3"/>
        <v>Friday</v>
      </c>
      <c r="E238" t="s">
        <v>594</v>
      </c>
      <c r="F238" t="s">
        <v>6</v>
      </c>
      <c r="G238" s="4">
        <v>39</v>
      </c>
      <c r="H238" s="4">
        <v>6.8</v>
      </c>
      <c r="I238" t="s">
        <v>361</v>
      </c>
    </row>
    <row r="239" spans="1:9" x14ac:dyDescent="0.35">
      <c r="A239" s="3">
        <v>43595</v>
      </c>
      <c r="B239" s="46">
        <f>YEAR(Table17[[#This Row],[Premiere]])</f>
        <v>2019</v>
      </c>
      <c r="C239" s="46" t="str">
        <f>CHOOSE(MONTH(Table17[[#This Row],[Premiere]]), "January", "February", "March", "April", "May", "June", "July", "August", "September", "October", "November", "December")</f>
        <v>May</v>
      </c>
      <c r="D239" s="46" t="str">
        <f t="shared" si="3"/>
        <v>Friday</v>
      </c>
      <c r="E239" t="s">
        <v>134</v>
      </c>
      <c r="F239" t="s">
        <v>21</v>
      </c>
      <c r="G239" s="4">
        <v>103</v>
      </c>
      <c r="H239" s="4">
        <v>5.5</v>
      </c>
      <c r="I239" t="s">
        <v>14</v>
      </c>
    </row>
    <row r="240" spans="1:9" x14ac:dyDescent="0.35">
      <c r="A240" s="3">
        <v>43599</v>
      </c>
      <c r="B240" s="46">
        <f>YEAR(Table17[[#This Row],[Premiere]])</f>
        <v>2019</v>
      </c>
      <c r="C240" s="46" t="str">
        <f>CHOOSE(MONTH(Table17[[#This Row],[Premiere]]), "January", "February", "March", "April", "May", "June", "July", "August", "September", "October", "November", "December")</f>
        <v>May</v>
      </c>
      <c r="D240" s="46" t="str">
        <f t="shared" si="3"/>
        <v>Tuesday</v>
      </c>
      <c r="E240" t="s">
        <v>97</v>
      </c>
      <c r="F240" t="s">
        <v>351</v>
      </c>
      <c r="G240" s="4">
        <v>60</v>
      </c>
      <c r="H240" s="4">
        <v>5.2</v>
      </c>
      <c r="I240" t="s">
        <v>14</v>
      </c>
    </row>
    <row r="241" spans="1:9" x14ac:dyDescent="0.35">
      <c r="A241" s="3">
        <v>43601</v>
      </c>
      <c r="B241" s="46">
        <f>YEAR(Table17[[#This Row],[Premiere]])</f>
        <v>2019</v>
      </c>
      <c r="C241" s="46" t="str">
        <f>CHOOSE(MONTH(Table17[[#This Row],[Premiere]]), "January", "February", "March", "April", "May", "June", "July", "August", "September", "October", "November", "December")</f>
        <v>May</v>
      </c>
      <c r="D241" s="46" t="str">
        <f t="shared" si="3"/>
        <v>Thursday</v>
      </c>
      <c r="E241" t="s">
        <v>155</v>
      </c>
      <c r="F241" t="s">
        <v>27</v>
      </c>
      <c r="G241" s="4">
        <v>89</v>
      </c>
      <c r="H241" s="4">
        <v>5.7</v>
      </c>
      <c r="I241" t="s">
        <v>14</v>
      </c>
    </row>
    <row r="242" spans="1:9" x14ac:dyDescent="0.35">
      <c r="A242" s="3">
        <v>43602</v>
      </c>
      <c r="B242" s="46">
        <f>YEAR(Table17[[#This Row],[Premiere]])</f>
        <v>2019</v>
      </c>
      <c r="C242" s="46" t="str">
        <f>CHOOSE(MONTH(Table17[[#This Row],[Premiere]]), "January", "February", "March", "April", "May", "June", "July", "August", "September", "October", "November", "December")</f>
        <v>May</v>
      </c>
      <c r="D242" s="46" t="str">
        <f t="shared" si="3"/>
        <v>Friday</v>
      </c>
      <c r="E242" t="s">
        <v>96</v>
      </c>
      <c r="F242" t="s">
        <v>696</v>
      </c>
      <c r="G242" s="4">
        <v>87</v>
      </c>
      <c r="H242" s="4">
        <v>5.2</v>
      </c>
      <c r="I242" t="s">
        <v>14</v>
      </c>
    </row>
    <row r="243" spans="1:9" x14ac:dyDescent="0.35">
      <c r="A243" s="3">
        <v>43602</v>
      </c>
      <c r="B243" s="46">
        <f>YEAR(Table17[[#This Row],[Premiere]])</f>
        <v>2019</v>
      </c>
      <c r="C243" s="46" t="str">
        <f>CHOOSE(MONTH(Table17[[#This Row],[Premiere]]), "January", "February", "March", "April", "May", "June", "July", "August", "September", "October", "November", "December")</f>
        <v>May</v>
      </c>
      <c r="D243" s="46" t="str">
        <f t="shared" si="3"/>
        <v>Friday</v>
      </c>
      <c r="E243" t="s">
        <v>619</v>
      </c>
      <c r="F243" t="s">
        <v>6</v>
      </c>
      <c r="G243" s="4">
        <v>84</v>
      </c>
      <c r="H243" s="4">
        <v>7</v>
      </c>
      <c r="I243" t="s">
        <v>14</v>
      </c>
    </row>
    <row r="244" spans="1:9" x14ac:dyDescent="0.35">
      <c r="A244" s="3">
        <v>43607</v>
      </c>
      <c r="B244" s="46">
        <f>YEAR(Table17[[#This Row],[Premiere]])</f>
        <v>2019</v>
      </c>
      <c r="C244" s="46" t="str">
        <f>CHOOSE(MONTH(Table17[[#This Row],[Premiere]]), "January", "February", "March", "April", "May", "June", "July", "August", "September", "October", "November", "December")</f>
        <v>May</v>
      </c>
      <c r="D244" s="46" t="str">
        <f t="shared" si="3"/>
        <v>Wednesday</v>
      </c>
      <c r="E244" t="s">
        <v>556</v>
      </c>
      <c r="F244" t="s">
        <v>6</v>
      </c>
      <c r="G244" s="4">
        <v>30</v>
      </c>
      <c r="H244" s="4">
        <v>6.3</v>
      </c>
      <c r="I244" t="s">
        <v>47</v>
      </c>
    </row>
    <row r="245" spans="1:9" x14ac:dyDescent="0.35">
      <c r="A245" s="3">
        <v>43608</v>
      </c>
      <c r="B245" s="46">
        <f>YEAR(Table17[[#This Row],[Premiere]])</f>
        <v>2019</v>
      </c>
      <c r="C245" s="46" t="str">
        <f>CHOOSE(MONTH(Table17[[#This Row],[Premiere]]), "January", "February", "March", "April", "May", "June", "July", "August", "September", "October", "November", "December")</f>
        <v>May</v>
      </c>
      <c r="D245" s="46" t="str">
        <f t="shared" si="3"/>
        <v>Thursday</v>
      </c>
      <c r="E245" t="s">
        <v>381</v>
      </c>
      <c r="F245" t="s">
        <v>118</v>
      </c>
      <c r="G245" s="4">
        <v>30</v>
      </c>
      <c r="H245" s="4">
        <v>6.9</v>
      </c>
      <c r="I245" t="s">
        <v>14</v>
      </c>
    </row>
    <row r="246" spans="1:9" x14ac:dyDescent="0.35">
      <c r="A246" s="3">
        <v>43609</v>
      </c>
      <c r="B246" s="46">
        <f>YEAR(Table17[[#This Row],[Premiere]])</f>
        <v>2019</v>
      </c>
      <c r="C246" s="46" t="str">
        <f>CHOOSE(MONTH(Table17[[#This Row],[Premiere]]), "January", "February", "March", "April", "May", "June", "July", "August", "September", "October", "November", "December")</f>
        <v>May</v>
      </c>
      <c r="D246" s="46" t="str">
        <f t="shared" si="3"/>
        <v>Friday</v>
      </c>
      <c r="E246" t="s">
        <v>46</v>
      </c>
      <c r="F246" t="s">
        <v>6</v>
      </c>
      <c r="G246" s="4">
        <v>37</v>
      </c>
      <c r="H246" s="4">
        <v>4.5999999999999996</v>
      </c>
      <c r="I246" t="s">
        <v>47</v>
      </c>
    </row>
    <row r="247" spans="1:9" x14ac:dyDescent="0.35">
      <c r="A247" s="3">
        <v>43609</v>
      </c>
      <c r="B247" s="46">
        <f>YEAR(Table17[[#This Row],[Premiere]])</f>
        <v>2019</v>
      </c>
      <c r="C247" s="46" t="str">
        <f>CHOOSE(MONTH(Table17[[#This Row],[Premiere]]), "January", "February", "March", "April", "May", "June", "July", "August", "September", "October", "November", "December")</f>
        <v>May</v>
      </c>
      <c r="D247" s="46" t="str">
        <f t="shared" si="3"/>
        <v>Friday</v>
      </c>
      <c r="E247" t="s">
        <v>507</v>
      </c>
      <c r="F247" t="s">
        <v>695</v>
      </c>
      <c r="G247" s="4">
        <v>98</v>
      </c>
      <c r="H247" s="4">
        <v>5.2</v>
      </c>
      <c r="I247" t="s">
        <v>14</v>
      </c>
    </row>
    <row r="248" spans="1:9" x14ac:dyDescent="0.35">
      <c r="A248" s="3">
        <v>43609</v>
      </c>
      <c r="B248" s="46">
        <f>YEAR(Table17[[#This Row],[Premiere]])</f>
        <v>2019</v>
      </c>
      <c r="C248" s="46" t="str">
        <f>CHOOSE(MONTH(Table17[[#This Row],[Premiere]]), "January", "February", "March", "April", "May", "June", "July", "August", "September", "October", "November", "December")</f>
        <v>May</v>
      </c>
      <c r="D248" s="46" t="str">
        <f t="shared" si="3"/>
        <v>Friday</v>
      </c>
      <c r="E248" t="s">
        <v>233</v>
      </c>
      <c r="F248" t="s">
        <v>722</v>
      </c>
      <c r="G248" s="4">
        <v>90</v>
      </c>
      <c r="H248" s="4">
        <v>6.1</v>
      </c>
      <c r="I248" t="s">
        <v>14</v>
      </c>
    </row>
    <row r="249" spans="1:9" x14ac:dyDescent="0.35">
      <c r="A249" s="3">
        <v>43616</v>
      </c>
      <c r="B249" s="46">
        <f>YEAR(Table17[[#This Row],[Premiere]])</f>
        <v>2019</v>
      </c>
      <c r="C249" s="46" t="str">
        <f>CHOOSE(MONTH(Table17[[#This Row],[Premiere]]), "January", "February", "March", "April", "May", "June", "July", "August", "September", "October", "November", "December")</f>
        <v>May</v>
      </c>
      <c r="D249" s="46" t="str">
        <f t="shared" si="3"/>
        <v>Friday</v>
      </c>
      <c r="E249" t="s">
        <v>306</v>
      </c>
      <c r="F249" t="s">
        <v>21</v>
      </c>
      <c r="G249" s="4">
        <v>100</v>
      </c>
      <c r="H249" s="4">
        <v>6.5</v>
      </c>
      <c r="I249" t="s">
        <v>17</v>
      </c>
    </row>
    <row r="250" spans="1:9" x14ac:dyDescent="0.35">
      <c r="A250" s="3">
        <v>43616</v>
      </c>
      <c r="B250" s="46">
        <f>YEAR(Table17[[#This Row],[Premiere]])</f>
        <v>2019</v>
      </c>
      <c r="C250" s="46" t="str">
        <f>CHOOSE(MONTH(Table17[[#This Row],[Premiere]]), "January", "February", "March", "April", "May", "June", "July", "August", "September", "October", "November", "December")</f>
        <v>May</v>
      </c>
      <c r="D250" s="46" t="str">
        <f t="shared" si="3"/>
        <v>Friday</v>
      </c>
      <c r="E250" t="s">
        <v>362</v>
      </c>
      <c r="F250" t="s">
        <v>685</v>
      </c>
      <c r="G250" s="4">
        <v>102</v>
      </c>
      <c r="H250" s="4">
        <v>6.8</v>
      </c>
      <c r="I250" t="s">
        <v>14</v>
      </c>
    </row>
    <row r="251" spans="1:9" x14ac:dyDescent="0.35">
      <c r="A251" s="3">
        <v>43623</v>
      </c>
      <c r="B251" s="46">
        <f>YEAR(Table17[[#This Row],[Premiere]])</f>
        <v>2019</v>
      </c>
      <c r="C251" s="46" t="str">
        <f>CHOOSE(MONTH(Table17[[#This Row],[Premiere]]), "January", "February", "March", "April", "May", "June", "July", "August", "September", "October", "November", "December")</f>
        <v>June</v>
      </c>
      <c r="D251" s="46" t="str">
        <f t="shared" si="3"/>
        <v>Friday</v>
      </c>
      <c r="E251" t="s">
        <v>326</v>
      </c>
      <c r="F251" t="s">
        <v>141</v>
      </c>
      <c r="G251" s="4">
        <v>118</v>
      </c>
      <c r="H251" s="4">
        <v>6.6</v>
      </c>
      <c r="I251" t="s">
        <v>10</v>
      </c>
    </row>
    <row r="252" spans="1:9" x14ac:dyDescent="0.35">
      <c r="A252" s="3">
        <v>43623</v>
      </c>
      <c r="B252" s="46">
        <f>YEAR(Table17[[#This Row],[Premiere]])</f>
        <v>2019</v>
      </c>
      <c r="C252" s="46" t="str">
        <f>CHOOSE(MONTH(Table17[[#This Row],[Premiere]]), "January", "February", "March", "April", "May", "June", "July", "August", "September", "October", "November", "December")</f>
        <v>June</v>
      </c>
      <c r="D252" s="46" t="str">
        <f t="shared" si="3"/>
        <v>Friday</v>
      </c>
      <c r="E252" t="s">
        <v>443</v>
      </c>
      <c r="F252" t="s">
        <v>6</v>
      </c>
      <c r="G252" s="4">
        <v>118</v>
      </c>
      <c r="H252" s="4">
        <v>7.4</v>
      </c>
      <c r="I252" t="s">
        <v>14</v>
      </c>
    </row>
    <row r="253" spans="1:9" x14ac:dyDescent="0.35">
      <c r="A253" s="3">
        <v>43628</v>
      </c>
      <c r="B253" s="46">
        <f>YEAR(Table17[[#This Row],[Premiere]])</f>
        <v>2019</v>
      </c>
      <c r="C253" s="46" t="str">
        <f>CHOOSE(MONTH(Table17[[#This Row],[Premiere]]), "January", "February", "March", "April", "May", "June", "July", "August", "September", "October", "November", "December")</f>
        <v>June</v>
      </c>
      <c r="D253" s="46" t="str">
        <f t="shared" si="3"/>
        <v>Wednesday</v>
      </c>
      <c r="E253" t="s">
        <v>665</v>
      </c>
      <c r="F253" t="s">
        <v>6</v>
      </c>
      <c r="G253" s="4">
        <v>144</v>
      </c>
      <c r="H253" s="4">
        <v>7.6</v>
      </c>
      <c r="I253" t="s">
        <v>14</v>
      </c>
    </row>
    <row r="254" spans="1:9" x14ac:dyDescent="0.35">
      <c r="A254" s="3">
        <v>43630</v>
      </c>
      <c r="B254" s="46">
        <f>YEAR(Table17[[#This Row],[Premiere]])</f>
        <v>2019</v>
      </c>
      <c r="C254" s="46" t="str">
        <f>CHOOSE(MONTH(Table17[[#This Row],[Premiere]]), "January", "February", "March", "April", "May", "June", "July", "August", "September", "October", "November", "December")</f>
        <v>June</v>
      </c>
      <c r="D254" s="46" t="str">
        <f t="shared" si="3"/>
        <v>Friday</v>
      </c>
      <c r="E254" t="s">
        <v>210</v>
      </c>
      <c r="F254" t="s">
        <v>717</v>
      </c>
      <c r="G254" s="4">
        <v>97</v>
      </c>
      <c r="H254" s="4">
        <v>6</v>
      </c>
      <c r="I254" t="s">
        <v>14</v>
      </c>
    </row>
    <row r="255" spans="1:9" x14ac:dyDescent="0.35">
      <c r="A255" s="3">
        <v>43630</v>
      </c>
      <c r="B255" s="46">
        <f>YEAR(Table17[[#This Row],[Premiere]])</f>
        <v>2019</v>
      </c>
      <c r="C255" s="46" t="str">
        <f>CHOOSE(MONTH(Table17[[#This Row],[Premiere]]), "January", "February", "March", "April", "May", "June", "July", "August", "September", "October", "November", "December")</f>
        <v>June</v>
      </c>
      <c r="D255" s="46" t="str">
        <f t="shared" si="3"/>
        <v>Friday</v>
      </c>
      <c r="E255" t="s">
        <v>310</v>
      </c>
      <c r="F255" t="s">
        <v>6</v>
      </c>
      <c r="G255" s="4">
        <v>40</v>
      </c>
      <c r="H255" s="4">
        <v>6.5</v>
      </c>
      <c r="I255" t="s">
        <v>311</v>
      </c>
    </row>
    <row r="256" spans="1:9" x14ac:dyDescent="0.35">
      <c r="A256" s="3">
        <v>43635</v>
      </c>
      <c r="B256" s="46">
        <f>YEAR(Table17[[#This Row],[Premiere]])</f>
        <v>2019</v>
      </c>
      <c r="C256" s="46" t="str">
        <f>CHOOSE(MONTH(Table17[[#This Row],[Premiere]]), "January", "February", "March", "April", "May", "June", "July", "August", "September", "October", "November", "December")</f>
        <v>June</v>
      </c>
      <c r="D256" s="46" t="str">
        <f t="shared" si="3"/>
        <v>Wednesday</v>
      </c>
      <c r="E256" t="s">
        <v>393</v>
      </c>
      <c r="F256" t="s">
        <v>27</v>
      </c>
      <c r="G256" s="4">
        <v>110</v>
      </c>
      <c r="H256" s="4">
        <v>7.1</v>
      </c>
      <c r="I256" t="s">
        <v>14</v>
      </c>
    </row>
    <row r="257" spans="1:9" x14ac:dyDescent="0.35">
      <c r="A257" s="3">
        <v>43635</v>
      </c>
      <c r="B257" s="46">
        <f>YEAR(Table17[[#This Row],[Premiere]])</f>
        <v>2019</v>
      </c>
      <c r="C257" s="46" t="str">
        <f>CHOOSE(MONTH(Table17[[#This Row],[Premiere]]), "January", "February", "March", "April", "May", "June", "July", "August", "September", "October", "November", "December")</f>
        <v>June</v>
      </c>
      <c r="D257" s="46" t="str">
        <f t="shared" si="3"/>
        <v>Wednesday</v>
      </c>
      <c r="E257" t="s">
        <v>641</v>
      </c>
      <c r="F257" t="s">
        <v>6</v>
      </c>
      <c r="G257" s="4">
        <v>121</v>
      </c>
      <c r="H257" s="4">
        <v>7.2</v>
      </c>
      <c r="I257" t="s">
        <v>50</v>
      </c>
    </row>
    <row r="258" spans="1:9" x14ac:dyDescent="0.35">
      <c r="A258" s="3">
        <v>43643</v>
      </c>
      <c r="B258" s="46">
        <f>YEAR(Table17[[#This Row],[Premiere]])</f>
        <v>2019</v>
      </c>
      <c r="C258" s="46" t="str">
        <f>CHOOSE(MONTH(Table17[[#This Row],[Premiere]]), "January", "February", "March", "April", "May", "June", "July", "August", "September", "October", "November", "December")</f>
        <v>June</v>
      </c>
      <c r="D258" s="46" t="str">
        <f t="shared" ref="D258:D321" si="4">CHOOSE(WEEKDAY(A258), "Sunday","Monday","Tuesday","Wednesday","Thursday","Friday","Saturday")</f>
        <v>Thursday</v>
      </c>
      <c r="E258" t="s">
        <v>461</v>
      </c>
      <c r="F258" t="s">
        <v>462</v>
      </c>
      <c r="G258" s="4">
        <v>15</v>
      </c>
      <c r="H258" s="4">
        <v>7.7</v>
      </c>
      <c r="I258" t="s">
        <v>14</v>
      </c>
    </row>
    <row r="259" spans="1:9" x14ac:dyDescent="0.35">
      <c r="A259" s="3">
        <v>43656</v>
      </c>
      <c r="B259" s="46">
        <f>YEAR(Table17[[#This Row],[Premiere]])</f>
        <v>2019</v>
      </c>
      <c r="C259" s="46" t="str">
        <f>CHOOSE(MONTH(Table17[[#This Row],[Premiere]]), "January", "February", "March", "April", "May", "June", "July", "August", "September", "October", "November", "December")</f>
        <v>July</v>
      </c>
      <c r="D259" s="46" t="str">
        <f t="shared" si="4"/>
        <v>Wednesday</v>
      </c>
      <c r="E259" t="s">
        <v>354</v>
      </c>
      <c r="F259" t="s">
        <v>6</v>
      </c>
      <c r="G259" s="4">
        <v>106</v>
      </c>
      <c r="H259" s="4">
        <v>6.7</v>
      </c>
      <c r="I259" t="s">
        <v>10</v>
      </c>
    </row>
    <row r="260" spans="1:9" x14ac:dyDescent="0.35">
      <c r="A260" s="3">
        <v>43658</v>
      </c>
      <c r="B260" s="46">
        <f>YEAR(Table17[[#This Row],[Premiere]])</f>
        <v>2019</v>
      </c>
      <c r="C260" s="46" t="str">
        <f>CHOOSE(MONTH(Table17[[#This Row],[Premiere]]), "January", "February", "March", "April", "May", "June", "July", "August", "September", "October", "November", "December")</f>
        <v>July</v>
      </c>
      <c r="D260" s="46" t="str">
        <f t="shared" si="4"/>
        <v>Friday</v>
      </c>
      <c r="E260" t="s">
        <v>159</v>
      </c>
      <c r="F260" t="s">
        <v>19</v>
      </c>
      <c r="G260" s="4">
        <v>86</v>
      </c>
      <c r="H260" s="4">
        <v>5.7</v>
      </c>
      <c r="I260" t="s">
        <v>14</v>
      </c>
    </row>
    <row r="261" spans="1:9" x14ac:dyDescent="0.35">
      <c r="A261" s="3">
        <v>43662</v>
      </c>
      <c r="B261" s="46">
        <f>YEAR(Table17[[#This Row],[Premiere]])</f>
        <v>2019</v>
      </c>
      <c r="C261" s="46" t="str">
        <f>CHOOSE(MONTH(Table17[[#This Row],[Premiere]]), "January", "February", "March", "April", "May", "June", "July", "August", "September", "October", "November", "December")</f>
        <v>July</v>
      </c>
      <c r="D261" s="46" t="str">
        <f t="shared" si="4"/>
        <v>Tuesday</v>
      </c>
      <c r="E261" t="s">
        <v>540</v>
      </c>
      <c r="F261" t="s">
        <v>178</v>
      </c>
      <c r="G261" s="4">
        <v>32</v>
      </c>
      <c r="H261" s="4">
        <v>5.9</v>
      </c>
      <c r="I261" t="s">
        <v>14</v>
      </c>
    </row>
    <row r="262" spans="1:9" x14ac:dyDescent="0.35">
      <c r="A262" s="3">
        <v>43664</v>
      </c>
      <c r="B262" s="46">
        <f>YEAR(Table17[[#This Row],[Premiere]])</f>
        <v>2019</v>
      </c>
      <c r="C262" s="46" t="str">
        <f>CHOOSE(MONTH(Table17[[#This Row],[Premiere]]), "January", "February", "March", "April", "May", "June", "July", "August", "September", "October", "November", "December")</f>
        <v>July</v>
      </c>
      <c r="D262" s="46" t="str">
        <f t="shared" si="4"/>
        <v>Thursday</v>
      </c>
      <c r="E262" t="s">
        <v>36</v>
      </c>
      <c r="F262" t="s">
        <v>9</v>
      </c>
      <c r="G262" s="4">
        <v>97</v>
      </c>
      <c r="H262" s="4">
        <v>4.4000000000000004</v>
      </c>
      <c r="I262" t="s">
        <v>14</v>
      </c>
    </row>
    <row r="263" spans="1:9" x14ac:dyDescent="0.35">
      <c r="A263" s="3">
        <v>43670</v>
      </c>
      <c r="B263" s="46">
        <f>YEAR(Table17[[#This Row],[Premiere]])</f>
        <v>2019</v>
      </c>
      <c r="C263" s="46" t="str">
        <f>CHOOSE(MONTH(Table17[[#This Row],[Premiere]]), "January", "February", "March", "April", "May", "June", "July", "August", "September", "October", "November", "December")</f>
        <v>July</v>
      </c>
      <c r="D263" s="46" t="str">
        <f t="shared" si="4"/>
        <v>Wednesday</v>
      </c>
      <c r="E263" t="s">
        <v>405</v>
      </c>
      <c r="F263" t="s">
        <v>6</v>
      </c>
      <c r="G263" s="4">
        <v>114</v>
      </c>
      <c r="H263" s="4">
        <v>7.1</v>
      </c>
      <c r="I263" t="s">
        <v>14</v>
      </c>
    </row>
    <row r="264" spans="1:9" x14ac:dyDescent="0.35">
      <c r="A264" s="3">
        <v>43677</v>
      </c>
      <c r="B264" s="46">
        <f>YEAR(Table17[[#This Row],[Premiere]])</f>
        <v>2019</v>
      </c>
      <c r="C264" s="46" t="str">
        <f>CHOOSE(MONTH(Table17[[#This Row],[Premiere]]), "January", "February", "March", "April", "May", "June", "July", "August", "September", "October", "November", "December")</f>
        <v>July</v>
      </c>
      <c r="D264" s="46" t="str">
        <f t="shared" si="4"/>
        <v>Wednesday</v>
      </c>
      <c r="E264" t="s">
        <v>334</v>
      </c>
      <c r="F264" t="s">
        <v>737</v>
      </c>
      <c r="G264" s="4">
        <v>130</v>
      </c>
      <c r="H264" s="4">
        <v>6.6</v>
      </c>
      <c r="I264" t="s">
        <v>14</v>
      </c>
    </row>
    <row r="265" spans="1:9" x14ac:dyDescent="0.35">
      <c r="A265" s="3">
        <v>43679</v>
      </c>
      <c r="B265" s="46">
        <f>YEAR(Table17[[#This Row],[Premiere]])</f>
        <v>2019</v>
      </c>
      <c r="C265" s="46" t="str">
        <f>CHOOSE(MONTH(Table17[[#This Row],[Premiere]]), "January", "February", "March", "April", "May", "June", "July", "August", "September", "October", "November", "December")</f>
        <v>August</v>
      </c>
      <c r="D265" s="46" t="str">
        <f t="shared" si="4"/>
        <v>Friday</v>
      </c>
      <c r="E265" t="s">
        <v>226</v>
      </c>
      <c r="F265" t="s">
        <v>21</v>
      </c>
      <c r="G265" s="4">
        <v>100</v>
      </c>
      <c r="H265" s="4">
        <v>6.1</v>
      </c>
      <c r="I265" t="s">
        <v>14</v>
      </c>
    </row>
    <row r="266" spans="1:9" x14ac:dyDescent="0.35">
      <c r="A266" s="3">
        <v>43682</v>
      </c>
      <c r="B266" s="46">
        <f>YEAR(Table17[[#This Row],[Premiere]])</f>
        <v>2019</v>
      </c>
      <c r="C266" s="46" t="str">
        <f>CHOOSE(MONTH(Table17[[#This Row],[Premiere]]), "January", "February", "March", "April", "May", "June", "July", "August", "September", "October", "November", "December")</f>
        <v>August</v>
      </c>
      <c r="D266" s="46" t="str">
        <f t="shared" si="4"/>
        <v>Monday</v>
      </c>
      <c r="E266" t="s">
        <v>485</v>
      </c>
      <c r="F266" t="s">
        <v>6</v>
      </c>
      <c r="G266" s="4">
        <v>58</v>
      </c>
      <c r="H266" s="7">
        <v>2.5</v>
      </c>
      <c r="I266" t="s">
        <v>7</v>
      </c>
    </row>
    <row r="267" spans="1:9" x14ac:dyDescent="0.35">
      <c r="A267" s="3">
        <v>43686</v>
      </c>
      <c r="B267" s="46">
        <f>YEAR(Table17[[#This Row],[Premiere]])</f>
        <v>2019</v>
      </c>
      <c r="C267" s="46" t="str">
        <f>CHOOSE(MONTH(Table17[[#This Row],[Premiere]]), "January", "February", "March", "April", "May", "June", "July", "August", "September", "October", "November", "December")</f>
        <v>August</v>
      </c>
      <c r="D267" s="46" t="str">
        <f t="shared" si="4"/>
        <v>Friday</v>
      </c>
      <c r="E267" t="s">
        <v>208</v>
      </c>
      <c r="F267" t="s">
        <v>27</v>
      </c>
      <c r="G267" s="4">
        <v>106</v>
      </c>
      <c r="H267" s="4">
        <v>6</v>
      </c>
      <c r="I267" t="s">
        <v>17</v>
      </c>
    </row>
    <row r="268" spans="1:9" x14ac:dyDescent="0.35">
      <c r="A268" s="3">
        <v>43686</v>
      </c>
      <c r="B268" s="46">
        <f>YEAR(Table17[[#This Row],[Premiere]])</f>
        <v>2019</v>
      </c>
      <c r="C268" s="46" t="str">
        <f>CHOOSE(MONTH(Table17[[#This Row],[Premiere]]), "January", "February", "March", "April", "May", "June", "July", "August", "September", "October", "November", "December")</f>
        <v>August</v>
      </c>
      <c r="D268" s="46" t="str">
        <f t="shared" si="4"/>
        <v>Friday</v>
      </c>
      <c r="E268" t="s">
        <v>621</v>
      </c>
      <c r="F268" t="s">
        <v>388</v>
      </c>
      <c r="G268" s="4">
        <v>45</v>
      </c>
      <c r="H268" s="4">
        <v>7</v>
      </c>
      <c r="I268" t="s">
        <v>14</v>
      </c>
    </row>
    <row r="269" spans="1:9" x14ac:dyDescent="0.35">
      <c r="A269" s="3">
        <v>43693</v>
      </c>
      <c r="B269" s="46">
        <f>YEAR(Table17[[#This Row],[Premiere]])</f>
        <v>2019</v>
      </c>
      <c r="C269" s="46" t="str">
        <f>CHOOSE(MONTH(Table17[[#This Row],[Premiere]]), "January", "February", "March", "April", "May", "June", "July", "August", "September", "October", "November", "December")</f>
        <v>August</v>
      </c>
      <c r="D269" s="46" t="str">
        <f t="shared" si="4"/>
        <v>Friday</v>
      </c>
      <c r="E269" t="s">
        <v>37</v>
      </c>
      <c r="F269" t="s">
        <v>21</v>
      </c>
      <c r="G269" s="4">
        <v>99</v>
      </c>
      <c r="H269" s="4">
        <v>4.4000000000000004</v>
      </c>
      <c r="I269" t="s">
        <v>14</v>
      </c>
    </row>
    <row r="270" spans="1:9" x14ac:dyDescent="0.35">
      <c r="A270" s="3">
        <v>43693</v>
      </c>
      <c r="B270" s="46">
        <f>YEAR(Table17[[#This Row],[Premiere]])</f>
        <v>2019</v>
      </c>
      <c r="C270" s="46" t="str">
        <f>CHOOSE(MONTH(Table17[[#This Row],[Premiere]]), "January", "February", "March", "April", "May", "June", "July", "August", "September", "October", "November", "December")</f>
        <v>August</v>
      </c>
      <c r="D270" s="46" t="str">
        <f t="shared" si="4"/>
        <v>Friday</v>
      </c>
      <c r="E270" t="s">
        <v>663</v>
      </c>
      <c r="F270" t="s">
        <v>448</v>
      </c>
      <c r="G270" s="4">
        <v>71</v>
      </c>
      <c r="H270" s="4">
        <v>7.5</v>
      </c>
      <c r="I270" t="s">
        <v>14</v>
      </c>
    </row>
    <row r="271" spans="1:9" x14ac:dyDescent="0.35">
      <c r="A271" s="3">
        <v>43698</v>
      </c>
      <c r="B271" s="46">
        <f>YEAR(Table17[[#This Row],[Premiere]])</f>
        <v>2019</v>
      </c>
      <c r="C271" s="46" t="str">
        <f>CHOOSE(MONTH(Table17[[#This Row],[Premiere]]), "January", "February", "March", "April", "May", "June", "July", "August", "September", "October", "November", "December")</f>
        <v>August</v>
      </c>
      <c r="D271" s="46" t="str">
        <f t="shared" si="4"/>
        <v>Wednesday</v>
      </c>
      <c r="E271" t="s">
        <v>503</v>
      </c>
      <c r="F271" t="s">
        <v>86</v>
      </c>
      <c r="G271" s="4">
        <v>10</v>
      </c>
      <c r="H271" s="4">
        <v>5.2</v>
      </c>
      <c r="I271" t="s">
        <v>14</v>
      </c>
    </row>
    <row r="272" spans="1:9" x14ac:dyDescent="0.35">
      <c r="A272" s="3">
        <v>43698</v>
      </c>
      <c r="B272" s="46">
        <f>YEAR(Table17[[#This Row],[Premiere]])</f>
        <v>2019</v>
      </c>
      <c r="C272" s="46" t="str">
        <f>CHOOSE(MONTH(Table17[[#This Row],[Premiere]]), "January", "February", "March", "April", "May", "June", "July", "August", "September", "October", "November", "December")</f>
        <v>August</v>
      </c>
      <c r="D272" s="46" t="str">
        <f t="shared" si="4"/>
        <v>Wednesday</v>
      </c>
      <c r="E272" t="s">
        <v>439</v>
      </c>
      <c r="F272" t="s">
        <v>6</v>
      </c>
      <c r="G272" s="4">
        <v>110</v>
      </c>
      <c r="H272" s="4">
        <v>7.4</v>
      </c>
      <c r="I272" t="s">
        <v>14</v>
      </c>
    </row>
    <row r="273" spans="1:9" x14ac:dyDescent="0.35">
      <c r="A273" s="3">
        <v>43705</v>
      </c>
      <c r="B273" s="46">
        <f>YEAR(Table17[[#This Row],[Premiere]])</f>
        <v>2019</v>
      </c>
      <c r="C273" s="46" t="str">
        <f>CHOOSE(MONTH(Table17[[#This Row],[Premiere]]), "January", "February", "March", "April", "May", "June", "July", "August", "September", "October", "November", "December")</f>
        <v>August</v>
      </c>
      <c r="D273" s="46" t="str">
        <f t="shared" si="4"/>
        <v>Wednesday</v>
      </c>
      <c r="E273" t="s">
        <v>271</v>
      </c>
      <c r="F273" t="s">
        <v>6</v>
      </c>
      <c r="G273" s="4">
        <v>85</v>
      </c>
      <c r="H273" s="4">
        <v>6.3</v>
      </c>
      <c r="I273" t="s">
        <v>14</v>
      </c>
    </row>
    <row r="274" spans="1:9" x14ac:dyDescent="0.35">
      <c r="A274" s="3">
        <v>43706</v>
      </c>
      <c r="B274" s="46">
        <f>YEAR(Table17[[#This Row],[Premiere]])</f>
        <v>2019</v>
      </c>
      <c r="C274" s="46" t="str">
        <f>CHOOSE(MONTH(Table17[[#This Row],[Premiere]]), "January", "February", "March", "April", "May", "June", "July", "August", "September", "October", "November", "December")</f>
        <v>August</v>
      </c>
      <c r="D274" s="46" t="str">
        <f t="shared" si="4"/>
        <v>Thursday</v>
      </c>
      <c r="E274" t="s">
        <v>139</v>
      </c>
      <c r="F274" t="s">
        <v>685</v>
      </c>
      <c r="G274" s="4">
        <v>97</v>
      </c>
      <c r="H274" s="4">
        <v>5.6</v>
      </c>
      <c r="I274" t="s">
        <v>14</v>
      </c>
    </row>
    <row r="275" spans="1:9" x14ac:dyDescent="0.35">
      <c r="A275" s="3">
        <v>43707</v>
      </c>
      <c r="B275" s="46">
        <f>YEAR(Table17[[#This Row],[Premiere]])</f>
        <v>2019</v>
      </c>
      <c r="C275" s="46" t="str">
        <f>CHOOSE(MONTH(Table17[[#This Row],[Premiere]]), "January", "February", "March", "April", "May", "June", "July", "August", "September", "October", "November", "December")</f>
        <v>August</v>
      </c>
      <c r="D275" s="46" t="str">
        <f t="shared" si="4"/>
        <v>Friday</v>
      </c>
      <c r="E275" t="s">
        <v>508</v>
      </c>
      <c r="F275" t="s">
        <v>21</v>
      </c>
      <c r="G275" s="4">
        <v>83</v>
      </c>
      <c r="H275" s="4">
        <v>5.3</v>
      </c>
      <c r="I275" t="s">
        <v>44</v>
      </c>
    </row>
    <row r="276" spans="1:9" x14ac:dyDescent="0.35">
      <c r="A276" s="3">
        <v>43718</v>
      </c>
      <c r="B276" s="46">
        <f>YEAR(Table17[[#This Row],[Premiere]])</f>
        <v>2019</v>
      </c>
      <c r="C276" s="46" t="str">
        <f>CHOOSE(MONTH(Table17[[#This Row],[Premiere]]), "January", "February", "March", "April", "May", "June", "July", "August", "September", "October", "November", "December")</f>
        <v>September</v>
      </c>
      <c r="D276" s="46" t="str">
        <f t="shared" si="4"/>
        <v>Tuesday</v>
      </c>
      <c r="E276" t="s">
        <v>398</v>
      </c>
      <c r="F276" t="s">
        <v>6</v>
      </c>
      <c r="G276" s="4">
        <v>96</v>
      </c>
      <c r="H276" s="4">
        <v>7.1</v>
      </c>
      <c r="I276" t="s">
        <v>14</v>
      </c>
    </row>
    <row r="277" spans="1:9" x14ac:dyDescent="0.35">
      <c r="A277" s="3">
        <v>43721</v>
      </c>
      <c r="B277" s="46">
        <f>YEAR(Table17[[#This Row],[Premiere]])</f>
        <v>2019</v>
      </c>
      <c r="C277" s="46" t="str">
        <f>CHOOSE(MONTH(Table17[[#This Row],[Premiere]]), "January", "February", "March", "April", "May", "June", "July", "August", "September", "October", "November", "December")</f>
        <v>September</v>
      </c>
      <c r="D277" s="46" t="str">
        <f t="shared" si="4"/>
        <v>Friday</v>
      </c>
      <c r="E277" t="s">
        <v>491</v>
      </c>
      <c r="F277" t="s">
        <v>6</v>
      </c>
      <c r="G277" s="4">
        <v>64</v>
      </c>
      <c r="H277" s="4">
        <v>4.4000000000000004</v>
      </c>
      <c r="I277" t="s">
        <v>14</v>
      </c>
    </row>
    <row r="278" spans="1:9" x14ac:dyDescent="0.35">
      <c r="A278" s="3">
        <v>43721</v>
      </c>
      <c r="B278" s="46">
        <f>YEAR(Table17[[#This Row],[Premiere]])</f>
        <v>2019</v>
      </c>
      <c r="C278" s="46" t="str">
        <f>CHOOSE(MONTH(Table17[[#This Row],[Premiere]]), "January", "February", "March", "April", "May", "June", "July", "August", "September", "October", "November", "December")</f>
        <v>September</v>
      </c>
      <c r="D278" s="46" t="str">
        <f t="shared" si="4"/>
        <v>Friday</v>
      </c>
      <c r="E278" t="s">
        <v>99</v>
      </c>
      <c r="F278" t="s">
        <v>697</v>
      </c>
      <c r="G278" s="4">
        <v>102</v>
      </c>
      <c r="H278" s="4">
        <v>5.2</v>
      </c>
      <c r="I278" t="s">
        <v>14</v>
      </c>
    </row>
    <row r="279" spans="1:9" x14ac:dyDescent="0.35">
      <c r="A279" s="3">
        <v>43723</v>
      </c>
      <c r="B279" s="46">
        <f>YEAR(Table17[[#This Row],[Premiere]])</f>
        <v>2019</v>
      </c>
      <c r="C279" s="46" t="str">
        <f>CHOOSE(MONTH(Table17[[#This Row],[Premiere]]), "January", "February", "March", "April", "May", "June", "July", "August", "September", "October", "November", "December")</f>
        <v>September</v>
      </c>
      <c r="D279" s="46" t="str">
        <f t="shared" si="4"/>
        <v>Sunday</v>
      </c>
      <c r="E279" t="s">
        <v>615</v>
      </c>
      <c r="F279" t="s">
        <v>6</v>
      </c>
      <c r="G279" s="4">
        <v>64</v>
      </c>
      <c r="H279" s="4">
        <v>7</v>
      </c>
      <c r="I279" t="s">
        <v>10</v>
      </c>
    </row>
    <row r="280" spans="1:9" x14ac:dyDescent="0.35">
      <c r="A280" s="3">
        <v>43728</v>
      </c>
      <c r="B280" s="46">
        <f>YEAR(Table17[[#This Row],[Premiere]])</f>
        <v>2019</v>
      </c>
      <c r="C280" s="46" t="str">
        <f>CHOOSE(MONTH(Table17[[#This Row],[Premiere]]), "January", "February", "March", "April", "May", "June", "July", "August", "September", "October", "November", "December")</f>
        <v>September</v>
      </c>
      <c r="D280" s="46" t="str">
        <f t="shared" si="4"/>
        <v>Friday</v>
      </c>
      <c r="E280" t="s">
        <v>219</v>
      </c>
      <c r="F280" t="s">
        <v>21</v>
      </c>
      <c r="G280" s="4">
        <v>82</v>
      </c>
      <c r="H280" s="4">
        <v>6.1</v>
      </c>
      <c r="I280" t="s">
        <v>14</v>
      </c>
    </row>
    <row r="281" spans="1:9" x14ac:dyDescent="0.35">
      <c r="A281" s="3">
        <v>43733</v>
      </c>
      <c r="B281" s="46">
        <f>YEAR(Table17[[#This Row],[Premiere]])</f>
        <v>2019</v>
      </c>
      <c r="C281" s="46" t="str">
        <f>CHOOSE(MONTH(Table17[[#This Row],[Premiere]]), "January", "February", "March", "April", "May", "June", "July", "August", "September", "October", "November", "December")</f>
        <v>September</v>
      </c>
      <c r="D281" s="46" t="str">
        <f t="shared" si="4"/>
        <v>Wednesday</v>
      </c>
      <c r="E281" t="s">
        <v>276</v>
      </c>
      <c r="F281" t="s">
        <v>6</v>
      </c>
      <c r="G281" s="4">
        <v>37</v>
      </c>
      <c r="H281" s="4">
        <v>6.4</v>
      </c>
      <c r="I281" t="s">
        <v>47</v>
      </c>
    </row>
    <row r="282" spans="1:9" x14ac:dyDescent="0.35">
      <c r="A282" s="3">
        <v>43735</v>
      </c>
      <c r="B282" s="46">
        <f>YEAR(Table17[[#This Row],[Premiere]])</f>
        <v>2019</v>
      </c>
      <c r="C282" s="46" t="str">
        <f>CHOOSE(MONTH(Table17[[#This Row],[Premiere]]), "January", "February", "March", "April", "May", "June", "July", "August", "September", "October", "November", "December")</f>
        <v>September</v>
      </c>
      <c r="D282" s="46" t="str">
        <f t="shared" si="4"/>
        <v>Friday</v>
      </c>
      <c r="E282" t="s">
        <v>551</v>
      </c>
      <c r="F282" t="s">
        <v>9</v>
      </c>
      <c r="G282" s="4">
        <v>115</v>
      </c>
      <c r="H282" s="4">
        <v>6.2</v>
      </c>
      <c r="I282" t="s">
        <v>14</v>
      </c>
    </row>
    <row r="283" spans="1:9" x14ac:dyDescent="0.35">
      <c r="A283" s="3">
        <v>43735</v>
      </c>
      <c r="B283" s="46">
        <f>YEAR(Table17[[#This Row],[Premiere]])</f>
        <v>2019</v>
      </c>
      <c r="C283" s="46" t="str">
        <f>CHOOSE(MONTH(Table17[[#This Row],[Premiere]]), "January", "February", "March", "April", "May", "June", "July", "August", "September", "October", "November", "December")</f>
        <v>September</v>
      </c>
      <c r="D283" s="46" t="str">
        <f t="shared" si="4"/>
        <v>Friday</v>
      </c>
      <c r="E283" t="s">
        <v>287</v>
      </c>
      <c r="F283" t="s">
        <v>288</v>
      </c>
      <c r="G283" s="4">
        <v>41</v>
      </c>
      <c r="H283" s="4">
        <v>6.4</v>
      </c>
      <c r="I283" t="s">
        <v>14</v>
      </c>
    </row>
    <row r="284" spans="1:9" x14ac:dyDescent="0.35">
      <c r="A284" s="3">
        <v>43742</v>
      </c>
      <c r="B284" s="46">
        <f>YEAR(Table17[[#This Row],[Premiere]])</f>
        <v>2019</v>
      </c>
      <c r="C284" s="46" t="str">
        <f>CHOOSE(MONTH(Table17[[#This Row],[Premiere]]), "January", "February", "March", "April", "May", "June", "July", "August", "September", "October", "November", "December")</f>
        <v>October</v>
      </c>
      <c r="D284" s="46" t="str">
        <f t="shared" si="4"/>
        <v>Friday</v>
      </c>
      <c r="E284" t="s">
        <v>515</v>
      </c>
      <c r="F284" t="s">
        <v>48</v>
      </c>
      <c r="G284" s="4">
        <v>101</v>
      </c>
      <c r="H284" s="4">
        <v>5.4</v>
      </c>
      <c r="I284" t="s">
        <v>14</v>
      </c>
    </row>
    <row r="285" spans="1:9" x14ac:dyDescent="0.35">
      <c r="A285" s="3">
        <v>43749</v>
      </c>
      <c r="B285" s="46">
        <f>YEAR(Table17[[#This Row],[Premiere]])</f>
        <v>2019</v>
      </c>
      <c r="C285" s="46" t="str">
        <f>CHOOSE(MONTH(Table17[[#This Row],[Premiere]]), "January", "February", "March", "April", "May", "June", "July", "August", "September", "October", "November", "December")</f>
        <v>October</v>
      </c>
      <c r="D285" s="46" t="str">
        <f t="shared" si="4"/>
        <v>Friday</v>
      </c>
      <c r="E285" t="s">
        <v>562</v>
      </c>
      <c r="F285" t="s">
        <v>27</v>
      </c>
      <c r="G285" s="4">
        <v>151</v>
      </c>
      <c r="H285" s="4">
        <v>6.3</v>
      </c>
      <c r="I285" t="s">
        <v>127</v>
      </c>
    </row>
    <row r="286" spans="1:9" x14ac:dyDescent="0.35">
      <c r="A286" s="3">
        <v>43749</v>
      </c>
      <c r="B286" s="46">
        <f>YEAR(Table17[[#This Row],[Premiere]])</f>
        <v>2019</v>
      </c>
      <c r="C286" s="46" t="str">
        <f>CHOOSE(MONTH(Table17[[#This Row],[Premiere]]), "January", "February", "March", "April", "May", "June", "July", "August", "September", "October", "November", "December")</f>
        <v>October</v>
      </c>
      <c r="D286" s="46" t="str">
        <f t="shared" si="4"/>
        <v>Friday</v>
      </c>
      <c r="E286" t="s">
        <v>278</v>
      </c>
      <c r="F286" t="s">
        <v>9</v>
      </c>
      <c r="G286" s="4">
        <v>100</v>
      </c>
      <c r="H286" s="4">
        <v>6.4</v>
      </c>
      <c r="I286" t="s">
        <v>14</v>
      </c>
    </row>
    <row r="287" spans="1:9" x14ac:dyDescent="0.35">
      <c r="A287" s="3">
        <v>43749</v>
      </c>
      <c r="B287" s="46">
        <f>YEAR(Table17[[#This Row],[Premiere]])</f>
        <v>2019</v>
      </c>
      <c r="C287" s="46" t="str">
        <f>CHOOSE(MONTH(Table17[[#This Row],[Premiere]]), "January", "February", "March", "April", "May", "June", "July", "August", "September", "October", "November", "December")</f>
        <v>October</v>
      </c>
      <c r="D287" s="46" t="str">
        <f t="shared" si="4"/>
        <v>Friday</v>
      </c>
      <c r="E287" t="s">
        <v>426</v>
      </c>
      <c r="F287" t="s">
        <v>702</v>
      </c>
      <c r="G287" s="4">
        <v>121</v>
      </c>
      <c r="H287" s="4">
        <v>7.3</v>
      </c>
      <c r="I287" t="s">
        <v>14</v>
      </c>
    </row>
    <row r="288" spans="1:9" x14ac:dyDescent="0.35">
      <c r="A288" s="3">
        <v>43750</v>
      </c>
      <c r="B288" s="46">
        <f>YEAR(Table17[[#This Row],[Premiere]])</f>
        <v>2019</v>
      </c>
      <c r="C288" s="46" t="str">
        <f>CHOOSE(MONTH(Table17[[#This Row],[Premiere]]), "January", "February", "March", "April", "May", "June", "July", "August", "September", "October", "November", "December")</f>
        <v>October</v>
      </c>
      <c r="D288" s="46" t="str">
        <f t="shared" si="4"/>
        <v>Saturday</v>
      </c>
      <c r="E288" t="s">
        <v>285</v>
      </c>
      <c r="F288" t="s">
        <v>27</v>
      </c>
      <c r="G288" s="4">
        <v>96</v>
      </c>
      <c r="H288" s="4">
        <v>6.4</v>
      </c>
      <c r="I288" t="s">
        <v>44</v>
      </c>
    </row>
    <row r="289" spans="1:9" x14ac:dyDescent="0.35">
      <c r="A289" s="3">
        <v>43756</v>
      </c>
      <c r="B289" s="46">
        <f>YEAR(Table17[[#This Row],[Premiere]])</f>
        <v>2019</v>
      </c>
      <c r="C289" s="46" t="str">
        <f>CHOOSE(MONTH(Table17[[#This Row],[Premiere]]), "January", "February", "March", "April", "May", "June", "July", "August", "September", "October", "November", "December")</f>
        <v>October</v>
      </c>
      <c r="D289" s="46" t="str">
        <f t="shared" si="4"/>
        <v>Friday</v>
      </c>
      <c r="E289" t="s">
        <v>153</v>
      </c>
      <c r="F289" t="s">
        <v>48</v>
      </c>
      <c r="G289" s="4">
        <v>98</v>
      </c>
      <c r="H289" s="4">
        <v>5.7</v>
      </c>
      <c r="I289" t="s">
        <v>14</v>
      </c>
    </row>
    <row r="290" spans="1:9" x14ac:dyDescent="0.35">
      <c r="A290" s="3">
        <v>43756</v>
      </c>
      <c r="B290" s="46">
        <f>YEAR(Table17[[#This Row],[Premiere]])</f>
        <v>2019</v>
      </c>
      <c r="C290" s="46" t="str">
        <f>CHOOSE(MONTH(Table17[[#This Row],[Premiere]]), "January", "February", "March", "April", "May", "June", "July", "August", "September", "October", "November", "December")</f>
        <v>October</v>
      </c>
      <c r="D290" s="46" t="str">
        <f t="shared" si="4"/>
        <v>Friday</v>
      </c>
      <c r="E290" t="s">
        <v>269</v>
      </c>
      <c r="F290" t="s">
        <v>697</v>
      </c>
      <c r="G290" s="4">
        <v>98</v>
      </c>
      <c r="H290" s="4">
        <v>6.3</v>
      </c>
      <c r="I290" t="s">
        <v>14</v>
      </c>
    </row>
    <row r="291" spans="1:9" x14ac:dyDescent="0.35">
      <c r="A291" s="3">
        <v>43756</v>
      </c>
      <c r="B291" s="46">
        <f>YEAR(Table17[[#This Row],[Premiere]])</f>
        <v>2019</v>
      </c>
      <c r="C291" s="46" t="str">
        <f>CHOOSE(MONTH(Table17[[#This Row],[Premiere]]), "January", "February", "March", "April", "May", "June", "July", "August", "September", "October", "November", "December")</f>
        <v>October</v>
      </c>
      <c r="D291" s="46" t="str">
        <f t="shared" si="4"/>
        <v>Friday</v>
      </c>
      <c r="E291" t="s">
        <v>359</v>
      </c>
      <c r="F291" t="s">
        <v>27</v>
      </c>
      <c r="G291" s="4">
        <v>112</v>
      </c>
      <c r="H291" s="4">
        <v>6.7</v>
      </c>
      <c r="I291" t="s">
        <v>17</v>
      </c>
    </row>
    <row r="292" spans="1:9" x14ac:dyDescent="0.35">
      <c r="A292" s="3">
        <v>43756</v>
      </c>
      <c r="B292" s="46">
        <f>YEAR(Table17[[#This Row],[Premiere]])</f>
        <v>2019</v>
      </c>
      <c r="C292" s="46" t="str">
        <f>CHOOSE(MONTH(Table17[[#This Row],[Premiere]]), "January", "February", "March", "April", "May", "June", "July", "August", "September", "October", "November", "December")</f>
        <v>October</v>
      </c>
      <c r="D292" s="46" t="str">
        <f t="shared" si="4"/>
        <v>Friday</v>
      </c>
      <c r="E292" t="s">
        <v>417</v>
      </c>
      <c r="F292" t="s">
        <v>741</v>
      </c>
      <c r="G292" s="4">
        <v>99</v>
      </c>
      <c r="H292" s="4">
        <v>7.2</v>
      </c>
      <c r="I292" t="s">
        <v>10</v>
      </c>
    </row>
    <row r="293" spans="1:9" x14ac:dyDescent="0.35">
      <c r="A293" s="3">
        <v>43756</v>
      </c>
      <c r="B293" s="46">
        <f>YEAR(Table17[[#This Row],[Premiere]])</f>
        <v>2019</v>
      </c>
      <c r="C293" s="46" t="str">
        <f>CHOOSE(MONTH(Table17[[#This Row],[Premiere]]), "January", "February", "March", "April", "May", "June", "July", "August", "September", "October", "November", "December")</f>
        <v>October</v>
      </c>
      <c r="D293" s="46" t="str">
        <f t="shared" si="4"/>
        <v>Friday</v>
      </c>
      <c r="E293" t="s">
        <v>455</v>
      </c>
      <c r="F293" t="s">
        <v>6</v>
      </c>
      <c r="G293" s="4">
        <v>85</v>
      </c>
      <c r="H293" s="4">
        <v>7.6</v>
      </c>
      <c r="I293" t="s">
        <v>14</v>
      </c>
    </row>
    <row r="294" spans="1:9" x14ac:dyDescent="0.35">
      <c r="A294" s="3">
        <v>43761</v>
      </c>
      <c r="B294" s="46">
        <f>YEAR(Table17[[#This Row],[Premiere]])</f>
        <v>2019</v>
      </c>
      <c r="C294" s="46" t="str">
        <f>CHOOSE(MONTH(Table17[[#This Row],[Premiere]]), "January", "February", "March", "April", "May", "June", "July", "August", "September", "October", "November", "December")</f>
        <v>October</v>
      </c>
      <c r="D294" s="46" t="str">
        <f t="shared" si="4"/>
        <v>Wednesday</v>
      </c>
      <c r="E294" t="s">
        <v>676</v>
      </c>
      <c r="F294" t="s">
        <v>6</v>
      </c>
      <c r="G294" s="4">
        <v>51</v>
      </c>
      <c r="H294" s="4">
        <v>8.3000000000000007</v>
      </c>
      <c r="I294" t="s">
        <v>14</v>
      </c>
    </row>
    <row r="295" spans="1:9" x14ac:dyDescent="0.35">
      <c r="A295" s="3">
        <v>43763</v>
      </c>
      <c r="B295" s="46">
        <f>YEAR(Table17[[#This Row],[Premiere]])</f>
        <v>2019</v>
      </c>
      <c r="C295" s="46" t="str">
        <f>CHOOSE(MONTH(Table17[[#This Row],[Premiere]]), "January", "February", "March", "April", "May", "June", "July", "August", "September", "October", "November", "December")</f>
        <v>October</v>
      </c>
      <c r="D295" s="46" t="str">
        <f t="shared" si="4"/>
        <v>Friday</v>
      </c>
      <c r="E295" t="s">
        <v>51</v>
      </c>
      <c r="F295" t="s">
        <v>48</v>
      </c>
      <c r="G295" s="4">
        <v>85</v>
      </c>
      <c r="H295" s="4">
        <v>4.5999999999999996</v>
      </c>
      <c r="I295" t="s">
        <v>14</v>
      </c>
    </row>
    <row r="296" spans="1:9" x14ac:dyDescent="0.35">
      <c r="A296" s="3">
        <v>43763</v>
      </c>
      <c r="B296" s="46">
        <f>YEAR(Table17[[#This Row],[Premiere]])</f>
        <v>2019</v>
      </c>
      <c r="C296" s="46" t="str">
        <f>CHOOSE(MONTH(Table17[[#This Row],[Premiere]]), "January", "February", "March", "April", "May", "June", "July", "August", "September", "October", "November", "December")</f>
        <v>October</v>
      </c>
      <c r="D296" s="46" t="str">
        <f t="shared" si="4"/>
        <v>Friday</v>
      </c>
      <c r="E296" t="s">
        <v>582</v>
      </c>
      <c r="F296" t="s">
        <v>6</v>
      </c>
      <c r="G296" s="4">
        <v>126</v>
      </c>
      <c r="H296" s="4">
        <v>6.6</v>
      </c>
      <c r="I296" t="s">
        <v>14</v>
      </c>
    </row>
    <row r="297" spans="1:9" x14ac:dyDescent="0.35">
      <c r="A297" s="3">
        <v>43763</v>
      </c>
      <c r="B297" s="46">
        <f>YEAR(Table17[[#This Row],[Premiere]])</f>
        <v>2019</v>
      </c>
      <c r="C297" s="46" t="str">
        <f>CHOOSE(MONTH(Table17[[#This Row],[Premiere]]), "January", "February", "March", "April", "May", "June", "July", "August", "September", "October", "November", "December")</f>
        <v>October</v>
      </c>
      <c r="D297" s="46" t="str">
        <f t="shared" si="4"/>
        <v>Friday</v>
      </c>
      <c r="E297" t="s">
        <v>425</v>
      </c>
      <c r="F297" t="s">
        <v>170</v>
      </c>
      <c r="G297" s="4">
        <v>118</v>
      </c>
      <c r="H297" s="4">
        <v>7.3</v>
      </c>
      <c r="I297" t="s">
        <v>14</v>
      </c>
    </row>
    <row r="298" spans="1:9" x14ac:dyDescent="0.35">
      <c r="A298" s="3">
        <v>43766</v>
      </c>
      <c r="B298" s="46">
        <f>YEAR(Table17[[#This Row],[Premiere]])</f>
        <v>2019</v>
      </c>
      <c r="C298" s="46" t="str">
        <f>CHOOSE(MONTH(Table17[[#This Row],[Premiere]]), "January", "February", "March", "April", "May", "June", "July", "August", "September", "October", "November", "December")</f>
        <v>October</v>
      </c>
      <c r="D298" s="46" t="str">
        <f t="shared" si="4"/>
        <v>Monday</v>
      </c>
      <c r="E298" t="s">
        <v>301</v>
      </c>
      <c r="F298" t="s">
        <v>6</v>
      </c>
      <c r="G298" s="4">
        <v>28</v>
      </c>
      <c r="H298" s="4">
        <v>6.5</v>
      </c>
      <c r="I298" t="s">
        <v>47</v>
      </c>
    </row>
    <row r="299" spans="1:9" x14ac:dyDescent="0.35">
      <c r="A299" s="3">
        <v>43766</v>
      </c>
      <c r="B299" s="46">
        <f>YEAR(Table17[[#This Row],[Premiere]])</f>
        <v>2019</v>
      </c>
      <c r="C299" s="46" t="str">
        <f>CHOOSE(MONTH(Table17[[#This Row],[Premiere]]), "January", "February", "March", "April", "May", "June", "July", "August", "September", "October", "November", "December")</f>
        <v>October</v>
      </c>
      <c r="D299" s="46" t="str">
        <f t="shared" si="4"/>
        <v>Monday</v>
      </c>
      <c r="E299" t="s">
        <v>349</v>
      </c>
      <c r="F299" t="s">
        <v>6</v>
      </c>
      <c r="G299" s="4">
        <v>19</v>
      </c>
      <c r="H299" s="4">
        <v>6.7</v>
      </c>
      <c r="I299" t="s">
        <v>127</v>
      </c>
    </row>
    <row r="300" spans="1:9" x14ac:dyDescent="0.35">
      <c r="A300" s="3">
        <v>43767</v>
      </c>
      <c r="B300" s="46">
        <f>YEAR(Table17[[#This Row],[Premiere]])</f>
        <v>2019</v>
      </c>
      <c r="C300" s="46" t="str">
        <f>CHOOSE(MONTH(Table17[[#This Row],[Premiere]]), "January", "February", "March", "April", "May", "June", "July", "August", "September", "October", "November", "December")</f>
        <v>October</v>
      </c>
      <c r="D300" s="46" t="str">
        <f t="shared" si="4"/>
        <v>Tuesday</v>
      </c>
      <c r="E300" t="s">
        <v>642</v>
      </c>
      <c r="F300" t="s">
        <v>743</v>
      </c>
      <c r="G300" s="4">
        <v>13</v>
      </c>
      <c r="H300" s="4">
        <v>7.2</v>
      </c>
      <c r="I300" t="s">
        <v>14</v>
      </c>
    </row>
    <row r="301" spans="1:9" x14ac:dyDescent="0.35">
      <c r="A301" s="3">
        <v>43770</v>
      </c>
      <c r="B301" s="46">
        <f>YEAR(Table17[[#This Row],[Premiere]])</f>
        <v>2019</v>
      </c>
      <c r="C301" s="46" t="str">
        <f>CHOOSE(MONTH(Table17[[#This Row],[Premiere]]), "January", "February", "March", "April", "May", "June", "July", "August", "September", "October", "November", "December")</f>
        <v>November</v>
      </c>
      <c r="D301" s="46" t="str">
        <f t="shared" si="4"/>
        <v>Friday</v>
      </c>
      <c r="E301" t="s">
        <v>18</v>
      </c>
      <c r="F301" t="s">
        <v>19</v>
      </c>
      <c r="G301" s="4">
        <v>147</v>
      </c>
      <c r="H301" s="4">
        <v>3.5</v>
      </c>
      <c r="I301" t="s">
        <v>17</v>
      </c>
    </row>
    <row r="302" spans="1:9" x14ac:dyDescent="0.35">
      <c r="A302" s="3">
        <v>43770</v>
      </c>
      <c r="B302" s="46">
        <f>YEAR(Table17[[#This Row],[Premiere]])</f>
        <v>2019</v>
      </c>
      <c r="C302" s="46" t="str">
        <f>CHOOSE(MONTH(Table17[[#This Row],[Premiere]]), "January", "February", "March", "April", "May", "June", "July", "August", "September", "October", "November", "December")</f>
        <v>November</v>
      </c>
      <c r="D302" s="46" t="str">
        <f t="shared" si="4"/>
        <v>Friday</v>
      </c>
      <c r="E302" t="s">
        <v>168</v>
      </c>
      <c r="F302" t="s">
        <v>27</v>
      </c>
      <c r="G302" s="4">
        <v>90</v>
      </c>
      <c r="H302" s="4">
        <v>5.8</v>
      </c>
      <c r="I302" t="s">
        <v>14</v>
      </c>
    </row>
    <row r="303" spans="1:9" x14ac:dyDescent="0.35">
      <c r="A303" s="3">
        <v>43770</v>
      </c>
      <c r="B303" s="46">
        <f>YEAR(Table17[[#This Row],[Premiere]])</f>
        <v>2019</v>
      </c>
      <c r="C303" s="46" t="str">
        <f>CHOOSE(MONTH(Table17[[#This Row],[Premiere]]), "January", "February", "March", "April", "May", "June", "July", "August", "September", "October", "November", "December")</f>
        <v>November</v>
      </c>
      <c r="D303" s="46" t="str">
        <f t="shared" si="4"/>
        <v>Friday</v>
      </c>
      <c r="E303" t="s">
        <v>547</v>
      </c>
      <c r="F303" t="s">
        <v>721</v>
      </c>
      <c r="G303" s="4">
        <v>85</v>
      </c>
      <c r="H303" s="4">
        <v>6.1</v>
      </c>
      <c r="I303" t="s">
        <v>14</v>
      </c>
    </row>
    <row r="304" spans="1:9" x14ac:dyDescent="0.35">
      <c r="A304" s="3">
        <v>43770</v>
      </c>
      <c r="B304" s="46">
        <f>YEAR(Table17[[#This Row],[Premiere]])</f>
        <v>2019</v>
      </c>
      <c r="C304" s="46" t="str">
        <f>CHOOSE(MONTH(Table17[[#This Row],[Premiere]]), "January", "February", "March", "April", "May", "June", "July", "August", "September", "October", "November", "December")</f>
        <v>November</v>
      </c>
      <c r="D304" s="46" t="str">
        <f t="shared" si="4"/>
        <v>Friday</v>
      </c>
      <c r="E304" t="s">
        <v>423</v>
      </c>
      <c r="F304" t="s">
        <v>742</v>
      </c>
      <c r="G304" s="4">
        <v>140</v>
      </c>
      <c r="H304" s="4">
        <v>7.2</v>
      </c>
      <c r="I304" t="s">
        <v>14</v>
      </c>
    </row>
    <row r="305" spans="1:9" x14ac:dyDescent="0.35">
      <c r="A305" s="3">
        <v>43770</v>
      </c>
      <c r="B305" s="46">
        <f>YEAR(Table17[[#This Row],[Premiere]])</f>
        <v>2019</v>
      </c>
      <c r="C305" s="46" t="str">
        <f>CHOOSE(MONTH(Table17[[#This Row],[Premiere]]), "January", "February", "March", "April", "May", "June", "July", "August", "September", "October", "November", "December")</f>
        <v>November</v>
      </c>
      <c r="D305" s="46" t="str">
        <f t="shared" si="4"/>
        <v>Friday</v>
      </c>
      <c r="E305" t="s">
        <v>655</v>
      </c>
      <c r="F305" t="s">
        <v>6</v>
      </c>
      <c r="G305" s="4">
        <v>39</v>
      </c>
      <c r="H305" s="4">
        <v>7.4</v>
      </c>
      <c r="I305" t="s">
        <v>14</v>
      </c>
    </row>
    <row r="306" spans="1:9" x14ac:dyDescent="0.35">
      <c r="A306" s="3">
        <v>43777</v>
      </c>
      <c r="B306" s="46">
        <f>YEAR(Table17[[#This Row],[Premiere]])</f>
        <v>2019</v>
      </c>
      <c r="C306" s="46" t="str">
        <f>CHOOSE(MONTH(Table17[[#This Row],[Premiere]]), "January", "February", "March", "April", "May", "June", "July", "August", "September", "October", "November", "December")</f>
        <v>November</v>
      </c>
      <c r="D306" s="46" t="str">
        <f t="shared" si="4"/>
        <v>Friday</v>
      </c>
      <c r="E306" t="s">
        <v>176</v>
      </c>
      <c r="F306" t="s">
        <v>685</v>
      </c>
      <c r="G306" s="4">
        <v>92</v>
      </c>
      <c r="H306" s="4">
        <v>5.8</v>
      </c>
      <c r="I306" t="s">
        <v>14</v>
      </c>
    </row>
    <row r="307" spans="1:9" x14ac:dyDescent="0.35">
      <c r="A307" s="3">
        <v>43784</v>
      </c>
      <c r="B307" s="46">
        <f>YEAR(Table17[[#This Row],[Premiere]])</f>
        <v>2019</v>
      </c>
      <c r="C307" s="46" t="str">
        <f>CHOOSE(MONTH(Table17[[#This Row],[Premiere]]), "January", "February", "March", "April", "May", "June", "July", "August", "September", "October", "November", "December")</f>
        <v>November</v>
      </c>
      <c r="D307" s="46" t="str">
        <f t="shared" si="4"/>
        <v>Friday</v>
      </c>
      <c r="E307" t="s">
        <v>122</v>
      </c>
      <c r="F307" t="s">
        <v>21</v>
      </c>
      <c r="G307" s="4">
        <v>104</v>
      </c>
      <c r="H307" s="4">
        <v>5.5</v>
      </c>
      <c r="I307" t="s">
        <v>17</v>
      </c>
    </row>
    <row r="308" spans="1:9" x14ac:dyDescent="0.35">
      <c r="A308" s="3">
        <v>43784</v>
      </c>
      <c r="B308" s="46">
        <f>YEAR(Table17[[#This Row],[Premiere]])</f>
        <v>2019</v>
      </c>
      <c r="C308" s="46" t="str">
        <f>CHOOSE(MONTH(Table17[[#This Row],[Premiere]]), "January", "February", "March", "April", "May", "June", "July", "August", "September", "October", "November", "December")</f>
        <v>November</v>
      </c>
      <c r="D308" s="46" t="str">
        <f t="shared" si="4"/>
        <v>Friday</v>
      </c>
      <c r="E308" t="s">
        <v>198</v>
      </c>
      <c r="F308" t="s">
        <v>16</v>
      </c>
      <c r="G308" s="4">
        <v>107</v>
      </c>
      <c r="H308" s="4">
        <v>5.9</v>
      </c>
      <c r="I308" t="s">
        <v>14</v>
      </c>
    </row>
    <row r="309" spans="1:9" x14ac:dyDescent="0.35">
      <c r="A309" s="3">
        <v>43784</v>
      </c>
      <c r="B309" s="46">
        <f>YEAR(Table17[[#This Row],[Premiere]])</f>
        <v>2019</v>
      </c>
      <c r="C309" s="46" t="str">
        <f>CHOOSE(MONTH(Table17[[#This Row],[Premiere]]), "January", "February", "March", "April", "May", "June", "July", "August", "September", "October", "November", "December")</f>
        <v>November</v>
      </c>
      <c r="D309" s="46" t="str">
        <f t="shared" si="4"/>
        <v>Friday</v>
      </c>
      <c r="E309" t="s">
        <v>476</v>
      </c>
      <c r="F309" t="s">
        <v>477</v>
      </c>
      <c r="G309" s="4">
        <v>97</v>
      </c>
      <c r="H309" s="4">
        <v>8.1999999999999993</v>
      </c>
      <c r="I309" t="s">
        <v>14</v>
      </c>
    </row>
    <row r="310" spans="1:9" x14ac:dyDescent="0.35">
      <c r="A310" s="3">
        <v>43789</v>
      </c>
      <c r="B310" s="46">
        <f>YEAR(Table17[[#This Row],[Premiere]])</f>
        <v>2019</v>
      </c>
      <c r="C310" s="46" t="str">
        <f>CHOOSE(MONTH(Table17[[#This Row],[Premiere]]), "January", "February", "March", "April", "May", "June", "July", "August", "September", "October", "November", "December")</f>
        <v>November</v>
      </c>
      <c r="D310" s="46" t="str">
        <f t="shared" si="4"/>
        <v>Wednesday</v>
      </c>
      <c r="E310" t="s">
        <v>339</v>
      </c>
      <c r="F310" t="s">
        <v>6</v>
      </c>
      <c r="G310" s="4">
        <v>86</v>
      </c>
      <c r="H310" s="4">
        <v>6.7</v>
      </c>
      <c r="I310" t="s">
        <v>14</v>
      </c>
    </row>
    <row r="311" spans="1:9" x14ac:dyDescent="0.35">
      <c r="A311" s="3">
        <v>43789</v>
      </c>
      <c r="B311" s="46">
        <f>YEAR(Table17[[#This Row],[Premiere]])</f>
        <v>2019</v>
      </c>
      <c r="C311" s="46" t="str">
        <f>CHOOSE(MONTH(Table17[[#This Row],[Premiere]]), "January", "February", "March", "April", "May", "June", "July", "August", "September", "October", "November", "December")</f>
        <v>November</v>
      </c>
      <c r="D311" s="46" t="str">
        <f t="shared" si="4"/>
        <v>Wednesday</v>
      </c>
      <c r="E311" t="s">
        <v>384</v>
      </c>
      <c r="F311" t="s">
        <v>6</v>
      </c>
      <c r="G311" s="4">
        <v>28</v>
      </c>
      <c r="H311" s="4">
        <v>7</v>
      </c>
      <c r="I311" t="s">
        <v>10</v>
      </c>
    </row>
    <row r="312" spans="1:9" x14ac:dyDescent="0.35">
      <c r="A312" s="3">
        <v>43790</v>
      </c>
      <c r="B312" s="46">
        <f>YEAR(Table17[[#This Row],[Premiere]])</f>
        <v>2019</v>
      </c>
      <c r="C312" s="46" t="str">
        <f>CHOOSE(MONTH(Table17[[#This Row],[Premiere]]), "January", "February", "March", "April", "May", "June", "July", "August", "September", "October", "November", "December")</f>
        <v>November</v>
      </c>
      <c r="D312" s="46" t="str">
        <f t="shared" si="4"/>
        <v>Thursday</v>
      </c>
      <c r="E312" t="s">
        <v>130</v>
      </c>
      <c r="F312" t="s">
        <v>685</v>
      </c>
      <c r="G312" s="4">
        <v>92</v>
      </c>
      <c r="H312" s="4">
        <v>5.5</v>
      </c>
      <c r="I312" t="s">
        <v>14</v>
      </c>
    </row>
    <row r="313" spans="1:9" x14ac:dyDescent="0.35">
      <c r="A313" s="3">
        <v>43796</v>
      </c>
      <c r="B313" s="46">
        <f>YEAR(Table17[[#This Row],[Premiere]])</f>
        <v>2019</v>
      </c>
      <c r="C313" s="46" t="str">
        <f>CHOOSE(MONTH(Table17[[#This Row],[Premiere]]), "January", "February", "March", "April", "May", "June", "July", "August", "September", "October", "November", "December")</f>
        <v>November</v>
      </c>
      <c r="D313" s="46" t="str">
        <f t="shared" si="4"/>
        <v>Wednesday</v>
      </c>
      <c r="E313" t="s">
        <v>444</v>
      </c>
      <c r="F313" t="s">
        <v>86</v>
      </c>
      <c r="G313" s="4">
        <v>23</v>
      </c>
      <c r="H313" s="4">
        <v>7.4</v>
      </c>
      <c r="I313" t="s">
        <v>14</v>
      </c>
    </row>
    <row r="314" spans="1:9" x14ac:dyDescent="0.35">
      <c r="A314" s="3">
        <v>43796</v>
      </c>
      <c r="B314" s="46">
        <f>YEAR(Table17[[#This Row],[Premiere]])</f>
        <v>2019</v>
      </c>
      <c r="C314" s="46" t="str">
        <f>CHOOSE(MONTH(Table17[[#This Row],[Premiere]]), "January", "February", "March", "April", "May", "June", "July", "August", "September", "October", "November", "December")</f>
        <v>November</v>
      </c>
      <c r="D314" s="46" t="str">
        <f t="shared" si="4"/>
        <v>Wednesday</v>
      </c>
      <c r="E314" t="s">
        <v>468</v>
      </c>
      <c r="F314" t="s">
        <v>702</v>
      </c>
      <c r="G314" s="4">
        <v>209</v>
      </c>
      <c r="H314" s="4">
        <v>7.8</v>
      </c>
      <c r="I314" t="s">
        <v>14</v>
      </c>
    </row>
    <row r="315" spans="1:9" x14ac:dyDescent="0.35">
      <c r="A315" s="3">
        <v>43797</v>
      </c>
      <c r="B315" s="46">
        <f>YEAR(Table17[[#This Row],[Premiere]])</f>
        <v>2019</v>
      </c>
      <c r="C315" s="46" t="str">
        <f>CHOOSE(MONTH(Table17[[#This Row],[Premiere]]), "January", "February", "March", "April", "May", "June", "July", "August", "September", "October", "November", "December")</f>
        <v>November</v>
      </c>
      <c r="D315" s="46" t="str">
        <f t="shared" si="4"/>
        <v>Thursday</v>
      </c>
      <c r="E315" t="s">
        <v>73</v>
      </c>
      <c r="F315" t="s">
        <v>690</v>
      </c>
      <c r="G315" s="4">
        <v>94</v>
      </c>
      <c r="H315" s="4">
        <v>4.9000000000000004</v>
      </c>
      <c r="I315" t="s">
        <v>14</v>
      </c>
    </row>
    <row r="316" spans="1:9" x14ac:dyDescent="0.35">
      <c r="A316" s="3">
        <v>43800</v>
      </c>
      <c r="B316" s="46">
        <f>YEAR(Table17[[#This Row],[Premiere]])</f>
        <v>2019</v>
      </c>
      <c r="C316" s="46" t="str">
        <f>CHOOSE(MONTH(Table17[[#This Row],[Premiere]]), "January", "February", "March", "April", "May", "June", "July", "August", "September", "October", "November", "December")</f>
        <v>December</v>
      </c>
      <c r="D316" s="46" t="str">
        <f t="shared" si="4"/>
        <v>Sunday</v>
      </c>
      <c r="E316" t="s">
        <v>121</v>
      </c>
      <c r="F316" t="s">
        <v>9</v>
      </c>
      <c r="G316" s="4">
        <v>94</v>
      </c>
      <c r="H316" s="4">
        <v>5.5</v>
      </c>
      <c r="I316" t="s">
        <v>55</v>
      </c>
    </row>
    <row r="317" spans="1:9" x14ac:dyDescent="0.35">
      <c r="A317" s="3">
        <v>43802</v>
      </c>
      <c r="B317" s="46">
        <f>YEAR(Table17[[#This Row],[Premiere]])</f>
        <v>2019</v>
      </c>
      <c r="C317" s="46" t="str">
        <f>CHOOSE(MONTH(Table17[[#This Row],[Premiere]]), "January", "February", "March", "April", "May", "June", "July", "August", "September", "October", "November", "December")</f>
        <v>December</v>
      </c>
      <c r="D317" s="46" t="str">
        <f t="shared" si="4"/>
        <v>Tuesday</v>
      </c>
      <c r="E317" t="s">
        <v>495</v>
      </c>
      <c r="F317" t="s">
        <v>21</v>
      </c>
      <c r="G317" s="4">
        <v>46</v>
      </c>
      <c r="H317" s="4">
        <v>4.5999999999999996</v>
      </c>
      <c r="I317" t="s">
        <v>50</v>
      </c>
    </row>
    <row r="318" spans="1:9" x14ac:dyDescent="0.35">
      <c r="A318" s="3">
        <v>43804</v>
      </c>
      <c r="B318" s="46">
        <f>YEAR(Table17[[#This Row],[Premiere]])</f>
        <v>2019</v>
      </c>
      <c r="C318" s="46" t="str">
        <f>CHOOSE(MONTH(Table17[[#This Row],[Premiere]]), "January", "February", "March", "April", "May", "June", "July", "August", "September", "October", "November", "December")</f>
        <v>December</v>
      </c>
      <c r="D318" s="46" t="str">
        <f t="shared" si="4"/>
        <v>Thursday</v>
      </c>
      <c r="E318" t="s">
        <v>109</v>
      </c>
      <c r="F318" t="s">
        <v>685</v>
      </c>
      <c r="G318" s="4">
        <v>85</v>
      </c>
      <c r="H318" s="4">
        <v>5.4</v>
      </c>
      <c r="I318" t="s">
        <v>14</v>
      </c>
    </row>
    <row r="319" spans="1:9" x14ac:dyDescent="0.35">
      <c r="A319" s="3">
        <v>43805</v>
      </c>
      <c r="B319" s="46">
        <f>YEAR(Table17[[#This Row],[Premiere]])</f>
        <v>2019</v>
      </c>
      <c r="C319" s="46" t="str">
        <f>CHOOSE(MONTH(Table17[[#This Row],[Premiere]]), "January", "February", "March", "April", "May", "June", "July", "August", "September", "October", "November", "December")</f>
        <v>December</v>
      </c>
      <c r="D319" s="46" t="str">
        <f t="shared" si="4"/>
        <v>Friday</v>
      </c>
      <c r="E319" t="s">
        <v>471</v>
      </c>
      <c r="F319" t="s">
        <v>27</v>
      </c>
      <c r="G319" s="4">
        <v>136</v>
      </c>
      <c r="H319" s="4">
        <v>7.9</v>
      </c>
      <c r="I319" t="s">
        <v>14</v>
      </c>
    </row>
    <row r="320" spans="1:9" x14ac:dyDescent="0.35">
      <c r="A320" s="3">
        <v>43812</v>
      </c>
      <c r="B320" s="46">
        <f>YEAR(Table17[[#This Row],[Premiere]])</f>
        <v>2019</v>
      </c>
      <c r="C320" s="46" t="str">
        <f>CHOOSE(MONTH(Table17[[#This Row],[Premiere]]), "January", "February", "March", "April", "May", "June", "July", "August", "September", "October", "November", "December")</f>
        <v>December</v>
      </c>
      <c r="D320" s="46" t="str">
        <f t="shared" si="4"/>
        <v>Friday</v>
      </c>
      <c r="E320" t="s">
        <v>218</v>
      </c>
      <c r="F320" t="s">
        <v>19</v>
      </c>
      <c r="G320" s="4">
        <v>128</v>
      </c>
      <c r="H320" s="4">
        <v>6.1</v>
      </c>
      <c r="I320" t="s">
        <v>14</v>
      </c>
    </row>
    <row r="321" spans="1:9" x14ac:dyDescent="0.35">
      <c r="A321" s="3">
        <v>43818</v>
      </c>
      <c r="B321" s="46">
        <f>YEAR(Table17[[#This Row],[Premiere]])</f>
        <v>2019</v>
      </c>
      <c r="C321" s="46" t="str">
        <f>CHOOSE(MONTH(Table17[[#This Row],[Premiere]]), "January", "February", "March", "April", "May", "June", "July", "August", "September", "October", "November", "December")</f>
        <v>December</v>
      </c>
      <c r="D321" s="46" t="str">
        <f t="shared" si="4"/>
        <v>Thursday</v>
      </c>
      <c r="E321" t="s">
        <v>489</v>
      </c>
      <c r="F321" t="s">
        <v>6</v>
      </c>
      <c r="G321" s="4">
        <v>25</v>
      </c>
      <c r="H321" s="4">
        <v>4.3</v>
      </c>
      <c r="I321" t="s">
        <v>10</v>
      </c>
    </row>
    <row r="322" spans="1:9" x14ac:dyDescent="0.35">
      <c r="A322" s="3">
        <v>43819</v>
      </c>
      <c r="B322" s="46">
        <f>YEAR(Table17[[#This Row],[Premiere]])</f>
        <v>2019</v>
      </c>
      <c r="C322" s="46" t="str">
        <f>CHOOSE(MONTH(Table17[[#This Row],[Premiere]]), "January", "February", "March", "April", "May", "June", "July", "August", "September", "October", "November", "December")</f>
        <v>December</v>
      </c>
      <c r="D322" s="46" t="str">
        <f t="shared" ref="D322:D385" si="5">CHOOSE(WEEKDAY(A322), "Sunday","Monday","Tuesday","Wednesday","Thursday","Friday","Saturday")</f>
        <v>Friday</v>
      </c>
      <c r="E322" t="s">
        <v>458</v>
      </c>
      <c r="F322" t="s">
        <v>27</v>
      </c>
      <c r="G322" s="4">
        <v>125</v>
      </c>
      <c r="H322" s="4">
        <v>7.6</v>
      </c>
      <c r="I322" t="s">
        <v>14</v>
      </c>
    </row>
    <row r="323" spans="1:9" x14ac:dyDescent="0.35">
      <c r="A323" s="3">
        <v>43823</v>
      </c>
      <c r="B323" s="46">
        <f>YEAR(Table17[[#This Row],[Premiere]])</f>
        <v>2019</v>
      </c>
      <c r="C323" s="46" t="str">
        <f>CHOOSE(MONTH(Table17[[#This Row],[Premiere]]), "January", "February", "March", "April", "May", "June", "July", "August", "September", "October", "November", "December")</f>
        <v>December</v>
      </c>
      <c r="D323" s="46" t="str">
        <f t="shared" si="5"/>
        <v>Tuesday</v>
      </c>
      <c r="E323" t="s">
        <v>567</v>
      </c>
      <c r="F323" t="s">
        <v>730</v>
      </c>
      <c r="G323" s="4">
        <v>112</v>
      </c>
      <c r="H323" s="4">
        <v>6.4</v>
      </c>
      <c r="I323" t="s">
        <v>10</v>
      </c>
    </row>
    <row r="324" spans="1:9" x14ac:dyDescent="0.35">
      <c r="A324" s="3">
        <v>43823</v>
      </c>
      <c r="B324" s="46">
        <f>YEAR(Table17[[#This Row],[Premiere]])</f>
        <v>2019</v>
      </c>
      <c r="C324" s="46" t="str">
        <f>CHOOSE(MONTH(Table17[[#This Row],[Premiere]]), "January", "February", "March", "April", "May", "June", "July", "August", "September", "October", "November", "December")</f>
        <v>December</v>
      </c>
      <c r="D324" s="46" t="str">
        <f t="shared" si="5"/>
        <v>Tuesday</v>
      </c>
      <c r="E324" t="s">
        <v>664</v>
      </c>
      <c r="F324" t="s">
        <v>351</v>
      </c>
      <c r="G324" s="4">
        <v>70</v>
      </c>
      <c r="H324" s="4">
        <v>7.5</v>
      </c>
      <c r="I324" t="s">
        <v>14</v>
      </c>
    </row>
    <row r="325" spans="1:9" x14ac:dyDescent="0.35">
      <c r="A325" s="3">
        <v>43825</v>
      </c>
      <c r="B325" s="46">
        <f>YEAR(Table17[[#This Row],[Premiere]])</f>
        <v>2019</v>
      </c>
      <c r="C325" s="46" t="str">
        <f>CHOOSE(MONTH(Table17[[#This Row],[Premiere]]), "January", "February", "March", "April", "May", "June", "July", "August", "September", "October", "November", "December")</f>
        <v>December</v>
      </c>
      <c r="D325" s="46" t="str">
        <f t="shared" si="5"/>
        <v>Thursday</v>
      </c>
      <c r="E325" t="s">
        <v>11</v>
      </c>
      <c r="F325" t="s">
        <v>682</v>
      </c>
      <c r="G325" s="4">
        <v>79</v>
      </c>
      <c r="H325" s="4">
        <v>2.6</v>
      </c>
      <c r="I325" t="s">
        <v>12</v>
      </c>
    </row>
    <row r="326" spans="1:9" x14ac:dyDescent="0.35">
      <c r="A326" s="3">
        <v>43826</v>
      </c>
      <c r="B326" s="46">
        <f>YEAR(Table17[[#This Row],[Premiere]])</f>
        <v>2019</v>
      </c>
      <c r="C326" s="46" t="str">
        <f>CHOOSE(MONTH(Table17[[#This Row],[Premiere]]), "January", "February", "March", "April", "May", "June", "July", "August", "September", "October", "November", "December")</f>
        <v>December</v>
      </c>
      <c r="D326" s="46" t="str">
        <f t="shared" si="5"/>
        <v>Friday</v>
      </c>
      <c r="E326" t="s">
        <v>396</v>
      </c>
      <c r="F326" t="s">
        <v>6</v>
      </c>
      <c r="G326" s="4">
        <v>73</v>
      </c>
      <c r="H326" s="4">
        <v>7.1</v>
      </c>
      <c r="I326" t="s">
        <v>10</v>
      </c>
    </row>
    <row r="327" spans="1:9" x14ac:dyDescent="0.35">
      <c r="A327" s="3">
        <v>43831</v>
      </c>
      <c r="B327" s="46">
        <f>YEAR(Table17[[#This Row],[Premiere]])</f>
        <v>2020</v>
      </c>
      <c r="C327" s="46" t="str">
        <f>CHOOSE(MONTH(Table17[[#This Row],[Premiere]]), "January", "February", "March", "April", "May", "June", "July", "August", "September", "October", "November", "December")</f>
        <v>January</v>
      </c>
      <c r="D327" s="46" t="str">
        <f t="shared" si="5"/>
        <v>Wednesday</v>
      </c>
      <c r="E327" t="s">
        <v>33</v>
      </c>
      <c r="F327" t="s">
        <v>687</v>
      </c>
      <c r="G327" s="4">
        <v>144</v>
      </c>
      <c r="H327" s="4">
        <v>4.3</v>
      </c>
      <c r="I327" t="s">
        <v>17</v>
      </c>
    </row>
    <row r="328" spans="1:9" x14ac:dyDescent="0.35">
      <c r="A328" s="3">
        <v>43847</v>
      </c>
      <c r="B328" s="46">
        <f>YEAR(Table17[[#This Row],[Premiere]])</f>
        <v>2020</v>
      </c>
      <c r="C328" s="46" t="str">
        <f>CHOOSE(MONTH(Table17[[#This Row],[Premiere]]), "January", "February", "March", "April", "May", "June", "July", "August", "September", "October", "November", "December")</f>
        <v>January</v>
      </c>
      <c r="D328" s="46" t="str">
        <f t="shared" si="5"/>
        <v>Friday</v>
      </c>
      <c r="E328" t="s">
        <v>538</v>
      </c>
      <c r="F328" t="s">
        <v>9</v>
      </c>
      <c r="G328" s="4">
        <v>120</v>
      </c>
      <c r="H328" s="4">
        <v>5.9</v>
      </c>
      <c r="I328" t="s">
        <v>14</v>
      </c>
    </row>
    <row r="329" spans="1:9" x14ac:dyDescent="0.35">
      <c r="A329" s="3">
        <v>43850</v>
      </c>
      <c r="B329" s="46">
        <f>YEAR(Table17[[#This Row],[Premiere]])</f>
        <v>2020</v>
      </c>
      <c r="C329" s="46" t="str">
        <f>CHOOSE(MONTH(Table17[[#This Row],[Premiere]]), "January", "February", "March", "April", "May", "June", "July", "August", "September", "October", "November", "December")</f>
        <v>January</v>
      </c>
      <c r="D329" s="46" t="str">
        <f t="shared" si="5"/>
        <v>Monday</v>
      </c>
      <c r="E329" t="s">
        <v>320</v>
      </c>
      <c r="F329" t="s">
        <v>321</v>
      </c>
      <c r="G329" s="4">
        <v>17</v>
      </c>
      <c r="H329" s="4">
        <v>6.5</v>
      </c>
      <c r="I329" t="s">
        <v>14</v>
      </c>
    </row>
    <row r="330" spans="1:9" x14ac:dyDescent="0.35">
      <c r="A330" s="3">
        <v>43853</v>
      </c>
      <c r="B330" s="46">
        <f>YEAR(Table17[[#This Row],[Premiere]])</f>
        <v>2020</v>
      </c>
      <c r="C330" s="46" t="str">
        <f>CHOOSE(MONTH(Table17[[#This Row],[Premiere]]), "January", "February", "March", "April", "May", "June", "July", "August", "September", "October", "November", "December")</f>
        <v>January</v>
      </c>
      <c r="D330" s="46" t="str">
        <f t="shared" si="5"/>
        <v>Thursday</v>
      </c>
      <c r="E330" t="s">
        <v>74</v>
      </c>
      <c r="F330" t="s">
        <v>21</v>
      </c>
      <c r="G330" s="4">
        <v>96</v>
      </c>
      <c r="H330" s="4">
        <v>5</v>
      </c>
      <c r="I330" t="s">
        <v>50</v>
      </c>
    </row>
    <row r="331" spans="1:9" x14ac:dyDescent="0.35">
      <c r="A331" s="3">
        <v>43861</v>
      </c>
      <c r="B331" s="46">
        <f>YEAR(Table17[[#This Row],[Premiere]])</f>
        <v>2020</v>
      </c>
      <c r="C331" s="46" t="str">
        <f>CHOOSE(MONTH(Table17[[#This Row],[Premiere]]), "January", "February", "March", "April", "May", "June", "July", "August", "September", "October", "November", "December")</f>
        <v>January</v>
      </c>
      <c r="D331" s="46" t="str">
        <f t="shared" si="5"/>
        <v>Friday</v>
      </c>
      <c r="E331" t="s">
        <v>441</v>
      </c>
      <c r="F331" t="s">
        <v>6</v>
      </c>
      <c r="G331" s="4">
        <v>85</v>
      </c>
      <c r="H331" s="4">
        <v>7.4</v>
      </c>
      <c r="I331" t="s">
        <v>14</v>
      </c>
    </row>
    <row r="332" spans="1:9" x14ac:dyDescent="0.35">
      <c r="A332" s="3">
        <v>43868</v>
      </c>
      <c r="B332" s="46">
        <f>YEAR(Table17[[#This Row],[Premiere]])</f>
        <v>2020</v>
      </c>
      <c r="C332" s="46" t="str">
        <f>CHOOSE(MONTH(Table17[[#This Row],[Premiere]]), "January", "February", "March", "April", "May", "June", "July", "August", "September", "October", "November", "December")</f>
        <v>February</v>
      </c>
      <c r="D332" s="46" t="str">
        <f t="shared" si="5"/>
        <v>Friday</v>
      </c>
      <c r="E332" t="s">
        <v>199</v>
      </c>
      <c r="F332" t="s">
        <v>27</v>
      </c>
      <c r="G332" s="4">
        <v>104</v>
      </c>
      <c r="H332" s="4">
        <v>5.9</v>
      </c>
      <c r="I332" t="s">
        <v>14</v>
      </c>
    </row>
    <row r="333" spans="1:9" x14ac:dyDescent="0.35">
      <c r="A333" s="3">
        <v>43872</v>
      </c>
      <c r="B333" s="46">
        <f>YEAR(Table17[[#This Row],[Premiere]])</f>
        <v>2020</v>
      </c>
      <c r="C333" s="46" t="str">
        <f>CHOOSE(MONTH(Table17[[#This Row],[Premiere]]), "January", "February", "March", "April", "May", "June", "July", "August", "September", "October", "November", "December")</f>
        <v>February</v>
      </c>
      <c r="D333" s="46" t="str">
        <f t="shared" si="5"/>
        <v>Tuesday</v>
      </c>
      <c r="E333" t="s">
        <v>669</v>
      </c>
      <c r="F333" t="s">
        <v>743</v>
      </c>
      <c r="G333" s="4">
        <v>72</v>
      </c>
      <c r="H333" s="4">
        <v>7.7</v>
      </c>
      <c r="I333" t="s">
        <v>10</v>
      </c>
    </row>
    <row r="334" spans="1:9" x14ac:dyDescent="0.35">
      <c r="A334" s="3">
        <v>43873</v>
      </c>
      <c r="B334" s="46">
        <f>YEAR(Table17[[#This Row],[Premiere]])</f>
        <v>2020</v>
      </c>
      <c r="C334" s="46" t="str">
        <f>CHOOSE(MONTH(Table17[[#This Row],[Premiere]]), "January", "February", "March", "April", "May", "June", "July", "August", "September", "October", "November", "December")</f>
        <v>February</v>
      </c>
      <c r="D334" s="46" t="str">
        <f t="shared" si="5"/>
        <v>Wednesday</v>
      </c>
      <c r="E334" t="s">
        <v>544</v>
      </c>
      <c r="F334" t="s">
        <v>685</v>
      </c>
      <c r="G334" s="4">
        <v>102</v>
      </c>
      <c r="H334" s="4">
        <v>6</v>
      </c>
      <c r="I334" t="s">
        <v>14</v>
      </c>
    </row>
    <row r="335" spans="1:9" x14ac:dyDescent="0.35">
      <c r="A335" s="3">
        <v>43875</v>
      </c>
      <c r="B335" s="46">
        <f>YEAR(Table17[[#This Row],[Premiere]])</f>
        <v>2020</v>
      </c>
      <c r="C335" s="46" t="str">
        <f>CHOOSE(MONTH(Table17[[#This Row],[Premiere]]), "January", "February", "March", "April", "May", "June", "July", "August", "September", "October", "November", "December")</f>
        <v>February</v>
      </c>
      <c r="D335" s="46" t="str">
        <f t="shared" si="5"/>
        <v>Friday</v>
      </c>
      <c r="E335" t="s">
        <v>280</v>
      </c>
      <c r="F335" t="s">
        <v>685</v>
      </c>
      <c r="G335" s="4">
        <v>113</v>
      </c>
      <c r="H335" s="4">
        <v>6.4</v>
      </c>
      <c r="I335" t="s">
        <v>63</v>
      </c>
    </row>
    <row r="336" spans="1:9" x14ac:dyDescent="0.35">
      <c r="A336" s="3">
        <v>43882</v>
      </c>
      <c r="B336" s="46">
        <f>YEAR(Table17[[#This Row],[Premiere]])</f>
        <v>2020</v>
      </c>
      <c r="C336" s="46" t="str">
        <f>CHOOSE(MONTH(Table17[[#This Row],[Premiere]]), "January", "February", "March", "April", "May", "June", "July", "August", "September", "October", "November", "December")</f>
        <v>February</v>
      </c>
      <c r="D336" s="46" t="str">
        <f t="shared" si="5"/>
        <v>Friday</v>
      </c>
      <c r="E336" t="s">
        <v>34</v>
      </c>
      <c r="F336" t="s">
        <v>688</v>
      </c>
      <c r="G336" s="4">
        <v>115</v>
      </c>
      <c r="H336" s="4">
        <v>4.3</v>
      </c>
      <c r="I336" t="s">
        <v>14</v>
      </c>
    </row>
    <row r="337" spans="1:9" x14ac:dyDescent="0.35">
      <c r="A337" s="3">
        <v>43882</v>
      </c>
      <c r="B337" s="46">
        <f>YEAR(Table17[[#This Row],[Premiere]])</f>
        <v>2020</v>
      </c>
      <c r="C337" s="46" t="str">
        <f>CHOOSE(MONTH(Table17[[#This Row],[Premiere]]), "January", "February", "March", "April", "May", "June", "July", "August", "September", "October", "November", "December")</f>
        <v>February</v>
      </c>
      <c r="D337" s="46" t="str">
        <f t="shared" si="5"/>
        <v>Friday</v>
      </c>
      <c r="E337" t="s">
        <v>460</v>
      </c>
      <c r="F337" t="s">
        <v>27</v>
      </c>
      <c r="G337" s="4">
        <v>117</v>
      </c>
      <c r="H337" s="4">
        <v>7.6</v>
      </c>
      <c r="I337" t="s">
        <v>17</v>
      </c>
    </row>
    <row r="338" spans="1:9" x14ac:dyDescent="0.35">
      <c r="A338" s="3">
        <v>43889</v>
      </c>
      <c r="B338" s="46">
        <f>YEAR(Table17[[#This Row],[Premiere]])</f>
        <v>2020</v>
      </c>
      <c r="C338" s="46" t="str">
        <f>CHOOSE(MONTH(Table17[[#This Row],[Premiere]]), "January", "February", "March", "April", "May", "June", "July", "August", "September", "October", "November", "December")</f>
        <v>February</v>
      </c>
      <c r="D338" s="46" t="str">
        <f t="shared" si="5"/>
        <v>Friday</v>
      </c>
      <c r="E338" t="s">
        <v>571</v>
      </c>
      <c r="F338" t="s">
        <v>141</v>
      </c>
      <c r="G338" s="4">
        <v>108</v>
      </c>
      <c r="H338" s="4">
        <v>6.5</v>
      </c>
      <c r="I338" t="s">
        <v>14</v>
      </c>
    </row>
    <row r="339" spans="1:9" x14ac:dyDescent="0.35">
      <c r="A339" s="3">
        <v>43896</v>
      </c>
      <c r="B339" s="46">
        <f>YEAR(Table17[[#This Row],[Premiere]])</f>
        <v>2020</v>
      </c>
      <c r="C339" s="46" t="str">
        <f>CHOOSE(MONTH(Table17[[#This Row],[Premiere]]), "January", "February", "March", "April", "May", "June", "July", "August", "September", "October", "November", "December")</f>
        <v>March</v>
      </c>
      <c r="D339" s="46" t="str">
        <f t="shared" si="5"/>
        <v>Friday</v>
      </c>
      <c r="E339" t="s">
        <v>113</v>
      </c>
      <c r="F339" t="s">
        <v>9</v>
      </c>
      <c r="G339" s="4">
        <v>119</v>
      </c>
      <c r="H339" s="4">
        <v>5.4</v>
      </c>
      <c r="I339" t="s">
        <v>17</v>
      </c>
    </row>
    <row r="340" spans="1:9" x14ac:dyDescent="0.35">
      <c r="A340" s="3">
        <v>43896</v>
      </c>
      <c r="B340" s="46">
        <f>YEAR(Table17[[#This Row],[Premiere]])</f>
        <v>2020</v>
      </c>
      <c r="C340" s="46" t="str">
        <f>CHOOSE(MONTH(Table17[[#This Row],[Premiere]]), "January", "February", "March", "April", "May", "June", "July", "August", "September", "October", "November", "December")</f>
        <v>March</v>
      </c>
      <c r="D340" s="46" t="str">
        <f t="shared" si="5"/>
        <v>Friday</v>
      </c>
      <c r="E340" t="s">
        <v>248</v>
      </c>
      <c r="F340" t="s">
        <v>686</v>
      </c>
      <c r="G340" s="4">
        <v>111</v>
      </c>
      <c r="H340" s="4">
        <v>6.2</v>
      </c>
      <c r="I340" t="s">
        <v>14</v>
      </c>
    </row>
    <row r="341" spans="1:9" x14ac:dyDescent="0.35">
      <c r="A341" s="3">
        <v>43898</v>
      </c>
      <c r="B341" s="46">
        <f>YEAR(Table17[[#This Row],[Premiere]])</f>
        <v>2020</v>
      </c>
      <c r="C341" s="46" t="str">
        <f>CHOOSE(MONTH(Table17[[#This Row],[Premiere]]), "January", "February", "March", "April", "May", "June", "July", "August", "September", "October", "November", "December")</f>
        <v>March</v>
      </c>
      <c r="D341" s="46" t="str">
        <f t="shared" si="5"/>
        <v>Sunday</v>
      </c>
      <c r="E341" t="s">
        <v>436</v>
      </c>
      <c r="F341" t="s">
        <v>305</v>
      </c>
      <c r="G341" s="4">
        <v>15</v>
      </c>
      <c r="H341" s="4">
        <v>7.3</v>
      </c>
      <c r="I341" t="s">
        <v>14</v>
      </c>
    </row>
    <row r="342" spans="1:9" x14ac:dyDescent="0.35">
      <c r="A342" s="3">
        <v>43903</v>
      </c>
      <c r="B342" s="46">
        <f>YEAR(Table17[[#This Row],[Premiere]])</f>
        <v>2020</v>
      </c>
      <c r="C342" s="46" t="str">
        <f>CHOOSE(MONTH(Table17[[#This Row],[Premiere]]), "January", "February", "March", "April", "May", "June", "July", "August", "September", "October", "November", "December")</f>
        <v>March</v>
      </c>
      <c r="D342" s="46" t="str">
        <f t="shared" si="5"/>
        <v>Friday</v>
      </c>
      <c r="E342" t="s">
        <v>225</v>
      </c>
      <c r="F342" t="s">
        <v>702</v>
      </c>
      <c r="G342" s="4">
        <v>95</v>
      </c>
      <c r="H342" s="4">
        <v>6.1</v>
      </c>
      <c r="I342" t="s">
        <v>14</v>
      </c>
    </row>
    <row r="343" spans="1:9" x14ac:dyDescent="0.35">
      <c r="A343" s="3">
        <v>43909</v>
      </c>
      <c r="B343" s="46">
        <f>YEAR(Table17[[#This Row],[Premiere]])</f>
        <v>2020</v>
      </c>
      <c r="C343" s="46" t="str">
        <f>CHOOSE(MONTH(Table17[[#This Row],[Premiere]]), "January", "February", "March", "April", "May", "June", "July", "August", "September", "October", "November", "December")</f>
        <v>March</v>
      </c>
      <c r="D343" s="46" t="str">
        <f t="shared" si="5"/>
        <v>Thursday</v>
      </c>
      <c r="E343" t="s">
        <v>303</v>
      </c>
      <c r="F343" t="s">
        <v>732</v>
      </c>
      <c r="G343" s="4">
        <v>74</v>
      </c>
      <c r="H343" s="4">
        <v>6.5</v>
      </c>
      <c r="I343" t="s">
        <v>127</v>
      </c>
    </row>
    <row r="344" spans="1:9" x14ac:dyDescent="0.35">
      <c r="A344" s="3">
        <v>43910</v>
      </c>
      <c r="B344" s="46">
        <f>YEAR(Table17[[#This Row],[Premiere]])</f>
        <v>2020</v>
      </c>
      <c r="C344" s="46" t="str">
        <f>CHOOSE(MONTH(Table17[[#This Row],[Premiere]]), "January", "February", "March", "April", "May", "June", "July", "August", "September", "October", "November", "December")</f>
        <v>March</v>
      </c>
      <c r="D344" s="46" t="str">
        <f t="shared" si="5"/>
        <v>Friday</v>
      </c>
      <c r="E344" t="s">
        <v>205</v>
      </c>
      <c r="F344" t="s">
        <v>716</v>
      </c>
      <c r="G344" s="4">
        <v>108</v>
      </c>
      <c r="H344" s="4">
        <v>5.9</v>
      </c>
      <c r="I344" t="s">
        <v>12</v>
      </c>
    </row>
    <row r="345" spans="1:9" x14ac:dyDescent="0.35">
      <c r="A345" s="3">
        <v>43910</v>
      </c>
      <c r="B345" s="46">
        <f>YEAR(Table17[[#This Row],[Premiere]])</f>
        <v>2020</v>
      </c>
      <c r="C345" s="46" t="str">
        <f>CHOOSE(MONTH(Table17[[#This Row],[Premiere]]), "January", "February", "March", "April", "May", "June", "July", "August", "September", "October", "November", "December")</f>
        <v>March</v>
      </c>
      <c r="D345" s="46" t="str">
        <f t="shared" si="5"/>
        <v>Friday</v>
      </c>
      <c r="E345" t="s">
        <v>592</v>
      </c>
      <c r="F345" t="s">
        <v>6</v>
      </c>
      <c r="G345" s="4">
        <v>92</v>
      </c>
      <c r="H345" s="4">
        <v>6.8</v>
      </c>
      <c r="I345" t="s">
        <v>10</v>
      </c>
    </row>
    <row r="346" spans="1:9" x14ac:dyDescent="0.35">
      <c r="A346" s="3">
        <v>43915</v>
      </c>
      <c r="B346" s="46">
        <f>YEAR(Table17[[#This Row],[Premiere]])</f>
        <v>2020</v>
      </c>
      <c r="C346" s="46" t="str">
        <f>CHOOSE(MONTH(Table17[[#This Row],[Premiere]]), "January", "February", "March", "April", "May", "June", "July", "August", "September", "October", "November", "December")</f>
        <v>March</v>
      </c>
      <c r="D346" s="46" t="str">
        <f t="shared" si="5"/>
        <v>Wednesday</v>
      </c>
      <c r="E346" t="s">
        <v>292</v>
      </c>
      <c r="F346" t="s">
        <v>9</v>
      </c>
      <c r="G346" s="4">
        <v>103</v>
      </c>
      <c r="H346" s="4">
        <v>6.4</v>
      </c>
      <c r="I346" t="s">
        <v>10</v>
      </c>
    </row>
    <row r="347" spans="1:9" x14ac:dyDescent="0.35">
      <c r="A347" s="3">
        <v>43915</v>
      </c>
      <c r="B347" s="46">
        <f>YEAR(Table17[[#This Row],[Premiere]])</f>
        <v>2020</v>
      </c>
      <c r="C347" s="46" t="str">
        <f>CHOOSE(MONTH(Table17[[#This Row],[Premiere]]), "January", "February", "March", "April", "May", "June", "July", "August", "September", "October", "November", "December")</f>
        <v>March</v>
      </c>
      <c r="D347" s="46" t="str">
        <f t="shared" si="5"/>
        <v>Wednesday</v>
      </c>
      <c r="E347" t="s">
        <v>464</v>
      </c>
      <c r="F347" t="s">
        <v>6</v>
      </c>
      <c r="G347" s="4">
        <v>108</v>
      </c>
      <c r="H347" s="4">
        <v>7.7</v>
      </c>
      <c r="I347" t="s">
        <v>14</v>
      </c>
    </row>
    <row r="348" spans="1:9" x14ac:dyDescent="0.35">
      <c r="A348" s="3">
        <v>43917</v>
      </c>
      <c r="B348" s="46">
        <f>YEAR(Table17[[#This Row],[Premiere]])</f>
        <v>2020</v>
      </c>
      <c r="C348" s="46" t="str">
        <f>CHOOSE(MONTH(Table17[[#This Row],[Premiere]]), "January", "February", "March", "April", "May", "June", "July", "August", "September", "October", "November", "December")</f>
        <v>March</v>
      </c>
      <c r="D348" s="46" t="str">
        <f t="shared" si="5"/>
        <v>Friday</v>
      </c>
      <c r="E348" t="s">
        <v>200</v>
      </c>
      <c r="F348" t="s">
        <v>685</v>
      </c>
      <c r="G348" s="4">
        <v>111</v>
      </c>
      <c r="H348" s="4">
        <v>5.9</v>
      </c>
      <c r="I348" t="s">
        <v>17</v>
      </c>
    </row>
    <row r="349" spans="1:9" x14ac:dyDescent="0.35">
      <c r="A349" s="3">
        <v>43917</v>
      </c>
      <c r="B349" s="46">
        <f>YEAR(Table17[[#This Row],[Premiere]])</f>
        <v>2020</v>
      </c>
      <c r="C349" s="46" t="str">
        <f>CHOOSE(MONTH(Table17[[#This Row],[Premiere]]), "January", "February", "March", "April", "May", "June", "July", "August", "September", "October", "November", "December")</f>
        <v>March</v>
      </c>
      <c r="D349" s="46" t="str">
        <f t="shared" si="5"/>
        <v>Friday</v>
      </c>
      <c r="E349" t="s">
        <v>201</v>
      </c>
      <c r="F349" t="s">
        <v>9</v>
      </c>
      <c r="G349" s="4">
        <v>83</v>
      </c>
      <c r="H349" s="4">
        <v>5.9</v>
      </c>
      <c r="I349" t="s">
        <v>44</v>
      </c>
    </row>
    <row r="350" spans="1:9" x14ac:dyDescent="0.35">
      <c r="A350" s="3">
        <v>43917</v>
      </c>
      <c r="B350" s="46">
        <f>YEAR(Table17[[#This Row],[Premiere]])</f>
        <v>2020</v>
      </c>
      <c r="C350" s="46" t="str">
        <f>CHOOSE(MONTH(Table17[[#This Row],[Premiere]]), "January", "February", "March", "April", "May", "June", "July", "August", "September", "October", "November", "December")</f>
        <v>March</v>
      </c>
      <c r="D350" s="46" t="str">
        <f t="shared" si="5"/>
        <v>Friday</v>
      </c>
      <c r="E350" t="s">
        <v>272</v>
      </c>
      <c r="F350" t="s">
        <v>27</v>
      </c>
      <c r="G350" s="4">
        <v>103</v>
      </c>
      <c r="H350" s="4">
        <v>6.3</v>
      </c>
      <c r="I350" t="s">
        <v>14</v>
      </c>
    </row>
    <row r="351" spans="1:9" x14ac:dyDescent="0.35">
      <c r="A351" s="3">
        <v>43923</v>
      </c>
      <c r="B351" s="46">
        <f>YEAR(Table17[[#This Row],[Premiere]])</f>
        <v>2020</v>
      </c>
      <c r="C351" s="46" t="str">
        <f>CHOOSE(MONTH(Table17[[#This Row],[Premiere]]), "January", "February", "March", "April", "May", "June", "July", "August", "September", "October", "November", "December")</f>
        <v>April</v>
      </c>
      <c r="D351" s="46" t="str">
        <f t="shared" si="5"/>
        <v>Thursday</v>
      </c>
      <c r="E351" t="s">
        <v>57</v>
      </c>
      <c r="F351" t="s">
        <v>58</v>
      </c>
      <c r="G351" s="4">
        <v>4</v>
      </c>
      <c r="H351" s="4">
        <v>4.7</v>
      </c>
      <c r="I351" t="s">
        <v>14</v>
      </c>
    </row>
    <row r="352" spans="1:9" x14ac:dyDescent="0.35">
      <c r="A352" s="3">
        <v>43924</v>
      </c>
      <c r="B352" s="46">
        <f>YEAR(Table17[[#This Row],[Premiere]])</f>
        <v>2020</v>
      </c>
      <c r="C352" s="46" t="str">
        <f>CHOOSE(MONTH(Table17[[#This Row],[Premiere]]), "January", "February", "March", "April", "May", "June", "July", "August", "September", "October", "November", "December")</f>
        <v>April</v>
      </c>
      <c r="D352" s="46" t="str">
        <f t="shared" si="5"/>
        <v>Friday</v>
      </c>
      <c r="E352" t="s">
        <v>81</v>
      </c>
      <c r="F352" t="s">
        <v>686</v>
      </c>
      <c r="G352" s="4">
        <v>88</v>
      </c>
      <c r="H352" s="4">
        <v>5.0999999999999996</v>
      </c>
      <c r="I352" t="s">
        <v>14</v>
      </c>
    </row>
    <row r="353" spans="1:9" x14ac:dyDescent="0.35">
      <c r="A353" s="3">
        <v>43931</v>
      </c>
      <c r="B353" s="46">
        <f>YEAR(Table17[[#This Row],[Premiere]])</f>
        <v>2020</v>
      </c>
      <c r="C353" s="46" t="str">
        <f>CHOOSE(MONTH(Table17[[#This Row],[Premiere]]), "January", "February", "March", "April", "May", "June", "July", "August", "September", "October", "November", "December")</f>
        <v>April</v>
      </c>
      <c r="D353" s="46" t="str">
        <f t="shared" si="5"/>
        <v>Friday</v>
      </c>
      <c r="E353" t="s">
        <v>68</v>
      </c>
      <c r="F353" t="s">
        <v>21</v>
      </c>
      <c r="G353" s="4">
        <v>101</v>
      </c>
      <c r="H353" s="4">
        <v>4.8</v>
      </c>
      <c r="I353" t="s">
        <v>14</v>
      </c>
    </row>
    <row r="354" spans="1:9" x14ac:dyDescent="0.35">
      <c r="A354" s="3">
        <v>43931</v>
      </c>
      <c r="B354" s="46">
        <f>YEAR(Table17[[#This Row],[Premiere]])</f>
        <v>2020</v>
      </c>
      <c r="C354" s="46" t="str">
        <f>CHOOSE(MONTH(Table17[[#This Row],[Premiere]]), "January", "February", "March", "April", "May", "June", "July", "August", "September", "October", "November", "December")</f>
        <v>April</v>
      </c>
      <c r="D354" s="46" t="str">
        <f t="shared" si="5"/>
        <v>Friday</v>
      </c>
      <c r="E354" t="s">
        <v>123</v>
      </c>
      <c r="F354" t="s">
        <v>685</v>
      </c>
      <c r="G354" s="4">
        <v>100</v>
      </c>
      <c r="H354" s="4">
        <v>5.5</v>
      </c>
      <c r="I354" t="s">
        <v>14</v>
      </c>
    </row>
    <row r="355" spans="1:9" x14ac:dyDescent="0.35">
      <c r="A355" s="3">
        <v>43931</v>
      </c>
      <c r="B355" s="46">
        <f>YEAR(Table17[[#This Row],[Premiere]])</f>
        <v>2020</v>
      </c>
      <c r="C355" s="46" t="str">
        <f>CHOOSE(MONTH(Table17[[#This Row],[Premiere]]), "January", "February", "March", "April", "May", "June", "July", "August", "September", "October", "November", "December")</f>
        <v>April</v>
      </c>
      <c r="D355" s="46" t="str">
        <f t="shared" si="5"/>
        <v>Friday</v>
      </c>
      <c r="E355" t="s">
        <v>317</v>
      </c>
      <c r="F355" t="s">
        <v>27</v>
      </c>
      <c r="G355" s="4">
        <v>91</v>
      </c>
      <c r="H355" s="4">
        <v>6.5</v>
      </c>
      <c r="I355" t="s">
        <v>318</v>
      </c>
    </row>
    <row r="356" spans="1:9" x14ac:dyDescent="0.35">
      <c r="A356" s="3">
        <v>43931</v>
      </c>
      <c r="B356" s="46">
        <f>YEAR(Table17[[#This Row],[Premiere]])</f>
        <v>2020</v>
      </c>
      <c r="C356" s="46" t="str">
        <f>CHOOSE(MONTH(Table17[[#This Row],[Premiere]]), "January", "February", "March", "April", "May", "June", "July", "August", "September", "October", "November", "December")</f>
        <v>April</v>
      </c>
      <c r="D356" s="46" t="str">
        <f t="shared" si="5"/>
        <v>Friday</v>
      </c>
      <c r="E356" t="s">
        <v>639</v>
      </c>
      <c r="F356" t="s">
        <v>6</v>
      </c>
      <c r="G356" s="4">
        <v>92</v>
      </c>
      <c r="H356" s="4">
        <v>7.2</v>
      </c>
      <c r="I356" t="s">
        <v>14</v>
      </c>
    </row>
    <row r="357" spans="1:9" x14ac:dyDescent="0.35">
      <c r="A357" s="3">
        <v>43938</v>
      </c>
      <c r="B357" s="46">
        <f>YEAR(Table17[[#This Row],[Premiere]])</f>
        <v>2020</v>
      </c>
      <c r="C357" s="46" t="str">
        <f>CHOOSE(MONTH(Table17[[#This Row],[Premiere]]), "January", "February", "March", "April", "May", "June", "July", "August", "September", "October", "November", "December")</f>
        <v>April</v>
      </c>
      <c r="D357" s="46" t="str">
        <f t="shared" si="5"/>
        <v>Friday</v>
      </c>
      <c r="E357" t="s">
        <v>499</v>
      </c>
      <c r="F357" t="s">
        <v>19</v>
      </c>
      <c r="G357" s="4">
        <v>80</v>
      </c>
      <c r="H357" s="4">
        <v>4.9000000000000004</v>
      </c>
      <c r="I357" t="s">
        <v>44</v>
      </c>
    </row>
    <row r="358" spans="1:9" x14ac:dyDescent="0.35">
      <c r="A358" s="3">
        <v>43938</v>
      </c>
      <c r="B358" s="46">
        <f>YEAR(Table17[[#This Row],[Premiere]])</f>
        <v>2020</v>
      </c>
      <c r="C358" s="46" t="str">
        <f>CHOOSE(MONTH(Table17[[#This Row],[Premiere]]), "January", "February", "March", "April", "May", "June", "July", "August", "September", "October", "November", "December")</f>
        <v>April</v>
      </c>
      <c r="D358" s="46" t="str">
        <f t="shared" si="5"/>
        <v>Friday</v>
      </c>
      <c r="E358" t="s">
        <v>181</v>
      </c>
      <c r="F358" t="s">
        <v>182</v>
      </c>
      <c r="G358" s="4">
        <v>94</v>
      </c>
      <c r="H358" s="4">
        <v>5.8</v>
      </c>
      <c r="I358" t="s">
        <v>63</v>
      </c>
    </row>
    <row r="359" spans="1:9" x14ac:dyDescent="0.35">
      <c r="A359" s="3">
        <v>43938</v>
      </c>
      <c r="B359" s="46">
        <f>YEAR(Table17[[#This Row],[Premiere]])</f>
        <v>2020</v>
      </c>
      <c r="C359" s="46" t="str">
        <f>CHOOSE(MONTH(Table17[[#This Row],[Premiere]]), "January", "February", "March", "April", "May", "June", "July", "August", "September", "October", "November", "December")</f>
        <v>April</v>
      </c>
      <c r="D359" s="46" t="str">
        <f t="shared" si="5"/>
        <v>Friday</v>
      </c>
      <c r="E359" t="s">
        <v>229</v>
      </c>
      <c r="F359" t="s">
        <v>170</v>
      </c>
      <c r="G359" s="4">
        <v>118</v>
      </c>
      <c r="H359" s="4">
        <v>6.1</v>
      </c>
      <c r="I359" t="s">
        <v>14</v>
      </c>
    </row>
    <row r="360" spans="1:9" x14ac:dyDescent="0.35">
      <c r="A360" s="3">
        <v>43943</v>
      </c>
      <c r="B360" s="46">
        <f>YEAR(Table17[[#This Row],[Premiere]])</f>
        <v>2020</v>
      </c>
      <c r="C360" s="46" t="str">
        <f>CHOOSE(MONTH(Table17[[#This Row],[Premiere]]), "January", "February", "March", "April", "May", "June", "July", "August", "September", "October", "November", "December")</f>
        <v>April</v>
      </c>
      <c r="D360" s="46" t="str">
        <f t="shared" si="5"/>
        <v>Wednesday</v>
      </c>
      <c r="E360" t="s">
        <v>293</v>
      </c>
      <c r="F360" t="s">
        <v>294</v>
      </c>
      <c r="G360" s="4">
        <v>90</v>
      </c>
      <c r="H360" s="4">
        <v>6.4</v>
      </c>
      <c r="I360" t="s">
        <v>14</v>
      </c>
    </row>
    <row r="361" spans="1:9" x14ac:dyDescent="0.35">
      <c r="A361" s="3">
        <v>43943</v>
      </c>
      <c r="B361" s="46">
        <f>YEAR(Table17[[#This Row],[Premiere]])</f>
        <v>2020</v>
      </c>
      <c r="C361" s="46" t="str">
        <f>CHOOSE(MONTH(Table17[[#This Row],[Premiere]]), "January", "February", "March", "April", "May", "June", "July", "August", "September", "October", "November", "December")</f>
        <v>April</v>
      </c>
      <c r="D361" s="46" t="str">
        <f t="shared" si="5"/>
        <v>Wednesday</v>
      </c>
      <c r="E361" t="s">
        <v>626</v>
      </c>
      <c r="F361" t="s">
        <v>6</v>
      </c>
      <c r="G361" s="4">
        <v>92</v>
      </c>
      <c r="H361" s="4">
        <v>7.1</v>
      </c>
      <c r="I361" t="s">
        <v>14</v>
      </c>
    </row>
    <row r="362" spans="1:9" x14ac:dyDescent="0.35">
      <c r="A362" s="3">
        <v>43944</v>
      </c>
      <c r="B362" s="46">
        <f>YEAR(Table17[[#This Row],[Premiere]])</f>
        <v>2020</v>
      </c>
      <c r="C362" s="46" t="str">
        <f>CHOOSE(MONTH(Table17[[#This Row],[Premiere]]), "January", "February", "March", "April", "May", "June", "July", "August", "September", "October", "November", "December")</f>
        <v>April</v>
      </c>
      <c r="D362" s="46" t="str">
        <f t="shared" si="5"/>
        <v>Thursday</v>
      </c>
      <c r="E362" t="s">
        <v>564</v>
      </c>
      <c r="F362" t="s">
        <v>9</v>
      </c>
      <c r="G362" s="4">
        <v>134</v>
      </c>
      <c r="H362" s="4">
        <v>6.3</v>
      </c>
      <c r="I362" t="s">
        <v>28</v>
      </c>
    </row>
    <row r="363" spans="1:9" x14ac:dyDescent="0.35">
      <c r="A363" s="3">
        <v>43945</v>
      </c>
      <c r="B363" s="46">
        <f>YEAR(Table17[[#This Row],[Premiere]])</f>
        <v>2020</v>
      </c>
      <c r="C363" s="46" t="str">
        <f>CHOOSE(MONTH(Table17[[#This Row],[Premiere]]), "January", "February", "March", "April", "May", "June", "July", "August", "September", "October", "November", "December")</f>
        <v>April</v>
      </c>
      <c r="D363" s="46" t="str">
        <f t="shared" si="5"/>
        <v>Friday</v>
      </c>
      <c r="E363" t="s">
        <v>343</v>
      </c>
      <c r="F363" t="s">
        <v>19</v>
      </c>
      <c r="G363" s="4">
        <v>117</v>
      </c>
      <c r="H363" s="4">
        <v>6.7</v>
      </c>
      <c r="I363" t="s">
        <v>14</v>
      </c>
    </row>
    <row r="364" spans="1:9" x14ac:dyDescent="0.35">
      <c r="A364" s="3">
        <v>43950</v>
      </c>
      <c r="B364" s="46">
        <f>YEAR(Table17[[#This Row],[Premiere]])</f>
        <v>2020</v>
      </c>
      <c r="C364" s="46" t="str">
        <f>CHOOSE(MONTH(Table17[[#This Row],[Premiere]]), "January", "February", "March", "April", "May", "June", "July", "August", "September", "October", "November", "December")</f>
        <v>April</v>
      </c>
      <c r="D364" s="46" t="str">
        <f t="shared" si="5"/>
        <v>Wednesday</v>
      </c>
      <c r="E364" t="s">
        <v>569</v>
      </c>
      <c r="F364" t="s">
        <v>6</v>
      </c>
      <c r="G364" s="4">
        <v>97</v>
      </c>
      <c r="H364" s="4">
        <v>6.4</v>
      </c>
      <c r="I364" t="s">
        <v>14</v>
      </c>
    </row>
    <row r="365" spans="1:9" x14ac:dyDescent="0.35">
      <c r="A365" s="3">
        <v>43950</v>
      </c>
      <c r="B365" s="46">
        <f>YEAR(Table17[[#This Row],[Premiere]])</f>
        <v>2020</v>
      </c>
      <c r="C365" s="46" t="str">
        <f>CHOOSE(MONTH(Table17[[#This Row],[Premiere]]), "January", "February", "March", "April", "May", "June", "July", "August", "September", "October", "November", "December")</f>
        <v>April</v>
      </c>
      <c r="D365" s="46" t="str">
        <f t="shared" si="5"/>
        <v>Wednesday</v>
      </c>
      <c r="E365" t="s">
        <v>469</v>
      </c>
      <c r="F365" t="s">
        <v>6</v>
      </c>
      <c r="G365" s="4">
        <v>82</v>
      </c>
      <c r="H365" s="4">
        <v>7.9</v>
      </c>
      <c r="I365" t="s">
        <v>14</v>
      </c>
    </row>
    <row r="366" spans="1:9" x14ac:dyDescent="0.35">
      <c r="A366" s="3">
        <v>43951</v>
      </c>
      <c r="B366" s="46">
        <f>YEAR(Table17[[#This Row],[Premiere]])</f>
        <v>2020</v>
      </c>
      <c r="C366" s="46" t="str">
        <f>CHOOSE(MONTH(Table17[[#This Row],[Premiere]]), "January", "February", "March", "April", "May", "June", "July", "August", "September", "October", "November", "December")</f>
        <v>April</v>
      </c>
      <c r="D366" s="46" t="str">
        <f t="shared" si="5"/>
        <v>Thursday</v>
      </c>
      <c r="E366" t="s">
        <v>103</v>
      </c>
      <c r="F366" t="s">
        <v>9</v>
      </c>
      <c r="G366" s="4">
        <v>97</v>
      </c>
      <c r="H366" s="4">
        <v>5.3</v>
      </c>
      <c r="I366" t="s">
        <v>14</v>
      </c>
    </row>
    <row r="367" spans="1:9" x14ac:dyDescent="0.35">
      <c r="A367" s="3">
        <v>43951</v>
      </c>
      <c r="B367" s="46">
        <f>YEAR(Table17[[#This Row],[Premiere]])</f>
        <v>2020</v>
      </c>
      <c r="C367" s="46" t="str">
        <f>CHOOSE(MONTH(Table17[[#This Row],[Premiere]]), "January", "February", "March", "April", "May", "June", "July", "August", "September", "October", "November", "December")</f>
        <v>April</v>
      </c>
      <c r="D367" s="46" t="str">
        <f t="shared" si="5"/>
        <v>Thursday</v>
      </c>
      <c r="E367" t="s">
        <v>534</v>
      </c>
      <c r="F367" t="s">
        <v>685</v>
      </c>
      <c r="G367" s="4">
        <v>105</v>
      </c>
      <c r="H367" s="4">
        <v>5.8</v>
      </c>
      <c r="I367" t="s">
        <v>50</v>
      </c>
    </row>
    <row r="368" spans="1:9" x14ac:dyDescent="0.35">
      <c r="A368" s="3">
        <v>43952</v>
      </c>
      <c r="B368" s="46">
        <f>YEAR(Table17[[#This Row],[Premiere]])</f>
        <v>2020</v>
      </c>
      <c r="C368" s="46" t="str">
        <f>CHOOSE(MONTH(Table17[[#This Row],[Premiere]]), "January", "February", "March", "April", "May", "June", "July", "August", "September", "October", "November", "December")</f>
        <v>May</v>
      </c>
      <c r="D368" s="46" t="str">
        <f t="shared" si="5"/>
        <v>Friday</v>
      </c>
      <c r="E368" t="s">
        <v>66</v>
      </c>
      <c r="F368" t="s">
        <v>9</v>
      </c>
      <c r="G368" s="4">
        <v>106</v>
      </c>
      <c r="H368" s="4">
        <v>4.8</v>
      </c>
      <c r="I368" t="s">
        <v>17</v>
      </c>
    </row>
    <row r="369" spans="1:9" x14ac:dyDescent="0.35">
      <c r="A369" s="3">
        <v>43952</v>
      </c>
      <c r="B369" s="46">
        <f>YEAR(Table17[[#This Row],[Premiere]])</f>
        <v>2020</v>
      </c>
      <c r="C369" s="46" t="str">
        <f>CHOOSE(MONTH(Table17[[#This Row],[Premiere]]), "January", "February", "March", "April", "May", "June", "July", "August", "September", "October", "November", "December")</f>
        <v>May</v>
      </c>
      <c r="D369" s="46" t="str">
        <f t="shared" si="5"/>
        <v>Friday</v>
      </c>
      <c r="E369" t="s">
        <v>532</v>
      </c>
      <c r="F369" t="s">
        <v>27</v>
      </c>
      <c r="G369" s="4">
        <v>121</v>
      </c>
      <c r="H369" s="4">
        <v>5.8</v>
      </c>
      <c r="I369" t="s">
        <v>14</v>
      </c>
    </row>
    <row r="370" spans="1:9" x14ac:dyDescent="0.35">
      <c r="A370" s="3">
        <v>43952</v>
      </c>
      <c r="B370" s="46">
        <f>YEAR(Table17[[#This Row],[Premiere]])</f>
        <v>2020</v>
      </c>
      <c r="C370" s="46" t="str">
        <f>CHOOSE(MONTH(Table17[[#This Row],[Premiere]]), "January", "February", "March", "April", "May", "June", "July", "August", "September", "October", "November", "December")</f>
        <v>May</v>
      </c>
      <c r="D370" s="46" t="str">
        <f t="shared" si="5"/>
        <v>Friday</v>
      </c>
      <c r="E370" t="s">
        <v>611</v>
      </c>
      <c r="F370" t="s">
        <v>141</v>
      </c>
      <c r="G370" s="4">
        <v>105</v>
      </c>
      <c r="H370" s="4">
        <v>6.9</v>
      </c>
      <c r="I370" t="s">
        <v>14</v>
      </c>
    </row>
    <row r="371" spans="1:9" x14ac:dyDescent="0.35">
      <c r="A371" s="3">
        <v>43957</v>
      </c>
      <c r="B371" s="46">
        <f>YEAR(Table17[[#This Row],[Premiere]])</f>
        <v>2020</v>
      </c>
      <c r="C371" s="46" t="str">
        <f>CHOOSE(MONTH(Table17[[#This Row],[Premiere]]), "January", "February", "March", "April", "May", "June", "July", "August", "September", "October", "November", "December")</f>
        <v>May</v>
      </c>
      <c r="D371" s="46" t="str">
        <f t="shared" si="5"/>
        <v>Wednesday</v>
      </c>
      <c r="E371" t="s">
        <v>363</v>
      </c>
      <c r="F371" t="s">
        <v>6</v>
      </c>
      <c r="G371" s="4">
        <v>89</v>
      </c>
      <c r="H371" s="4">
        <v>6.8</v>
      </c>
      <c r="I371" t="s">
        <v>14</v>
      </c>
    </row>
    <row r="372" spans="1:9" x14ac:dyDescent="0.35">
      <c r="A372" s="3">
        <v>43962</v>
      </c>
      <c r="B372" s="46">
        <f>YEAR(Table17[[#This Row],[Premiere]])</f>
        <v>2020</v>
      </c>
      <c r="C372" s="46" t="str">
        <f>CHOOSE(MONTH(Table17[[#This Row],[Premiere]]), "January", "February", "March", "April", "May", "June", "July", "August", "September", "October", "November", "December")</f>
        <v>May</v>
      </c>
      <c r="D372" s="46" t="str">
        <f t="shared" si="5"/>
        <v>Monday</v>
      </c>
      <c r="E372" t="s">
        <v>597</v>
      </c>
      <c r="F372" t="s">
        <v>6</v>
      </c>
      <c r="G372" s="4">
        <v>85</v>
      </c>
      <c r="H372" s="4">
        <v>6.8</v>
      </c>
      <c r="I372" t="s">
        <v>14</v>
      </c>
    </row>
    <row r="373" spans="1:9" x14ac:dyDescent="0.35">
      <c r="A373" s="3">
        <v>43964</v>
      </c>
      <c r="B373" s="46">
        <f>YEAR(Table17[[#This Row],[Premiere]])</f>
        <v>2020</v>
      </c>
      <c r="C373" s="46" t="str">
        <f>CHOOSE(MONTH(Table17[[#This Row],[Premiere]]), "January", "February", "March", "April", "May", "June", "July", "August", "September", "October", "November", "December")</f>
        <v>May</v>
      </c>
      <c r="D373" s="46" t="str">
        <f t="shared" si="5"/>
        <v>Wednesday</v>
      </c>
      <c r="E373" t="s">
        <v>163</v>
      </c>
      <c r="F373" t="s">
        <v>21</v>
      </c>
      <c r="G373" s="4">
        <v>90</v>
      </c>
      <c r="H373" s="4">
        <v>5.7</v>
      </c>
      <c r="I373" t="s">
        <v>14</v>
      </c>
    </row>
    <row r="374" spans="1:9" x14ac:dyDescent="0.35">
      <c r="A374" s="3">
        <v>43971</v>
      </c>
      <c r="B374" s="46">
        <f>YEAR(Table17[[#This Row],[Premiere]])</f>
        <v>2020</v>
      </c>
      <c r="C374" s="46" t="str">
        <f>CHOOSE(MONTH(Table17[[#This Row],[Premiere]]), "January", "February", "March", "April", "May", "June", "July", "August", "September", "October", "November", "December")</f>
        <v>May</v>
      </c>
      <c r="D374" s="46" t="str">
        <f t="shared" si="5"/>
        <v>Wednesday</v>
      </c>
      <c r="E374" t="s">
        <v>677</v>
      </c>
      <c r="F374" t="s">
        <v>275</v>
      </c>
      <c r="G374" s="4">
        <v>85</v>
      </c>
      <c r="H374" s="4">
        <v>8.4</v>
      </c>
      <c r="I374" t="s">
        <v>14</v>
      </c>
    </row>
    <row r="375" spans="1:9" x14ac:dyDescent="0.35">
      <c r="A375" s="3">
        <v>43973</v>
      </c>
      <c r="B375" s="46">
        <f>YEAR(Table17[[#This Row],[Premiere]])</f>
        <v>2020</v>
      </c>
      <c r="C375" s="46" t="str">
        <f>CHOOSE(MONTH(Table17[[#This Row],[Premiere]]), "January", "February", "March", "April", "May", "June", "July", "August", "September", "October", "November", "December")</f>
        <v>May</v>
      </c>
      <c r="D375" s="46" t="str">
        <f t="shared" si="5"/>
        <v>Friday</v>
      </c>
      <c r="E375" t="s">
        <v>232</v>
      </c>
      <c r="F375" t="s">
        <v>685</v>
      </c>
      <c r="G375" s="4">
        <v>87</v>
      </c>
      <c r="H375" s="4">
        <v>6.1</v>
      </c>
      <c r="I375" t="s">
        <v>14</v>
      </c>
    </row>
    <row r="376" spans="1:9" x14ac:dyDescent="0.35">
      <c r="A376" s="3">
        <v>43978</v>
      </c>
      <c r="B376" s="46">
        <f>YEAR(Table17[[#This Row],[Premiere]])</f>
        <v>2020</v>
      </c>
      <c r="C376" s="46" t="str">
        <f>CHOOSE(MONTH(Table17[[#This Row],[Premiere]]), "January", "February", "March", "April", "May", "June", "July", "August", "September", "October", "November", "December")</f>
        <v>May</v>
      </c>
      <c r="D376" s="46" t="str">
        <f t="shared" si="5"/>
        <v>Wednesday</v>
      </c>
      <c r="E376" t="s">
        <v>644</v>
      </c>
      <c r="F376" t="s">
        <v>27</v>
      </c>
      <c r="G376" s="4">
        <v>105</v>
      </c>
      <c r="H376" s="4">
        <v>7.3</v>
      </c>
      <c r="I376" t="s">
        <v>10</v>
      </c>
    </row>
    <row r="377" spans="1:9" x14ac:dyDescent="0.35">
      <c r="A377" s="3">
        <v>43979</v>
      </c>
      <c r="B377" s="46">
        <f>YEAR(Table17[[#This Row],[Premiere]])</f>
        <v>2020</v>
      </c>
      <c r="C377" s="46" t="str">
        <f>CHOOSE(MONTH(Table17[[#This Row],[Premiere]]), "January", "February", "March", "April", "May", "June", "July", "August", "September", "October", "November", "December")</f>
        <v>May</v>
      </c>
      <c r="D377" s="46" t="str">
        <f t="shared" si="5"/>
        <v>Thursday</v>
      </c>
      <c r="E377" t="s">
        <v>105</v>
      </c>
      <c r="F377" t="s">
        <v>9</v>
      </c>
      <c r="G377" s="4">
        <v>116</v>
      </c>
      <c r="H377" s="4">
        <v>5.3</v>
      </c>
      <c r="I377" t="s">
        <v>10</v>
      </c>
    </row>
    <row r="378" spans="1:9" x14ac:dyDescent="0.35">
      <c r="A378" s="3">
        <v>43985</v>
      </c>
      <c r="B378" s="46">
        <f>YEAR(Table17[[#This Row],[Premiere]])</f>
        <v>2020</v>
      </c>
      <c r="C378" s="46" t="str">
        <f>CHOOSE(MONTH(Table17[[#This Row],[Premiere]]), "January", "February", "March", "April", "May", "June", "July", "August", "September", "October", "November", "December")</f>
        <v>June</v>
      </c>
      <c r="D378" s="46" t="str">
        <f t="shared" si="5"/>
        <v>Wednesday</v>
      </c>
      <c r="E378" t="s">
        <v>610</v>
      </c>
      <c r="F378" t="s">
        <v>6</v>
      </c>
      <c r="G378" s="4">
        <v>83</v>
      </c>
      <c r="H378" s="4">
        <v>6.9</v>
      </c>
      <c r="I378" t="s">
        <v>14</v>
      </c>
    </row>
    <row r="379" spans="1:9" x14ac:dyDescent="0.35">
      <c r="A379" s="3">
        <v>43987</v>
      </c>
      <c r="B379" s="46">
        <f>YEAR(Table17[[#This Row],[Premiere]])</f>
        <v>2020</v>
      </c>
      <c r="C379" s="46" t="str">
        <f>CHOOSE(MONTH(Table17[[#This Row],[Premiere]]), "January", "February", "March", "April", "May", "June", "July", "August", "September", "October", "November", "December")</f>
        <v>June</v>
      </c>
      <c r="D379" s="46" t="str">
        <f t="shared" si="5"/>
        <v>Friday</v>
      </c>
      <c r="E379" t="s">
        <v>486</v>
      </c>
      <c r="F379" t="s">
        <v>684</v>
      </c>
      <c r="G379" s="4">
        <v>149</v>
      </c>
      <c r="H379" s="4">
        <v>3.7</v>
      </c>
      <c r="I379" t="s">
        <v>14</v>
      </c>
    </row>
    <row r="380" spans="1:9" x14ac:dyDescent="0.35">
      <c r="A380" s="3">
        <v>43987</v>
      </c>
      <c r="B380" s="46">
        <f>YEAR(Table17[[#This Row],[Premiere]])</f>
        <v>2020</v>
      </c>
      <c r="C380" s="46" t="str">
        <f>CHOOSE(MONTH(Table17[[#This Row],[Premiere]]), "January", "February", "March", "April", "May", "June", "July", "August", "September", "October", "November", "December")</f>
        <v>June</v>
      </c>
      <c r="D380" s="46" t="str">
        <f t="shared" si="5"/>
        <v>Friday</v>
      </c>
      <c r="E380" t="s">
        <v>172</v>
      </c>
      <c r="F380" t="s">
        <v>27</v>
      </c>
      <c r="G380" s="4">
        <v>114</v>
      </c>
      <c r="H380" s="4">
        <v>5.8</v>
      </c>
      <c r="I380" t="s">
        <v>17</v>
      </c>
    </row>
    <row r="381" spans="1:9" x14ac:dyDescent="0.35">
      <c r="A381" s="3">
        <v>43994</v>
      </c>
      <c r="B381" s="46">
        <f>YEAR(Table17[[#This Row],[Premiere]])</f>
        <v>2020</v>
      </c>
      <c r="C381" s="46" t="str">
        <f>CHOOSE(MONTH(Table17[[#This Row],[Premiere]]), "January", "February", "March", "April", "May", "June", "July", "August", "September", "October", "November", "December")</f>
        <v>June</v>
      </c>
      <c r="D381" s="46" t="str">
        <f t="shared" si="5"/>
        <v>Friday</v>
      </c>
      <c r="E381" t="s">
        <v>307</v>
      </c>
      <c r="F381" t="s">
        <v>733</v>
      </c>
      <c r="G381" s="4">
        <v>155</v>
      </c>
      <c r="H381" s="4">
        <v>6.5</v>
      </c>
      <c r="I381" t="s">
        <v>14</v>
      </c>
    </row>
    <row r="382" spans="1:9" x14ac:dyDescent="0.35">
      <c r="A382" s="3">
        <v>44000</v>
      </c>
      <c r="B382" s="46">
        <f>YEAR(Table17[[#This Row],[Premiere]])</f>
        <v>2020</v>
      </c>
      <c r="C382" s="46" t="str">
        <f>CHOOSE(MONTH(Table17[[#This Row],[Premiere]]), "January", "February", "March", "April", "May", "June", "July", "August", "September", "October", "November", "December")</f>
        <v>June</v>
      </c>
      <c r="D382" s="46" t="str">
        <f t="shared" si="5"/>
        <v>Thursday</v>
      </c>
      <c r="E382" t="s">
        <v>158</v>
      </c>
      <c r="F382" t="s">
        <v>6</v>
      </c>
      <c r="G382" s="4">
        <v>85</v>
      </c>
      <c r="H382" s="4">
        <v>5.7</v>
      </c>
      <c r="I382" t="s">
        <v>91</v>
      </c>
    </row>
    <row r="383" spans="1:9" x14ac:dyDescent="0.35">
      <c r="A383" s="3">
        <v>44000</v>
      </c>
      <c r="B383" s="46">
        <f>YEAR(Table17[[#This Row],[Premiere]])</f>
        <v>2020</v>
      </c>
      <c r="C383" s="46" t="str">
        <f>CHOOSE(MONTH(Table17[[#This Row],[Premiere]]), "January", "February", "March", "April", "May", "June", "July", "August", "September", "October", "November", "December")</f>
        <v>June</v>
      </c>
      <c r="D383" s="46" t="str">
        <f t="shared" si="5"/>
        <v>Thursday</v>
      </c>
      <c r="E383" t="s">
        <v>336</v>
      </c>
      <c r="F383" t="s">
        <v>337</v>
      </c>
      <c r="G383" s="4">
        <v>104</v>
      </c>
      <c r="H383" s="4">
        <v>6.7</v>
      </c>
      <c r="I383" t="s">
        <v>127</v>
      </c>
    </row>
    <row r="384" spans="1:9" x14ac:dyDescent="0.35">
      <c r="A384" s="3">
        <v>44001</v>
      </c>
      <c r="B384" s="46">
        <f>YEAR(Table17[[#This Row],[Premiere]])</f>
        <v>2020</v>
      </c>
      <c r="C384" s="46" t="str">
        <f>CHOOSE(MONTH(Table17[[#This Row],[Premiere]]), "January", "February", "March", "April", "May", "June", "July", "August", "September", "October", "November", "December")</f>
        <v>June</v>
      </c>
      <c r="D384" s="46" t="str">
        <f t="shared" si="5"/>
        <v>Friday</v>
      </c>
      <c r="E384" t="s">
        <v>525</v>
      </c>
      <c r="F384" t="s">
        <v>141</v>
      </c>
      <c r="G384" s="4">
        <v>90</v>
      </c>
      <c r="H384" s="4">
        <v>5.6</v>
      </c>
      <c r="I384" t="s">
        <v>22</v>
      </c>
    </row>
    <row r="385" spans="1:9" x14ac:dyDescent="0.35">
      <c r="A385" s="3">
        <v>44001</v>
      </c>
      <c r="B385" s="46">
        <f>YEAR(Table17[[#This Row],[Premiere]])</f>
        <v>2020</v>
      </c>
      <c r="C385" s="46" t="str">
        <f>CHOOSE(MONTH(Table17[[#This Row],[Premiere]]), "January", "February", "March", "April", "May", "June", "July", "August", "September", "October", "November", "December")</f>
        <v>June</v>
      </c>
      <c r="D385" s="46" t="str">
        <f t="shared" si="5"/>
        <v>Friday</v>
      </c>
      <c r="E385" t="s">
        <v>245</v>
      </c>
      <c r="F385" t="s">
        <v>9</v>
      </c>
      <c r="G385" s="4">
        <v>92</v>
      </c>
      <c r="H385" s="4">
        <v>6.2</v>
      </c>
      <c r="I385" t="s">
        <v>44</v>
      </c>
    </row>
    <row r="386" spans="1:9" x14ac:dyDescent="0.35">
      <c r="A386" s="3">
        <v>44001</v>
      </c>
      <c r="B386" s="46">
        <f>YEAR(Table17[[#This Row],[Premiere]])</f>
        <v>2020</v>
      </c>
      <c r="C386" s="46" t="str">
        <f>CHOOSE(MONTH(Table17[[#This Row],[Premiere]]), "January", "February", "March", "April", "May", "June", "July", "August", "September", "October", "November", "December")</f>
        <v>June</v>
      </c>
      <c r="D386" s="46" t="str">
        <f t="shared" ref="D386:D449" si="6">CHOOSE(WEEKDAY(A386), "Sunday","Monday","Tuesday","Wednesday","Thursday","Friday","Saturday")</f>
        <v>Friday</v>
      </c>
      <c r="E386" t="s">
        <v>557</v>
      </c>
      <c r="F386" t="s">
        <v>726</v>
      </c>
      <c r="G386" s="4">
        <v>107</v>
      </c>
      <c r="H386" s="4">
        <v>6.3</v>
      </c>
      <c r="I386" t="s">
        <v>14</v>
      </c>
    </row>
    <row r="387" spans="1:9" x14ac:dyDescent="0.35">
      <c r="A387" s="3">
        <v>44001</v>
      </c>
      <c r="B387" s="46">
        <f>YEAR(Table17[[#This Row],[Premiere]])</f>
        <v>2020</v>
      </c>
      <c r="C387" s="46" t="str">
        <f>CHOOSE(MONTH(Table17[[#This Row],[Premiere]]), "January", "February", "March", "April", "May", "June", "July", "August", "September", "October", "November", "December")</f>
        <v>June</v>
      </c>
      <c r="D387" s="46" t="str">
        <f t="shared" si="6"/>
        <v>Friday</v>
      </c>
      <c r="E387" t="s">
        <v>673</v>
      </c>
      <c r="F387" t="s">
        <v>6</v>
      </c>
      <c r="G387" s="4">
        <v>107</v>
      </c>
      <c r="H387" s="4">
        <v>8.1999999999999993</v>
      </c>
      <c r="I387" t="s">
        <v>14</v>
      </c>
    </row>
    <row r="388" spans="1:9" x14ac:dyDescent="0.35">
      <c r="A388" s="3">
        <v>44006</v>
      </c>
      <c r="B388" s="46">
        <f>YEAR(Table17[[#This Row],[Premiere]])</f>
        <v>2020</v>
      </c>
      <c r="C388" s="46" t="str">
        <f>CHOOSE(MONTH(Table17[[#This Row],[Premiere]]), "January", "February", "March", "April", "May", "June", "July", "August", "September", "October", "November", "December")</f>
        <v>June</v>
      </c>
      <c r="D388" s="46" t="str">
        <f t="shared" si="6"/>
        <v>Wednesday</v>
      </c>
      <c r="E388" t="s">
        <v>578</v>
      </c>
      <c r="F388" t="s">
        <v>27</v>
      </c>
      <c r="G388" s="4">
        <v>91</v>
      </c>
      <c r="H388" s="4">
        <v>6.5</v>
      </c>
      <c r="I388" t="s">
        <v>10</v>
      </c>
    </row>
    <row r="389" spans="1:9" x14ac:dyDescent="0.35">
      <c r="A389" s="3">
        <v>44006</v>
      </c>
      <c r="B389" s="46">
        <f>YEAR(Table17[[#This Row],[Premiere]])</f>
        <v>2020</v>
      </c>
      <c r="C389" s="46" t="str">
        <f>CHOOSE(MONTH(Table17[[#This Row],[Premiere]]), "January", "February", "March", "April", "May", "June", "July", "August", "September", "October", "November", "December")</f>
        <v>June</v>
      </c>
      <c r="D389" s="46" t="str">
        <f t="shared" si="6"/>
        <v>Wednesday</v>
      </c>
      <c r="E389" t="s">
        <v>324</v>
      </c>
      <c r="F389" t="s">
        <v>48</v>
      </c>
      <c r="G389" s="4">
        <v>94</v>
      </c>
      <c r="H389" s="4">
        <v>6.6</v>
      </c>
      <c r="I389" t="s">
        <v>17</v>
      </c>
    </row>
    <row r="390" spans="1:9" x14ac:dyDescent="0.35">
      <c r="A390" s="3">
        <v>44006</v>
      </c>
      <c r="B390" s="46">
        <f>YEAR(Table17[[#This Row],[Premiere]])</f>
        <v>2020</v>
      </c>
      <c r="C390" s="46" t="str">
        <f>CHOOSE(MONTH(Table17[[#This Row],[Premiere]]), "January", "February", "March", "April", "May", "June", "July", "August", "September", "October", "November", "December")</f>
        <v>June</v>
      </c>
      <c r="D390" s="46" t="str">
        <f t="shared" si="6"/>
        <v>Wednesday</v>
      </c>
      <c r="E390" t="s">
        <v>452</v>
      </c>
      <c r="F390" t="s">
        <v>6</v>
      </c>
      <c r="G390" s="4">
        <v>104</v>
      </c>
      <c r="H390" s="4">
        <v>7.6</v>
      </c>
      <c r="I390" t="s">
        <v>14</v>
      </c>
    </row>
    <row r="391" spans="1:9" x14ac:dyDescent="0.35">
      <c r="A391" s="3">
        <v>44008</v>
      </c>
      <c r="B391" s="46">
        <f>YEAR(Table17[[#This Row],[Premiere]])</f>
        <v>2020</v>
      </c>
      <c r="C391" s="46" t="str">
        <f>CHOOSE(MONTH(Table17[[#This Row],[Premiere]]), "January", "February", "March", "April", "May", "June", "July", "August", "September", "October", "November", "December")</f>
        <v>June</v>
      </c>
      <c r="D391" s="46" t="str">
        <f t="shared" si="6"/>
        <v>Friday</v>
      </c>
      <c r="E391" t="s">
        <v>575</v>
      </c>
      <c r="F391" t="s">
        <v>730</v>
      </c>
      <c r="G391" s="4">
        <v>123</v>
      </c>
      <c r="H391" s="4">
        <v>6.5</v>
      </c>
      <c r="I391" t="s">
        <v>14</v>
      </c>
    </row>
    <row r="392" spans="1:9" x14ac:dyDescent="0.35">
      <c r="A392" s="3">
        <v>44013</v>
      </c>
      <c r="B392" s="46">
        <f>YEAR(Table17[[#This Row],[Premiere]])</f>
        <v>2020</v>
      </c>
      <c r="C392" s="46" t="str">
        <f>CHOOSE(MONTH(Table17[[#This Row],[Premiere]]), "January", "February", "March", "April", "May", "June", "July", "August", "September", "October", "November", "December")</f>
        <v>July</v>
      </c>
      <c r="D392" s="46" t="str">
        <f t="shared" si="6"/>
        <v>Wednesday</v>
      </c>
      <c r="E392" t="s">
        <v>517</v>
      </c>
      <c r="F392" t="s">
        <v>700</v>
      </c>
      <c r="G392" s="4">
        <v>101</v>
      </c>
      <c r="H392" s="4">
        <v>5.4</v>
      </c>
      <c r="I392" t="s">
        <v>12</v>
      </c>
    </row>
    <row r="393" spans="1:9" x14ac:dyDescent="0.35">
      <c r="A393" s="3">
        <v>44015</v>
      </c>
      <c r="B393" s="46">
        <f>YEAR(Table17[[#This Row],[Premiere]])</f>
        <v>2020</v>
      </c>
      <c r="C393" s="46" t="str">
        <f>CHOOSE(MONTH(Table17[[#This Row],[Premiere]]), "January", "February", "March", "April", "May", "June", "July", "August", "September", "October", "November", "December")</f>
        <v>July</v>
      </c>
      <c r="D393" s="46" t="str">
        <f t="shared" si="6"/>
        <v>Friday</v>
      </c>
      <c r="E393" t="s">
        <v>87</v>
      </c>
      <c r="F393" t="s">
        <v>685</v>
      </c>
      <c r="G393" s="4">
        <v>106</v>
      </c>
      <c r="H393" s="4">
        <v>5.2</v>
      </c>
      <c r="I393" t="s">
        <v>14</v>
      </c>
    </row>
    <row r="394" spans="1:9" x14ac:dyDescent="0.35">
      <c r="A394" s="3">
        <v>44020</v>
      </c>
      <c r="B394" s="46">
        <f>YEAR(Table17[[#This Row],[Premiere]])</f>
        <v>2020</v>
      </c>
      <c r="C394" s="46" t="str">
        <f>CHOOSE(MONTH(Table17[[#This Row],[Premiere]]), "January", "February", "March", "April", "May", "June", "July", "August", "September", "October", "November", "December")</f>
        <v>July</v>
      </c>
      <c r="D394" s="46" t="str">
        <f t="shared" si="6"/>
        <v>Wednesday</v>
      </c>
      <c r="E394" t="s">
        <v>645</v>
      </c>
      <c r="F394" t="s">
        <v>6</v>
      </c>
      <c r="G394" s="4">
        <v>96</v>
      </c>
      <c r="H394" s="4">
        <v>7.3</v>
      </c>
      <c r="I394" t="s">
        <v>430</v>
      </c>
    </row>
    <row r="395" spans="1:9" x14ac:dyDescent="0.35">
      <c r="A395" s="3">
        <v>44022</v>
      </c>
      <c r="B395" s="46">
        <f>YEAR(Table17[[#This Row],[Premiere]])</f>
        <v>2020</v>
      </c>
      <c r="C395" s="46" t="str">
        <f>CHOOSE(MONTH(Table17[[#This Row],[Premiere]]), "January", "February", "March", "April", "May", "June", "July", "August", "September", "October", "November", "December")</f>
        <v>July</v>
      </c>
      <c r="D395" s="46" t="str">
        <f t="shared" si="6"/>
        <v>Friday</v>
      </c>
      <c r="E395" t="s">
        <v>356</v>
      </c>
      <c r="F395" t="s">
        <v>357</v>
      </c>
      <c r="G395" s="4">
        <v>124</v>
      </c>
      <c r="H395" s="4">
        <v>6.7</v>
      </c>
      <c r="I395" t="s">
        <v>14</v>
      </c>
    </row>
    <row r="396" spans="1:9" x14ac:dyDescent="0.35">
      <c r="A396" s="3">
        <v>44022</v>
      </c>
      <c r="B396" s="46">
        <f>YEAR(Table17[[#This Row],[Premiere]])</f>
        <v>2020</v>
      </c>
      <c r="C396" s="46" t="str">
        <f>CHOOSE(MONTH(Table17[[#This Row],[Premiere]]), "January", "February", "March", "April", "May", "June", "July", "August", "September", "October", "November", "December")</f>
        <v>July</v>
      </c>
      <c r="D396" s="46" t="str">
        <f t="shared" si="6"/>
        <v>Friday</v>
      </c>
      <c r="E396" t="s">
        <v>379</v>
      </c>
      <c r="F396" t="s">
        <v>6</v>
      </c>
      <c r="G396" s="4">
        <v>17</v>
      </c>
      <c r="H396" s="4">
        <v>6.9</v>
      </c>
      <c r="I396" t="s">
        <v>14</v>
      </c>
    </row>
    <row r="397" spans="1:9" x14ac:dyDescent="0.35">
      <c r="A397" s="3">
        <v>44026</v>
      </c>
      <c r="B397" s="46">
        <f>YEAR(Table17[[#This Row],[Premiere]])</f>
        <v>2020</v>
      </c>
      <c r="C397" s="46" t="str">
        <f>CHOOSE(MONTH(Table17[[#This Row],[Premiere]]), "January", "February", "March", "April", "May", "June", "July", "August", "September", "October", "November", "December")</f>
        <v>July</v>
      </c>
      <c r="D397" s="46" t="str">
        <f t="shared" si="6"/>
        <v>Tuesday</v>
      </c>
      <c r="E397" t="s">
        <v>53</v>
      </c>
      <c r="F397" t="s">
        <v>6</v>
      </c>
      <c r="G397" s="4">
        <v>86</v>
      </c>
      <c r="H397" s="4">
        <v>4.5999999999999996</v>
      </c>
      <c r="I397" t="s">
        <v>44</v>
      </c>
    </row>
    <row r="398" spans="1:9" x14ac:dyDescent="0.35">
      <c r="A398" s="3">
        <v>44027</v>
      </c>
      <c r="B398" s="46">
        <f>YEAR(Table17[[#This Row],[Premiere]])</f>
        <v>2020</v>
      </c>
      <c r="C398" s="46" t="str">
        <f>CHOOSE(MONTH(Table17[[#This Row],[Premiere]]), "January", "February", "March", "April", "May", "June", "July", "August", "September", "October", "November", "December")</f>
        <v>July</v>
      </c>
      <c r="D398" s="46" t="str">
        <f t="shared" si="6"/>
        <v>Wednesday</v>
      </c>
      <c r="E398" t="s">
        <v>52</v>
      </c>
      <c r="F398" t="s">
        <v>21</v>
      </c>
      <c r="G398" s="4">
        <v>88</v>
      </c>
      <c r="H398" s="4">
        <v>4.5999999999999996</v>
      </c>
      <c r="I398" t="s">
        <v>12</v>
      </c>
    </row>
    <row r="399" spans="1:9" x14ac:dyDescent="0.35">
      <c r="A399" s="3">
        <v>44028</v>
      </c>
      <c r="B399" s="46">
        <f>YEAR(Table17[[#This Row],[Premiere]])</f>
        <v>2020</v>
      </c>
      <c r="C399" s="46" t="str">
        <f>CHOOSE(MONTH(Table17[[#This Row],[Premiere]]), "January", "February", "March", "April", "May", "June", "July", "August", "September", "October", "November", "December")</f>
        <v>July</v>
      </c>
      <c r="D399" s="46" t="str">
        <f t="shared" si="6"/>
        <v>Thursday</v>
      </c>
      <c r="E399" t="s">
        <v>40</v>
      </c>
      <c r="F399" t="s">
        <v>9</v>
      </c>
      <c r="G399" s="4">
        <v>89</v>
      </c>
      <c r="H399" s="4">
        <v>4.5</v>
      </c>
      <c r="I399" t="s">
        <v>14</v>
      </c>
    </row>
    <row r="400" spans="1:9" x14ac:dyDescent="0.35">
      <c r="A400" s="3">
        <v>44029</v>
      </c>
      <c r="B400" s="46">
        <f>YEAR(Table17[[#This Row],[Premiere]])</f>
        <v>2020</v>
      </c>
      <c r="C400" s="46" t="str">
        <f>CHOOSE(MONTH(Table17[[#This Row],[Premiere]]), "January", "February", "March", "April", "May", "June", "July", "August", "September", "October", "November", "December")</f>
        <v>July</v>
      </c>
      <c r="D400" s="46" t="str">
        <f t="shared" si="6"/>
        <v>Friday</v>
      </c>
      <c r="E400" t="s">
        <v>428</v>
      </c>
      <c r="F400" t="s">
        <v>6</v>
      </c>
      <c r="G400" s="4">
        <v>100</v>
      </c>
      <c r="H400" s="4">
        <v>7.3</v>
      </c>
      <c r="I400" t="s">
        <v>14</v>
      </c>
    </row>
    <row r="401" spans="1:9" x14ac:dyDescent="0.35">
      <c r="A401" s="3">
        <v>44035</v>
      </c>
      <c r="B401" s="46">
        <f>YEAR(Table17[[#This Row],[Premiere]])</f>
        <v>2020</v>
      </c>
      <c r="C401" s="46" t="str">
        <f>CHOOSE(MONTH(Table17[[#This Row],[Premiere]]), "January", "February", "March", "April", "May", "June", "July", "August", "September", "October", "November", "December")</f>
        <v>July</v>
      </c>
      <c r="D401" s="46" t="str">
        <f t="shared" si="6"/>
        <v>Thursday</v>
      </c>
      <c r="E401" t="s">
        <v>84</v>
      </c>
      <c r="F401" t="s">
        <v>85</v>
      </c>
      <c r="G401" s="4">
        <v>90</v>
      </c>
      <c r="H401" s="4">
        <v>5.0999999999999996</v>
      </c>
      <c r="I401" t="s">
        <v>14</v>
      </c>
    </row>
    <row r="402" spans="1:9" x14ac:dyDescent="0.35">
      <c r="A402" s="3">
        <v>44036</v>
      </c>
      <c r="B402" s="46">
        <f>YEAR(Table17[[#This Row],[Premiere]])</f>
        <v>2020</v>
      </c>
      <c r="C402" s="46" t="str">
        <f>CHOOSE(MONTH(Table17[[#This Row],[Premiere]]), "January", "February", "March", "April", "May", "June", "July", "August", "September", "October", "November", "December")</f>
        <v>July</v>
      </c>
      <c r="D402" s="46" t="str">
        <f t="shared" si="6"/>
        <v>Friday</v>
      </c>
      <c r="E402" t="s">
        <v>191</v>
      </c>
      <c r="F402" t="s">
        <v>685</v>
      </c>
      <c r="G402" s="4">
        <v>131</v>
      </c>
      <c r="H402" s="4">
        <v>5.8</v>
      </c>
      <c r="I402" t="s">
        <v>14</v>
      </c>
    </row>
    <row r="403" spans="1:9" x14ac:dyDescent="0.35">
      <c r="A403" s="3">
        <v>44036</v>
      </c>
      <c r="B403" s="46">
        <f>YEAR(Table17[[#This Row],[Premiere]])</f>
        <v>2020</v>
      </c>
      <c r="C403" s="46" t="str">
        <f>CHOOSE(MONTH(Table17[[#This Row],[Premiere]]), "January", "February", "March", "April", "May", "June", "July", "August", "September", "October", "November", "December")</f>
        <v>July</v>
      </c>
      <c r="D403" s="46" t="str">
        <f t="shared" si="6"/>
        <v>Friday</v>
      </c>
      <c r="E403" t="s">
        <v>553</v>
      </c>
      <c r="F403" t="s">
        <v>9</v>
      </c>
      <c r="G403" s="4">
        <v>139</v>
      </c>
      <c r="H403" s="4">
        <v>6.2</v>
      </c>
      <c r="I403" t="s">
        <v>10</v>
      </c>
    </row>
    <row r="404" spans="1:9" x14ac:dyDescent="0.35">
      <c r="A404" s="3">
        <v>44041</v>
      </c>
      <c r="B404" s="46">
        <f>YEAR(Table17[[#This Row],[Premiere]])</f>
        <v>2020</v>
      </c>
      <c r="C404" s="46" t="str">
        <f>CHOOSE(MONTH(Table17[[#This Row],[Premiere]]), "January", "February", "March", "April", "May", "June", "July", "August", "September", "October", "November", "December")</f>
        <v>July</v>
      </c>
      <c r="D404" s="46" t="str">
        <f t="shared" si="6"/>
        <v>Wednesday</v>
      </c>
      <c r="E404" t="s">
        <v>445</v>
      </c>
      <c r="F404" t="s">
        <v>6</v>
      </c>
      <c r="G404" s="4">
        <v>40</v>
      </c>
      <c r="H404" s="4">
        <v>7.4</v>
      </c>
      <c r="I404" t="s">
        <v>14</v>
      </c>
    </row>
    <row r="405" spans="1:9" x14ac:dyDescent="0.35">
      <c r="A405" s="3">
        <v>44043</v>
      </c>
      <c r="B405" s="46">
        <f>YEAR(Table17[[#This Row],[Premiere]])</f>
        <v>2020</v>
      </c>
      <c r="C405" s="46" t="str">
        <f>CHOOSE(MONTH(Table17[[#This Row],[Premiere]]), "January", "February", "March", "April", "May", "June", "July", "August", "September", "October", "November", "December")</f>
        <v>July</v>
      </c>
      <c r="D405" s="46" t="str">
        <f t="shared" si="6"/>
        <v>Friday</v>
      </c>
      <c r="E405" t="s">
        <v>43</v>
      </c>
      <c r="F405" t="s">
        <v>21</v>
      </c>
      <c r="G405" s="4">
        <v>107</v>
      </c>
      <c r="H405" s="4">
        <v>4.5</v>
      </c>
      <c r="I405" t="s">
        <v>14</v>
      </c>
    </row>
    <row r="406" spans="1:9" x14ac:dyDescent="0.35">
      <c r="A406" s="3">
        <v>44043</v>
      </c>
      <c r="B406" s="46">
        <f>YEAR(Table17[[#This Row],[Premiere]])</f>
        <v>2020</v>
      </c>
      <c r="C406" s="46" t="str">
        <f>CHOOSE(MONTH(Table17[[#This Row],[Premiere]]), "January", "February", "March", "April", "May", "June", "July", "August", "September", "October", "November", "December")</f>
        <v>July</v>
      </c>
      <c r="D406" s="46" t="str">
        <f t="shared" si="6"/>
        <v>Friday</v>
      </c>
      <c r="E406" t="s">
        <v>434</v>
      </c>
      <c r="F406" t="s">
        <v>9</v>
      </c>
      <c r="G406" s="4">
        <v>149</v>
      </c>
      <c r="H406" s="4">
        <v>7.3</v>
      </c>
      <c r="I406" t="s">
        <v>17</v>
      </c>
    </row>
    <row r="407" spans="1:9" x14ac:dyDescent="0.35">
      <c r="A407" s="3">
        <v>44048</v>
      </c>
      <c r="B407" s="46">
        <f>YEAR(Table17[[#This Row],[Premiere]])</f>
        <v>2020</v>
      </c>
      <c r="C407" s="46" t="str">
        <f>CHOOSE(MONTH(Table17[[#This Row],[Premiere]]), "January", "February", "March", "April", "May", "June", "July", "August", "September", "October", "November", "December")</f>
        <v>August</v>
      </c>
      <c r="D407" s="46" t="str">
        <f t="shared" si="6"/>
        <v>Wednesday</v>
      </c>
      <c r="E407" t="s">
        <v>273</v>
      </c>
      <c r="F407" t="s">
        <v>6</v>
      </c>
      <c r="G407" s="4">
        <v>94</v>
      </c>
      <c r="H407" s="4">
        <v>6.4</v>
      </c>
      <c r="I407" t="s">
        <v>44</v>
      </c>
    </row>
    <row r="408" spans="1:9" x14ac:dyDescent="0.35">
      <c r="A408" s="3">
        <v>44050</v>
      </c>
      <c r="B408" s="46">
        <f>YEAR(Table17[[#This Row],[Premiere]])</f>
        <v>2020</v>
      </c>
      <c r="C408" s="46" t="str">
        <f>CHOOSE(MONTH(Table17[[#This Row],[Premiere]]), "January", "February", "March", "April", "May", "June", "July", "August", "September", "October", "November", "December")</f>
        <v>August</v>
      </c>
      <c r="D408" s="46" t="str">
        <f t="shared" si="6"/>
        <v>Friday</v>
      </c>
      <c r="E408" t="s">
        <v>236</v>
      </c>
      <c r="F408" t="s">
        <v>723</v>
      </c>
      <c r="G408" s="4">
        <v>93</v>
      </c>
      <c r="H408" s="4">
        <v>6.1</v>
      </c>
      <c r="I408" t="s">
        <v>14</v>
      </c>
    </row>
    <row r="409" spans="1:9" x14ac:dyDescent="0.35">
      <c r="A409" s="3">
        <v>44055</v>
      </c>
      <c r="B409" s="46">
        <f>YEAR(Table17[[#This Row],[Premiere]])</f>
        <v>2020</v>
      </c>
      <c r="C409" s="46" t="str">
        <f>CHOOSE(MONTH(Table17[[#This Row],[Premiere]]), "January", "February", "March", "April", "May", "June", "July", "August", "September", "October", "November", "December")</f>
        <v>August</v>
      </c>
      <c r="D409" s="46" t="str">
        <f t="shared" si="6"/>
        <v>Wednesday</v>
      </c>
      <c r="E409" t="s">
        <v>104</v>
      </c>
      <c r="F409" t="s">
        <v>27</v>
      </c>
      <c r="G409" s="4">
        <v>112</v>
      </c>
      <c r="H409" s="4">
        <v>5.3</v>
      </c>
      <c r="I409" t="s">
        <v>17</v>
      </c>
    </row>
    <row r="410" spans="1:9" x14ac:dyDescent="0.35">
      <c r="A410" s="3">
        <v>44057</v>
      </c>
      <c r="B410" s="46">
        <f>YEAR(Table17[[#This Row],[Premiere]])</f>
        <v>2020</v>
      </c>
      <c r="C410" s="46" t="str">
        <f>CHOOSE(MONTH(Table17[[#This Row],[Premiere]]), "January", "February", "March", "April", "May", "June", "July", "August", "September", "October", "November", "December")</f>
        <v>August</v>
      </c>
      <c r="D410" s="46" t="str">
        <f t="shared" si="6"/>
        <v>Friday</v>
      </c>
      <c r="E410" t="s">
        <v>71</v>
      </c>
      <c r="F410" t="s">
        <v>72</v>
      </c>
      <c r="G410" s="4">
        <v>89</v>
      </c>
      <c r="H410" s="4">
        <v>4.9000000000000004</v>
      </c>
      <c r="I410" t="s">
        <v>14</v>
      </c>
    </row>
    <row r="411" spans="1:9" x14ac:dyDescent="0.35">
      <c r="A411" s="3">
        <v>44057</v>
      </c>
      <c r="B411" s="46">
        <f>YEAR(Table17[[#This Row],[Premiere]])</f>
        <v>2020</v>
      </c>
      <c r="C411" s="46" t="str">
        <f>CHOOSE(MONTH(Table17[[#This Row],[Premiere]]), "January", "February", "March", "April", "May", "June", "July", "August", "September", "October", "November", "December")</f>
        <v>August</v>
      </c>
      <c r="D411" s="46" t="str">
        <f t="shared" si="6"/>
        <v>Friday</v>
      </c>
      <c r="E411" t="s">
        <v>211</v>
      </c>
      <c r="F411" t="s">
        <v>61</v>
      </c>
      <c r="G411" s="4">
        <v>113</v>
      </c>
      <c r="H411" s="4">
        <v>6</v>
      </c>
      <c r="I411" t="s">
        <v>14</v>
      </c>
    </row>
    <row r="412" spans="1:9" x14ac:dyDescent="0.35">
      <c r="A412" s="3">
        <v>44057</v>
      </c>
      <c r="B412" s="46">
        <f>YEAR(Table17[[#This Row],[Premiere]])</f>
        <v>2020</v>
      </c>
      <c r="C412" s="46" t="str">
        <f>CHOOSE(MONTH(Table17[[#This Row],[Premiere]]), "January", "February", "March", "April", "May", "June", "July", "August", "September", "October", "November", "December")</f>
        <v>August</v>
      </c>
      <c r="D412" s="46" t="str">
        <f t="shared" si="6"/>
        <v>Friday</v>
      </c>
      <c r="E412" t="s">
        <v>552</v>
      </c>
      <c r="F412" t="s">
        <v>85</v>
      </c>
      <c r="G412" s="4">
        <v>72</v>
      </c>
      <c r="H412" s="4">
        <v>6.2</v>
      </c>
      <c r="I412" t="s">
        <v>14</v>
      </c>
    </row>
    <row r="413" spans="1:9" x14ac:dyDescent="0.35">
      <c r="A413" s="3">
        <v>44060</v>
      </c>
      <c r="B413" s="46">
        <f>YEAR(Table17[[#This Row],[Premiere]])</f>
        <v>2020</v>
      </c>
      <c r="C413" s="46" t="str">
        <f>CHOOSE(MONTH(Table17[[#This Row],[Premiere]]), "January", "February", "March", "April", "May", "June", "July", "August", "September", "October", "November", "December")</f>
        <v>August</v>
      </c>
      <c r="D413" s="46" t="str">
        <f t="shared" si="6"/>
        <v>Monday</v>
      </c>
      <c r="E413" t="s">
        <v>242</v>
      </c>
      <c r="F413" t="s">
        <v>697</v>
      </c>
      <c r="G413" s="4">
        <v>101</v>
      </c>
      <c r="H413" s="4">
        <v>6.2</v>
      </c>
      <c r="I413" t="s">
        <v>30</v>
      </c>
    </row>
    <row r="414" spans="1:9" x14ac:dyDescent="0.35">
      <c r="A414" s="3">
        <v>44063</v>
      </c>
      <c r="B414" s="46">
        <f>YEAR(Table17[[#This Row],[Premiere]])</f>
        <v>2020</v>
      </c>
      <c r="C414" s="46" t="str">
        <f>CHOOSE(MONTH(Table17[[#This Row],[Premiere]]), "January", "February", "March", "April", "May", "June", "July", "August", "September", "October", "November", "December")</f>
        <v>August</v>
      </c>
      <c r="D414" s="46" t="str">
        <f t="shared" si="6"/>
        <v>Thursday</v>
      </c>
      <c r="E414" t="s">
        <v>568</v>
      </c>
      <c r="F414" t="s">
        <v>6</v>
      </c>
      <c r="G414" s="4">
        <v>16</v>
      </c>
      <c r="H414" s="4">
        <v>6.4</v>
      </c>
      <c r="I414" t="s">
        <v>14</v>
      </c>
    </row>
    <row r="415" spans="1:9" x14ac:dyDescent="0.35">
      <c r="A415" s="3">
        <v>44063</v>
      </c>
      <c r="B415" s="46">
        <f>YEAR(Table17[[#This Row],[Premiere]])</f>
        <v>2020</v>
      </c>
      <c r="C415" s="46" t="str">
        <f>CHOOSE(MONTH(Table17[[#This Row],[Premiere]]), "January", "February", "March", "April", "May", "June", "July", "August", "September", "October", "November", "December")</f>
        <v>August</v>
      </c>
      <c r="D415" s="46" t="str">
        <f t="shared" si="6"/>
        <v>Thursday</v>
      </c>
      <c r="E415" t="s">
        <v>333</v>
      </c>
      <c r="F415" t="s">
        <v>702</v>
      </c>
      <c r="G415" s="4">
        <v>99</v>
      </c>
      <c r="H415" s="4">
        <v>6.6</v>
      </c>
      <c r="I415" t="s">
        <v>10</v>
      </c>
    </row>
    <row r="416" spans="1:9" x14ac:dyDescent="0.35">
      <c r="A416" s="3">
        <v>44064</v>
      </c>
      <c r="B416" s="46">
        <f>YEAR(Table17[[#This Row],[Premiere]])</f>
        <v>2020</v>
      </c>
      <c r="C416" s="46" t="str">
        <f>CHOOSE(MONTH(Table17[[#This Row],[Premiere]]), "January", "February", "March", "April", "May", "June", "July", "August", "September", "October", "November", "December")</f>
        <v>August</v>
      </c>
      <c r="D416" s="46" t="str">
        <f t="shared" si="6"/>
        <v>Friday</v>
      </c>
      <c r="E416" t="s">
        <v>8</v>
      </c>
      <c r="F416" t="s">
        <v>9</v>
      </c>
      <c r="G416" s="4">
        <v>81</v>
      </c>
      <c r="H416" s="4">
        <v>2.6</v>
      </c>
      <c r="I416" t="s">
        <v>10</v>
      </c>
    </row>
    <row r="417" spans="1:9" x14ac:dyDescent="0.35">
      <c r="A417" s="3">
        <v>44064</v>
      </c>
      <c r="B417" s="46">
        <f>YEAR(Table17[[#This Row],[Premiere]])</f>
        <v>2020</v>
      </c>
      <c r="C417" s="46" t="str">
        <f>CHOOSE(MONTH(Table17[[#This Row],[Premiere]]), "January", "February", "March", "April", "May", "June", "July", "August", "September", "October", "November", "December")</f>
        <v>August</v>
      </c>
      <c r="D417" s="46" t="str">
        <f t="shared" si="6"/>
        <v>Friday</v>
      </c>
      <c r="E417" t="s">
        <v>146</v>
      </c>
      <c r="F417" t="s">
        <v>21</v>
      </c>
      <c r="G417" s="4">
        <v>103</v>
      </c>
      <c r="H417" s="4">
        <v>5.6</v>
      </c>
      <c r="I417" t="s">
        <v>14</v>
      </c>
    </row>
    <row r="418" spans="1:9" x14ac:dyDescent="0.35">
      <c r="A418" s="3">
        <v>44064</v>
      </c>
      <c r="B418" s="46">
        <f>YEAR(Table17[[#This Row],[Premiere]])</f>
        <v>2020</v>
      </c>
      <c r="C418" s="46" t="str">
        <f>CHOOSE(MONTH(Table17[[#This Row],[Premiere]]), "January", "February", "March", "April", "May", "June", "July", "August", "September", "October", "November", "December")</f>
        <v>August</v>
      </c>
      <c r="D418" s="46" t="str">
        <f t="shared" si="6"/>
        <v>Friday</v>
      </c>
      <c r="E418" t="s">
        <v>533</v>
      </c>
      <c r="F418" t="s">
        <v>27</v>
      </c>
      <c r="G418" s="4">
        <v>98</v>
      </c>
      <c r="H418" s="4">
        <v>5.8</v>
      </c>
      <c r="I418" t="s">
        <v>17</v>
      </c>
    </row>
    <row r="419" spans="1:9" x14ac:dyDescent="0.35">
      <c r="A419" s="3">
        <v>44069</v>
      </c>
      <c r="B419" s="46">
        <f>YEAR(Table17[[#This Row],[Premiere]])</f>
        <v>2020</v>
      </c>
      <c r="C419" s="46" t="str">
        <f>CHOOSE(MONTH(Table17[[#This Row],[Premiere]]), "January", "February", "March", "April", "May", "June", "July", "August", "September", "October", "November", "December")</f>
        <v>August</v>
      </c>
      <c r="D419" s="46" t="str">
        <f t="shared" si="6"/>
        <v>Wednesday</v>
      </c>
      <c r="E419" t="s">
        <v>475</v>
      </c>
      <c r="F419" t="s">
        <v>6</v>
      </c>
      <c r="G419" s="4">
        <v>106</v>
      </c>
      <c r="H419" s="4">
        <v>8.1</v>
      </c>
      <c r="I419" t="s">
        <v>14</v>
      </c>
    </row>
    <row r="420" spans="1:9" x14ac:dyDescent="0.35">
      <c r="A420" s="3">
        <v>44071</v>
      </c>
      <c r="B420" s="46">
        <f>YEAR(Table17[[#This Row],[Premiere]])</f>
        <v>2020</v>
      </c>
      <c r="C420" s="46" t="str">
        <f>CHOOSE(MONTH(Table17[[#This Row],[Premiere]]), "January", "February", "March", "April", "May", "June", "July", "August", "September", "October", "November", "December")</f>
        <v>August</v>
      </c>
      <c r="D420" s="46" t="str">
        <f t="shared" si="6"/>
        <v>Friday</v>
      </c>
      <c r="E420" t="s">
        <v>235</v>
      </c>
      <c r="F420" t="s">
        <v>9</v>
      </c>
      <c r="G420" s="4">
        <v>96</v>
      </c>
      <c r="H420" s="4">
        <v>6.1</v>
      </c>
      <c r="I420" t="s">
        <v>10</v>
      </c>
    </row>
    <row r="421" spans="1:9" x14ac:dyDescent="0.35">
      <c r="A421" s="3">
        <v>44071</v>
      </c>
      <c r="B421" s="46">
        <f>YEAR(Table17[[#This Row],[Premiere]])</f>
        <v>2020</v>
      </c>
      <c r="C421" s="46" t="str">
        <f>CHOOSE(MONTH(Table17[[#This Row],[Premiere]]), "January", "February", "March", "April", "May", "June", "July", "August", "September", "October", "November", "December")</f>
        <v>August</v>
      </c>
      <c r="D421" s="46" t="str">
        <f t="shared" si="6"/>
        <v>Friday</v>
      </c>
      <c r="E421" t="s">
        <v>302</v>
      </c>
      <c r="F421" t="s">
        <v>27</v>
      </c>
      <c r="G421" s="4">
        <v>93</v>
      </c>
      <c r="H421" s="4">
        <v>6.5</v>
      </c>
      <c r="I421" t="s">
        <v>14</v>
      </c>
    </row>
    <row r="422" spans="1:9" x14ac:dyDescent="0.35">
      <c r="A422" s="3">
        <v>44076</v>
      </c>
      <c r="B422" s="46">
        <f>YEAR(Table17[[#This Row],[Premiere]])</f>
        <v>2020</v>
      </c>
      <c r="C422" s="46" t="str">
        <f>CHOOSE(MONTH(Table17[[#This Row],[Premiere]]), "January", "February", "March", "April", "May", "June", "July", "August", "September", "October", "November", "December")</f>
        <v>September</v>
      </c>
      <c r="D422" s="46" t="str">
        <f t="shared" si="6"/>
        <v>Wednesday</v>
      </c>
      <c r="E422" t="s">
        <v>514</v>
      </c>
      <c r="F422" t="s">
        <v>698</v>
      </c>
      <c r="G422" s="4">
        <v>92</v>
      </c>
      <c r="H422" s="4">
        <v>5.4</v>
      </c>
      <c r="I422" t="s">
        <v>63</v>
      </c>
    </row>
    <row r="423" spans="1:9" x14ac:dyDescent="0.35">
      <c r="A423" s="3">
        <v>44077</v>
      </c>
      <c r="B423" s="46">
        <f>YEAR(Table17[[#This Row],[Premiere]])</f>
        <v>2020</v>
      </c>
      <c r="C423" s="46" t="str">
        <f>CHOOSE(MONTH(Table17[[#This Row],[Premiere]]), "January", "February", "March", "April", "May", "June", "July", "August", "September", "October", "November", "December")</f>
        <v>September</v>
      </c>
      <c r="D423" s="46" t="str">
        <f t="shared" si="6"/>
        <v>Thursday</v>
      </c>
      <c r="E423" t="s">
        <v>140</v>
      </c>
      <c r="F423" t="s">
        <v>685</v>
      </c>
      <c r="G423" s="4">
        <v>91</v>
      </c>
      <c r="H423" s="4">
        <v>5.6</v>
      </c>
      <c r="I423" t="s">
        <v>14</v>
      </c>
    </row>
    <row r="424" spans="1:9" x14ac:dyDescent="0.35">
      <c r="A424" s="3">
        <v>44078</v>
      </c>
      <c r="B424" s="46">
        <f>YEAR(Table17[[#This Row],[Premiere]])</f>
        <v>2020</v>
      </c>
      <c r="C424" s="46" t="str">
        <f>CHOOSE(MONTH(Table17[[#This Row],[Premiere]]), "January", "February", "March", "April", "May", "June", "July", "August", "September", "October", "November", "December")</f>
        <v>September</v>
      </c>
      <c r="D424" s="46" t="str">
        <f t="shared" si="6"/>
        <v>Friday</v>
      </c>
      <c r="E424" t="s">
        <v>581</v>
      </c>
      <c r="F424" t="s">
        <v>710</v>
      </c>
      <c r="G424" s="4">
        <v>134</v>
      </c>
      <c r="H424" s="4">
        <v>6.6</v>
      </c>
      <c r="I424" t="s">
        <v>14</v>
      </c>
    </row>
    <row r="425" spans="1:9" x14ac:dyDescent="0.35">
      <c r="A425" s="3">
        <v>44081</v>
      </c>
      <c r="B425" s="46">
        <f>YEAR(Table17[[#This Row],[Premiere]])</f>
        <v>2020</v>
      </c>
      <c r="C425" s="46" t="str">
        <f>CHOOSE(MONTH(Table17[[#This Row],[Premiere]]), "January", "February", "March", "April", "May", "June", "July", "August", "September", "October", "November", "December")</f>
        <v>September</v>
      </c>
      <c r="D425" s="46" t="str">
        <f t="shared" si="6"/>
        <v>Monday</v>
      </c>
      <c r="E425" t="s">
        <v>474</v>
      </c>
      <c r="F425" t="s">
        <v>6</v>
      </c>
      <c r="G425" s="4">
        <v>85</v>
      </c>
      <c r="H425" s="4">
        <v>8.1</v>
      </c>
      <c r="I425" t="s">
        <v>14</v>
      </c>
    </row>
    <row r="426" spans="1:9" x14ac:dyDescent="0.35">
      <c r="A426" s="3">
        <v>44083</v>
      </c>
      <c r="B426" s="46">
        <f>YEAR(Table17[[#This Row],[Premiere]])</f>
        <v>2020</v>
      </c>
      <c r="C426" s="46" t="str">
        <f>CHOOSE(MONTH(Table17[[#This Row],[Premiere]]), "January", "February", "March", "April", "May", "June", "July", "August", "September", "October", "November", "December")</f>
        <v>September</v>
      </c>
      <c r="D426" s="46" t="str">
        <f t="shared" si="6"/>
        <v>Wednesday</v>
      </c>
      <c r="E426" t="s">
        <v>457</v>
      </c>
      <c r="F426" t="s">
        <v>6</v>
      </c>
      <c r="G426" s="4">
        <v>94</v>
      </c>
      <c r="H426" s="4">
        <v>7.6</v>
      </c>
      <c r="I426" t="s">
        <v>14</v>
      </c>
    </row>
    <row r="427" spans="1:9" x14ac:dyDescent="0.35">
      <c r="A427" s="3">
        <v>44084</v>
      </c>
      <c r="B427" s="46">
        <f>YEAR(Table17[[#This Row],[Premiere]])</f>
        <v>2020</v>
      </c>
      <c r="C427" s="46" t="str">
        <f>CHOOSE(MONTH(Table17[[#This Row],[Premiere]]), "January", "February", "March", "April", "May", "June", "July", "August", "September", "October", "November", "December")</f>
        <v>September</v>
      </c>
      <c r="D427" s="46" t="str">
        <f t="shared" si="6"/>
        <v>Thursday</v>
      </c>
      <c r="E427" t="s">
        <v>187</v>
      </c>
      <c r="F427" t="s">
        <v>188</v>
      </c>
      <c r="G427" s="4">
        <v>102</v>
      </c>
      <c r="H427" s="4">
        <v>5.8</v>
      </c>
      <c r="I427" t="s">
        <v>14</v>
      </c>
    </row>
    <row r="428" spans="1:9" x14ac:dyDescent="0.35">
      <c r="A428" s="3">
        <v>44085</v>
      </c>
      <c r="B428" s="46">
        <f>YEAR(Table17[[#This Row],[Premiere]])</f>
        <v>2020</v>
      </c>
      <c r="C428" s="46" t="str">
        <f>CHOOSE(MONTH(Table17[[#This Row],[Premiere]]), "January", "February", "March", "April", "May", "June", "July", "August", "September", "October", "November", "December")</f>
        <v>September</v>
      </c>
      <c r="D428" s="46" t="str">
        <f t="shared" si="6"/>
        <v>Friday</v>
      </c>
      <c r="E428" t="s">
        <v>150</v>
      </c>
      <c r="F428" t="s">
        <v>151</v>
      </c>
      <c r="G428" s="4">
        <v>102</v>
      </c>
      <c r="H428" s="4">
        <v>5.7</v>
      </c>
      <c r="I428" t="s">
        <v>10</v>
      </c>
    </row>
    <row r="429" spans="1:9" x14ac:dyDescent="0.35">
      <c r="A429" s="3">
        <v>44089</v>
      </c>
      <c r="B429" s="46">
        <f>YEAR(Table17[[#This Row],[Premiere]])</f>
        <v>2020</v>
      </c>
      <c r="C429" s="46" t="str">
        <f>CHOOSE(MONTH(Table17[[#This Row],[Premiere]]), "January", "February", "March", "April", "May", "June", "July", "August", "September", "October", "November", "December")</f>
        <v>September</v>
      </c>
      <c r="D429" s="46" t="str">
        <f t="shared" si="6"/>
        <v>Tuesday</v>
      </c>
      <c r="E429" t="s">
        <v>586</v>
      </c>
      <c r="F429" t="s">
        <v>6</v>
      </c>
      <c r="G429" s="4">
        <v>80</v>
      </c>
      <c r="H429" s="4">
        <v>6.7</v>
      </c>
      <c r="I429" t="s">
        <v>346</v>
      </c>
    </row>
    <row r="430" spans="1:9" x14ac:dyDescent="0.35">
      <c r="A430" s="3">
        <v>44090</v>
      </c>
      <c r="B430" s="46">
        <f>YEAR(Table17[[#This Row],[Premiere]])</f>
        <v>2020</v>
      </c>
      <c r="C430" s="46" t="str">
        <f>CHOOSE(MONTH(Table17[[#This Row],[Premiere]]), "January", "February", "March", "April", "May", "June", "July", "August", "September", "October", "November", "December")</f>
        <v>September</v>
      </c>
      <c r="D430" s="46" t="str">
        <f t="shared" si="6"/>
        <v>Wednesday</v>
      </c>
      <c r="E430" t="s">
        <v>145</v>
      </c>
      <c r="F430" t="s">
        <v>9</v>
      </c>
      <c r="G430" s="4">
        <v>94</v>
      </c>
      <c r="H430" s="4">
        <v>5.6</v>
      </c>
      <c r="I430" t="s">
        <v>10</v>
      </c>
    </row>
    <row r="431" spans="1:9" x14ac:dyDescent="0.35">
      <c r="A431" s="3">
        <v>44090</v>
      </c>
      <c r="B431" s="46">
        <f>YEAR(Table17[[#This Row],[Premiere]])</f>
        <v>2020</v>
      </c>
      <c r="C431" s="46" t="str">
        <f>CHOOSE(MONTH(Table17[[#This Row],[Premiere]]), "January", "February", "March", "April", "May", "June", "July", "August", "September", "October", "November", "December")</f>
        <v>September</v>
      </c>
      <c r="D431" s="46" t="str">
        <f t="shared" si="6"/>
        <v>Wednesday</v>
      </c>
      <c r="E431" t="s">
        <v>636</v>
      </c>
      <c r="F431" t="s">
        <v>710</v>
      </c>
      <c r="G431" s="4">
        <v>138</v>
      </c>
      <c r="H431" s="4">
        <v>7.1</v>
      </c>
      <c r="I431" t="s">
        <v>14</v>
      </c>
    </row>
    <row r="432" spans="1:9" x14ac:dyDescent="0.35">
      <c r="A432" s="3">
        <v>44091</v>
      </c>
      <c r="B432" s="46">
        <f>YEAR(Table17[[#This Row],[Premiere]])</f>
        <v>2020</v>
      </c>
      <c r="C432" s="46" t="str">
        <f>CHOOSE(MONTH(Table17[[#This Row],[Premiere]]), "January", "February", "March", "April", "May", "June", "July", "August", "September", "October", "November", "December")</f>
        <v>September</v>
      </c>
      <c r="D432" s="46" t="str">
        <f t="shared" si="6"/>
        <v>Thursday</v>
      </c>
      <c r="E432" t="s">
        <v>596</v>
      </c>
      <c r="F432" t="s">
        <v>6</v>
      </c>
      <c r="G432" s="4">
        <v>96</v>
      </c>
      <c r="H432" s="4">
        <v>6.8</v>
      </c>
      <c r="I432" t="s">
        <v>44</v>
      </c>
    </row>
    <row r="433" spans="1:9" x14ac:dyDescent="0.35">
      <c r="A433" s="3">
        <v>44092</v>
      </c>
      <c r="B433" s="46">
        <f>YEAR(Table17[[#This Row],[Premiere]])</f>
        <v>2020</v>
      </c>
      <c r="C433" s="46" t="str">
        <f>CHOOSE(MONTH(Table17[[#This Row],[Premiere]]), "January", "February", "March", "April", "May", "June", "July", "August", "September", "October", "November", "December")</f>
        <v>September</v>
      </c>
      <c r="D433" s="46" t="str">
        <f t="shared" si="6"/>
        <v>Friday</v>
      </c>
      <c r="E433" t="s">
        <v>29</v>
      </c>
      <c r="F433" t="s">
        <v>685</v>
      </c>
      <c r="G433" s="4">
        <v>97</v>
      </c>
      <c r="H433" s="4">
        <v>4.0999999999999996</v>
      </c>
      <c r="I433" t="s">
        <v>30</v>
      </c>
    </row>
    <row r="434" spans="1:9" x14ac:dyDescent="0.35">
      <c r="A434" s="3">
        <v>44092</v>
      </c>
      <c r="B434" s="46">
        <f>YEAR(Table17[[#This Row],[Premiere]])</f>
        <v>2020</v>
      </c>
      <c r="C434" s="46" t="str">
        <f>CHOOSE(MONTH(Table17[[#This Row],[Premiere]]), "January", "February", "March", "April", "May", "June", "July", "August", "September", "October", "November", "December")</f>
        <v>September</v>
      </c>
      <c r="D434" s="46" t="str">
        <f t="shared" si="6"/>
        <v>Friday</v>
      </c>
      <c r="E434" t="s">
        <v>513</v>
      </c>
      <c r="F434" t="s">
        <v>27</v>
      </c>
      <c r="G434" s="4">
        <v>120</v>
      </c>
      <c r="H434" s="4">
        <v>5.4</v>
      </c>
      <c r="I434" t="s">
        <v>17</v>
      </c>
    </row>
    <row r="435" spans="1:9" x14ac:dyDescent="0.35">
      <c r="A435" s="3">
        <v>44095</v>
      </c>
      <c r="B435" s="46">
        <f>YEAR(Table17[[#This Row],[Premiere]])</f>
        <v>2020</v>
      </c>
      <c r="C435" s="46" t="str">
        <f>CHOOSE(MONTH(Table17[[#This Row],[Premiere]]), "January", "February", "March", "April", "May", "June", "July", "August", "September", "October", "November", "December")</f>
        <v>September</v>
      </c>
      <c r="D435" s="46" t="str">
        <f t="shared" si="6"/>
        <v>Monday</v>
      </c>
      <c r="E435" t="s">
        <v>593</v>
      </c>
      <c r="F435" t="s">
        <v>6</v>
      </c>
      <c r="G435" s="4">
        <v>19</v>
      </c>
      <c r="H435" s="4">
        <v>6.8</v>
      </c>
      <c r="I435" t="s">
        <v>14</v>
      </c>
    </row>
    <row r="436" spans="1:9" x14ac:dyDescent="0.35">
      <c r="A436" s="3">
        <v>44104</v>
      </c>
      <c r="B436" s="46">
        <f>YEAR(Table17[[#This Row],[Premiere]])</f>
        <v>2020</v>
      </c>
      <c r="C436" s="46" t="str">
        <f>CHOOSE(MONTH(Table17[[#This Row],[Premiere]]), "January", "February", "March", "April", "May", "June", "July", "August", "September", "October", "November", "December")</f>
        <v>September</v>
      </c>
      <c r="D436" s="46" t="str">
        <f t="shared" si="6"/>
        <v>Wednesday</v>
      </c>
      <c r="E436" t="s">
        <v>599</v>
      </c>
      <c r="F436" t="s">
        <v>27</v>
      </c>
      <c r="G436" s="4">
        <v>121</v>
      </c>
      <c r="H436" s="4">
        <v>6.8</v>
      </c>
      <c r="I436" t="s">
        <v>14</v>
      </c>
    </row>
    <row r="437" spans="1:9" x14ac:dyDescent="0.35">
      <c r="A437" s="3">
        <v>44104</v>
      </c>
      <c r="B437" s="46">
        <f>YEAR(Table17[[#This Row],[Premiere]])</f>
        <v>2020</v>
      </c>
      <c r="C437" s="46" t="str">
        <f>CHOOSE(MONTH(Table17[[#This Row],[Premiere]]), "January", "February", "March", "April", "May", "June", "July", "August", "September", "October", "November", "December")</f>
        <v>September</v>
      </c>
      <c r="D437" s="46" t="str">
        <f t="shared" si="6"/>
        <v>Wednesday</v>
      </c>
      <c r="E437" t="s">
        <v>600</v>
      </c>
      <c r="F437" t="s">
        <v>86</v>
      </c>
      <c r="G437" s="4">
        <v>28</v>
      </c>
      <c r="H437" s="4">
        <v>6.8</v>
      </c>
      <c r="I437" t="s">
        <v>14</v>
      </c>
    </row>
    <row r="438" spans="1:9" x14ac:dyDescent="0.35">
      <c r="A438" s="3">
        <v>44104</v>
      </c>
      <c r="B438" s="46">
        <f>YEAR(Table17[[#This Row],[Premiere]])</f>
        <v>2020</v>
      </c>
      <c r="C438" s="46" t="str">
        <f>CHOOSE(MONTH(Table17[[#This Row],[Premiere]]), "January", "February", "March", "April", "May", "June", "July", "August", "September", "October", "November", "December")</f>
        <v>September</v>
      </c>
      <c r="D438" s="46" t="str">
        <f t="shared" si="6"/>
        <v>Wednesday</v>
      </c>
      <c r="E438" t="s">
        <v>407</v>
      </c>
      <c r="F438" t="s">
        <v>6</v>
      </c>
      <c r="G438" s="4">
        <v>82</v>
      </c>
      <c r="H438" s="4">
        <v>7.2</v>
      </c>
      <c r="I438" t="s">
        <v>14</v>
      </c>
    </row>
    <row r="439" spans="1:9" x14ac:dyDescent="0.35">
      <c r="A439" s="3">
        <v>44105</v>
      </c>
      <c r="B439" s="46">
        <f>YEAR(Table17[[#This Row],[Premiere]])</f>
        <v>2020</v>
      </c>
      <c r="C439" s="46" t="str">
        <f>CHOOSE(MONTH(Table17[[#This Row],[Premiere]]), "January", "February", "March", "April", "May", "June", "July", "August", "September", "October", "November", "December")</f>
        <v>October</v>
      </c>
      <c r="D439" s="46" t="str">
        <f t="shared" si="6"/>
        <v>Thursday</v>
      </c>
      <c r="E439" t="s">
        <v>488</v>
      </c>
      <c r="F439" t="s">
        <v>686</v>
      </c>
      <c r="G439" s="4">
        <v>101</v>
      </c>
      <c r="H439" s="4">
        <v>4.2</v>
      </c>
      <c r="I439" t="s">
        <v>31</v>
      </c>
    </row>
    <row r="440" spans="1:9" x14ac:dyDescent="0.35">
      <c r="A440" s="3">
        <v>44106</v>
      </c>
      <c r="B440" s="46">
        <f>YEAR(Table17[[#This Row],[Premiere]])</f>
        <v>2020</v>
      </c>
      <c r="C440" s="46" t="str">
        <f>CHOOSE(MONTH(Table17[[#This Row],[Premiere]]), "January", "February", "March", "April", "May", "June", "July", "August", "September", "October", "November", "December")</f>
        <v>October</v>
      </c>
      <c r="D440" s="46" t="str">
        <f t="shared" si="6"/>
        <v>Friday</v>
      </c>
      <c r="E440" t="s">
        <v>59</v>
      </c>
      <c r="F440" t="s">
        <v>27</v>
      </c>
      <c r="G440" s="4">
        <v>93</v>
      </c>
      <c r="H440" s="4">
        <v>4.7</v>
      </c>
      <c r="I440" t="s">
        <v>12</v>
      </c>
    </row>
    <row r="441" spans="1:9" x14ac:dyDescent="0.35">
      <c r="A441" s="3">
        <v>44106</v>
      </c>
      <c r="B441" s="46">
        <f>YEAR(Table17[[#This Row],[Premiere]])</f>
        <v>2020</v>
      </c>
      <c r="C441" s="46" t="str">
        <f>CHOOSE(MONTH(Table17[[#This Row],[Premiere]]), "January", "February", "March", "April", "May", "June", "July", "August", "September", "October", "November", "December")</f>
        <v>October</v>
      </c>
      <c r="D441" s="46" t="str">
        <f t="shared" si="6"/>
        <v>Friday</v>
      </c>
      <c r="E441" t="s">
        <v>521</v>
      </c>
      <c r="F441" t="s">
        <v>702</v>
      </c>
      <c r="G441" s="4">
        <v>106</v>
      </c>
      <c r="H441" s="4">
        <v>5.5</v>
      </c>
      <c r="I441" t="s">
        <v>14</v>
      </c>
    </row>
    <row r="442" spans="1:9" x14ac:dyDescent="0.35">
      <c r="A442" s="3">
        <v>44106</v>
      </c>
      <c r="B442" s="46">
        <f>YEAR(Table17[[#This Row],[Premiere]])</f>
        <v>2020</v>
      </c>
      <c r="C442" s="46" t="str">
        <f>CHOOSE(MONTH(Table17[[#This Row],[Premiere]]), "January", "February", "March", "April", "May", "June", "July", "August", "September", "October", "November", "December")</f>
        <v>October</v>
      </c>
      <c r="D442" s="46" t="str">
        <f t="shared" si="6"/>
        <v>Friday</v>
      </c>
      <c r="E442" t="s">
        <v>527</v>
      </c>
      <c r="F442" t="s">
        <v>705</v>
      </c>
      <c r="G442" s="4">
        <v>86</v>
      </c>
      <c r="H442" s="4">
        <v>5.6</v>
      </c>
      <c r="I442" t="s">
        <v>14</v>
      </c>
    </row>
    <row r="443" spans="1:9" x14ac:dyDescent="0.35">
      <c r="A443" s="3">
        <v>44106</v>
      </c>
      <c r="B443" s="46">
        <f>YEAR(Table17[[#This Row],[Premiere]])</f>
        <v>2020</v>
      </c>
      <c r="C443" s="46" t="str">
        <f>CHOOSE(MONTH(Table17[[#This Row],[Premiere]]), "January", "February", "March", "April", "May", "June", "July", "August", "September", "October", "November", "December")</f>
        <v>October</v>
      </c>
      <c r="D443" s="46" t="str">
        <f t="shared" si="6"/>
        <v>Friday</v>
      </c>
      <c r="E443" t="s">
        <v>537</v>
      </c>
      <c r="F443" t="s">
        <v>685</v>
      </c>
      <c r="G443" s="4">
        <v>111</v>
      </c>
      <c r="H443" s="4">
        <v>5.8</v>
      </c>
      <c r="I443" t="s">
        <v>10</v>
      </c>
    </row>
    <row r="444" spans="1:9" x14ac:dyDescent="0.35">
      <c r="A444" s="3">
        <v>44106</v>
      </c>
      <c r="B444" s="46">
        <f>YEAR(Table17[[#This Row],[Premiere]])</f>
        <v>2020</v>
      </c>
      <c r="C444" s="46" t="str">
        <f>CHOOSE(MONTH(Table17[[#This Row],[Premiere]]), "January", "February", "March", "April", "May", "June", "July", "August", "September", "October", "November", "December")</f>
        <v>October</v>
      </c>
      <c r="D444" s="46" t="str">
        <f t="shared" si="6"/>
        <v>Friday</v>
      </c>
      <c r="E444" t="s">
        <v>368</v>
      </c>
      <c r="F444" t="s">
        <v>27</v>
      </c>
      <c r="G444" s="4">
        <v>114</v>
      </c>
      <c r="H444" s="4">
        <v>6.8</v>
      </c>
      <c r="I444" t="s">
        <v>17</v>
      </c>
    </row>
    <row r="445" spans="1:9" x14ac:dyDescent="0.35">
      <c r="A445" s="3">
        <v>44106</v>
      </c>
      <c r="B445" s="46">
        <f>YEAR(Table17[[#This Row],[Premiere]])</f>
        <v>2020</v>
      </c>
      <c r="C445" s="46" t="str">
        <f>CHOOSE(MONTH(Table17[[#This Row],[Premiere]]), "January", "February", "March", "April", "May", "June", "July", "August", "September", "October", "November", "December")</f>
        <v>October</v>
      </c>
      <c r="D445" s="46" t="str">
        <f t="shared" si="6"/>
        <v>Friday</v>
      </c>
      <c r="E445" t="s">
        <v>447</v>
      </c>
      <c r="F445" t="s">
        <v>6</v>
      </c>
      <c r="G445" s="4">
        <v>90</v>
      </c>
      <c r="H445" s="4">
        <v>7.5</v>
      </c>
      <c r="I445" t="s">
        <v>14</v>
      </c>
    </row>
    <row r="446" spans="1:9" x14ac:dyDescent="0.35">
      <c r="A446" s="3">
        <v>44108</v>
      </c>
      <c r="B446" s="46">
        <f>YEAR(Table17[[#This Row],[Premiere]])</f>
        <v>2020</v>
      </c>
      <c r="C446" s="46" t="str">
        <f>CHOOSE(MONTH(Table17[[#This Row],[Premiere]]), "January", "February", "March", "April", "May", "June", "July", "August", "September", "October", "November", "December")</f>
        <v>October</v>
      </c>
      <c r="D446" s="46" t="str">
        <f t="shared" si="6"/>
        <v>Sunday</v>
      </c>
      <c r="E446" t="s">
        <v>681</v>
      </c>
      <c r="F446" t="s">
        <v>6</v>
      </c>
      <c r="G446" s="4">
        <v>83</v>
      </c>
      <c r="H446" s="4">
        <v>9</v>
      </c>
      <c r="I446" t="s">
        <v>14</v>
      </c>
    </row>
    <row r="447" spans="1:9" x14ac:dyDescent="0.35">
      <c r="A447" s="3">
        <v>44111</v>
      </c>
      <c r="B447" s="46">
        <f>YEAR(Table17[[#This Row],[Premiere]])</f>
        <v>2020</v>
      </c>
      <c r="C447" s="46" t="str">
        <f>CHOOSE(MONTH(Table17[[#This Row],[Premiere]]), "January", "February", "March", "April", "May", "June", "July", "August", "September", "October", "November", "December")</f>
        <v>October</v>
      </c>
      <c r="D447" s="46" t="str">
        <f t="shared" si="6"/>
        <v>Wednesday</v>
      </c>
      <c r="E447" t="s">
        <v>93</v>
      </c>
      <c r="F447" t="s">
        <v>21</v>
      </c>
      <c r="G447" s="4">
        <v>103</v>
      </c>
      <c r="H447" s="4">
        <v>5.2</v>
      </c>
      <c r="I447" t="s">
        <v>14</v>
      </c>
    </row>
    <row r="448" spans="1:9" x14ac:dyDescent="0.35">
      <c r="A448" s="3">
        <v>44112</v>
      </c>
      <c r="B448" s="46">
        <f>YEAR(Table17[[#This Row],[Premiere]])</f>
        <v>2020</v>
      </c>
      <c r="C448" s="46" t="str">
        <f>CHOOSE(MONTH(Table17[[#This Row],[Premiere]]), "January", "February", "March", "April", "May", "June", "July", "August", "September", "October", "November", "December")</f>
        <v>October</v>
      </c>
      <c r="D448" s="46" t="str">
        <f t="shared" si="6"/>
        <v>Thursday</v>
      </c>
      <c r="E448" t="s">
        <v>374</v>
      </c>
      <c r="F448" t="s">
        <v>6</v>
      </c>
      <c r="G448" s="4">
        <v>100</v>
      </c>
      <c r="H448" s="4">
        <v>6.9</v>
      </c>
      <c r="I448" t="s">
        <v>44</v>
      </c>
    </row>
    <row r="449" spans="1:9" x14ac:dyDescent="0.35">
      <c r="A449" s="3">
        <v>44113</v>
      </c>
      <c r="B449" s="46">
        <f>YEAR(Table17[[#This Row],[Premiere]])</f>
        <v>2020</v>
      </c>
      <c r="C449" s="46" t="str">
        <f>CHOOSE(MONTH(Table17[[#This Row],[Premiere]]), "January", "February", "March", "April", "May", "June", "July", "August", "September", "October", "November", "December")</f>
        <v>October</v>
      </c>
      <c r="D449" s="46" t="str">
        <f t="shared" si="6"/>
        <v>Friday</v>
      </c>
      <c r="E449" t="s">
        <v>154</v>
      </c>
      <c r="F449" t="s">
        <v>685</v>
      </c>
      <c r="G449" s="4">
        <v>125</v>
      </c>
      <c r="H449" s="4">
        <v>5.7</v>
      </c>
      <c r="I449" t="s">
        <v>17</v>
      </c>
    </row>
    <row r="450" spans="1:9" x14ac:dyDescent="0.35">
      <c r="A450" s="3">
        <v>44113</v>
      </c>
      <c r="B450" s="46">
        <f>YEAR(Table17[[#This Row],[Premiere]])</f>
        <v>2020</v>
      </c>
      <c r="C450" s="46" t="str">
        <f>CHOOSE(MONTH(Table17[[#This Row],[Premiere]]), "January", "February", "March", "April", "May", "June", "July", "August", "September", "October", "November", "December")</f>
        <v>October</v>
      </c>
      <c r="D450" s="46" t="str">
        <f t="shared" ref="D450:D513" si="7">CHOOSE(WEEKDAY(A450), "Sunday","Monday","Tuesday","Wednesday","Thursday","Friday","Saturday")</f>
        <v>Friday</v>
      </c>
      <c r="E450" t="s">
        <v>421</v>
      </c>
      <c r="F450" t="s">
        <v>21</v>
      </c>
      <c r="G450" s="4">
        <v>124</v>
      </c>
      <c r="H450" s="4">
        <v>7.2</v>
      </c>
      <c r="I450" t="s">
        <v>14</v>
      </c>
    </row>
    <row r="451" spans="1:9" x14ac:dyDescent="0.35">
      <c r="A451" s="3">
        <v>44117</v>
      </c>
      <c r="B451" s="46">
        <f>YEAR(Table17[[#This Row],[Premiere]])</f>
        <v>2020</v>
      </c>
      <c r="C451" s="46" t="str">
        <f>CHOOSE(MONTH(Table17[[#This Row],[Premiere]]), "January", "February", "March", "April", "May", "June", "July", "August", "September", "October", "November", "December")</f>
        <v>October</v>
      </c>
      <c r="D451" s="46" t="str">
        <f t="shared" si="7"/>
        <v>Tuesday</v>
      </c>
      <c r="E451" t="s">
        <v>646</v>
      </c>
      <c r="F451" t="s">
        <v>85</v>
      </c>
      <c r="G451" s="4">
        <v>47</v>
      </c>
      <c r="H451" s="4">
        <v>7.3</v>
      </c>
      <c r="I451" t="s">
        <v>14</v>
      </c>
    </row>
    <row r="452" spans="1:9" x14ac:dyDescent="0.35">
      <c r="A452" s="3">
        <v>44118</v>
      </c>
      <c r="B452" s="46">
        <f>YEAR(Table17[[#This Row],[Premiere]])</f>
        <v>2020</v>
      </c>
      <c r="C452" s="46" t="str">
        <f>CHOOSE(MONTH(Table17[[#This Row],[Premiere]]), "January", "February", "March", "April", "May", "June", "July", "August", "September", "October", "November", "December")</f>
        <v>October</v>
      </c>
      <c r="D452" s="46" t="str">
        <f t="shared" si="7"/>
        <v>Wednesday</v>
      </c>
      <c r="E452" t="s">
        <v>660</v>
      </c>
      <c r="F452" t="s">
        <v>6</v>
      </c>
      <c r="G452" s="4">
        <v>79</v>
      </c>
      <c r="H452" s="4">
        <v>7.5</v>
      </c>
      <c r="I452" t="s">
        <v>28</v>
      </c>
    </row>
    <row r="453" spans="1:9" x14ac:dyDescent="0.35">
      <c r="A453" s="3">
        <v>44118</v>
      </c>
      <c r="B453" s="46">
        <f>YEAR(Table17[[#This Row],[Premiere]])</f>
        <v>2020</v>
      </c>
      <c r="C453" s="46" t="str">
        <f>CHOOSE(MONTH(Table17[[#This Row],[Premiere]]), "January", "February", "March", "April", "May", "June", "July", "August", "September", "October", "November", "December")</f>
        <v>October</v>
      </c>
      <c r="D453" s="46" t="str">
        <f t="shared" si="7"/>
        <v>Wednesday</v>
      </c>
      <c r="E453" t="s">
        <v>674</v>
      </c>
      <c r="F453" t="s">
        <v>6</v>
      </c>
      <c r="G453" s="4">
        <v>109</v>
      </c>
      <c r="H453" s="4">
        <v>8.1999999999999993</v>
      </c>
      <c r="I453" t="s">
        <v>10</v>
      </c>
    </row>
    <row r="454" spans="1:9" x14ac:dyDescent="0.35">
      <c r="A454" s="3">
        <v>44119</v>
      </c>
      <c r="B454" s="46">
        <f>YEAR(Table17[[#This Row],[Premiere]])</f>
        <v>2020</v>
      </c>
      <c r="C454" s="46" t="str">
        <f>CHOOSE(MONTH(Table17[[#This Row],[Premiere]]), "January", "February", "March", "April", "May", "June", "July", "August", "September", "October", "November", "December")</f>
        <v>October</v>
      </c>
      <c r="D454" s="46" t="str">
        <f t="shared" si="7"/>
        <v>Thursday</v>
      </c>
      <c r="E454" t="s">
        <v>501</v>
      </c>
      <c r="F454" t="s">
        <v>27</v>
      </c>
      <c r="G454" s="4">
        <v>86</v>
      </c>
      <c r="H454" s="4">
        <v>5</v>
      </c>
      <c r="I454" t="s">
        <v>30</v>
      </c>
    </row>
    <row r="455" spans="1:9" x14ac:dyDescent="0.35">
      <c r="A455" s="3">
        <v>44119</v>
      </c>
      <c r="B455" s="46">
        <f>YEAR(Table17[[#This Row],[Premiere]])</f>
        <v>2020</v>
      </c>
      <c r="C455" s="46" t="str">
        <f>CHOOSE(MONTH(Table17[[#This Row],[Premiere]]), "January", "February", "March", "April", "May", "June", "July", "August", "September", "October", "November", "December")</f>
        <v>October</v>
      </c>
      <c r="D455" s="46" t="str">
        <f t="shared" si="7"/>
        <v>Thursday</v>
      </c>
      <c r="E455" t="s">
        <v>512</v>
      </c>
      <c r="F455" t="s">
        <v>108</v>
      </c>
      <c r="G455" s="4">
        <v>98</v>
      </c>
      <c r="H455" s="4">
        <v>5.4</v>
      </c>
      <c r="I455" t="s">
        <v>14</v>
      </c>
    </row>
    <row r="456" spans="1:9" x14ac:dyDescent="0.35">
      <c r="A456" s="3">
        <v>44119</v>
      </c>
      <c r="B456" s="46">
        <f>YEAR(Table17[[#This Row],[Premiere]])</f>
        <v>2020</v>
      </c>
      <c r="C456" s="46" t="str">
        <f>CHOOSE(MONTH(Table17[[#This Row],[Premiere]]), "January", "February", "March", "April", "May", "June", "July", "August", "September", "October", "November", "December")</f>
        <v>October</v>
      </c>
      <c r="D456" s="46" t="str">
        <f t="shared" si="7"/>
        <v>Thursday</v>
      </c>
      <c r="E456" t="s">
        <v>635</v>
      </c>
      <c r="F456" t="s">
        <v>6</v>
      </c>
      <c r="G456" s="4">
        <v>41</v>
      </c>
      <c r="H456" s="4">
        <v>7.1</v>
      </c>
      <c r="I456" t="s">
        <v>403</v>
      </c>
    </row>
    <row r="457" spans="1:9" x14ac:dyDescent="0.35">
      <c r="A457" s="3">
        <v>44120</v>
      </c>
      <c r="B457" s="46">
        <f>YEAR(Table17[[#This Row],[Premiere]])</f>
        <v>2020</v>
      </c>
      <c r="C457" s="46" t="str">
        <f>CHOOSE(MONTH(Table17[[#This Row],[Premiere]]), "January", "February", "March", "April", "May", "June", "July", "August", "September", "October", "November", "December")</f>
        <v>October</v>
      </c>
      <c r="D457" s="46" t="str">
        <f t="shared" si="7"/>
        <v>Friday</v>
      </c>
      <c r="E457" t="s">
        <v>670</v>
      </c>
      <c r="F457" t="s">
        <v>27</v>
      </c>
      <c r="G457" s="4">
        <v>130</v>
      </c>
      <c r="H457" s="4">
        <v>7.8</v>
      </c>
      <c r="I457" t="s">
        <v>14</v>
      </c>
    </row>
    <row r="458" spans="1:9" x14ac:dyDescent="0.35">
      <c r="A458" s="3">
        <v>44125</v>
      </c>
      <c r="B458" s="46">
        <f>YEAR(Table17[[#This Row],[Premiere]])</f>
        <v>2020</v>
      </c>
      <c r="C458" s="46" t="str">
        <f>CHOOSE(MONTH(Table17[[#This Row],[Premiere]]), "January", "February", "March", "April", "May", "June", "July", "August", "September", "October", "November", "December")</f>
        <v>October</v>
      </c>
      <c r="D458" s="46" t="str">
        <f t="shared" si="7"/>
        <v>Wednesday</v>
      </c>
      <c r="E458" t="s">
        <v>212</v>
      </c>
      <c r="F458" t="s">
        <v>718</v>
      </c>
      <c r="G458" s="4">
        <v>123</v>
      </c>
      <c r="H458" s="4">
        <v>6</v>
      </c>
      <c r="I458" t="s">
        <v>14</v>
      </c>
    </row>
    <row r="459" spans="1:9" x14ac:dyDescent="0.35">
      <c r="A459" s="3">
        <v>44126</v>
      </c>
      <c r="B459" s="46">
        <f>YEAR(Table17[[#This Row],[Premiere]])</f>
        <v>2020</v>
      </c>
      <c r="C459" s="46" t="str">
        <f>CHOOSE(MONTH(Table17[[#This Row],[Premiere]]), "January", "February", "March", "April", "May", "June", "July", "August", "September", "October", "November", "December")</f>
        <v>October</v>
      </c>
      <c r="D459" s="46" t="str">
        <f t="shared" si="7"/>
        <v>Thursday</v>
      </c>
      <c r="E459" t="s">
        <v>78</v>
      </c>
      <c r="F459" t="s">
        <v>48</v>
      </c>
      <c r="G459" s="4">
        <v>86</v>
      </c>
      <c r="H459" s="4">
        <v>5.0999999999999996</v>
      </c>
      <c r="I459" t="s">
        <v>79</v>
      </c>
    </row>
    <row r="460" spans="1:9" x14ac:dyDescent="0.35">
      <c r="A460" s="3">
        <v>44127</v>
      </c>
      <c r="B460" s="46">
        <f>YEAR(Table17[[#This Row],[Premiere]])</f>
        <v>2020</v>
      </c>
      <c r="C460" s="46" t="str">
        <f>CHOOSE(MONTH(Table17[[#This Row],[Premiere]]), "January", "February", "March", "April", "May", "June", "July", "August", "September", "October", "November", "December")</f>
        <v>October</v>
      </c>
      <c r="D460" s="46" t="str">
        <f t="shared" si="7"/>
        <v>Friday</v>
      </c>
      <c r="E460" t="s">
        <v>570</v>
      </c>
      <c r="F460" t="s">
        <v>284</v>
      </c>
      <c r="G460" s="4">
        <v>95</v>
      </c>
      <c r="H460" s="4">
        <v>6.4</v>
      </c>
      <c r="I460" t="s">
        <v>14</v>
      </c>
    </row>
    <row r="461" spans="1:9" x14ac:dyDescent="0.35">
      <c r="A461" s="3">
        <v>44131</v>
      </c>
      <c r="B461" s="46">
        <f>YEAR(Table17[[#This Row],[Premiere]])</f>
        <v>2020</v>
      </c>
      <c r="C461" s="46" t="str">
        <f>CHOOSE(MONTH(Table17[[#This Row],[Premiere]]), "January", "February", "March", "April", "May", "June", "July", "August", "September", "October", "November", "December")</f>
        <v>October</v>
      </c>
      <c r="D461" s="46" t="str">
        <f t="shared" si="7"/>
        <v>Tuesday</v>
      </c>
      <c r="E461" t="s">
        <v>526</v>
      </c>
      <c r="F461" t="s">
        <v>351</v>
      </c>
      <c r="G461" s="4">
        <v>49</v>
      </c>
      <c r="H461" s="4">
        <v>5.6</v>
      </c>
      <c r="I461" t="s">
        <v>14</v>
      </c>
    </row>
    <row r="462" spans="1:9" x14ac:dyDescent="0.35">
      <c r="A462" s="3">
        <v>44131</v>
      </c>
      <c r="B462" s="46">
        <f>YEAR(Table17[[#This Row],[Premiere]])</f>
        <v>2020</v>
      </c>
      <c r="C462" s="46" t="str">
        <f>CHOOSE(MONTH(Table17[[#This Row],[Premiere]]), "January", "February", "March", "April", "May", "June", "July", "August", "September", "October", "November", "December")</f>
        <v>October</v>
      </c>
      <c r="D462" s="46" t="str">
        <f t="shared" si="7"/>
        <v>Tuesday</v>
      </c>
      <c r="E462" t="s">
        <v>627</v>
      </c>
      <c r="F462" t="s">
        <v>6</v>
      </c>
      <c r="G462" s="4">
        <v>94</v>
      </c>
      <c r="H462" s="4">
        <v>7.1</v>
      </c>
      <c r="I462" t="s">
        <v>10</v>
      </c>
    </row>
    <row r="463" spans="1:9" x14ac:dyDescent="0.35">
      <c r="A463" s="3">
        <v>44132</v>
      </c>
      <c r="B463" s="46">
        <f>YEAR(Table17[[#This Row],[Premiere]])</f>
        <v>2020</v>
      </c>
      <c r="C463" s="46" t="str">
        <f>CHOOSE(MONTH(Table17[[#This Row],[Premiere]]), "January", "February", "March", "April", "May", "June", "July", "August", "September", "October", "November", "December")</f>
        <v>October</v>
      </c>
      <c r="D463" s="46" t="str">
        <f t="shared" si="7"/>
        <v>Wednesday</v>
      </c>
      <c r="E463" t="s">
        <v>497</v>
      </c>
      <c r="F463" t="s">
        <v>48</v>
      </c>
      <c r="G463" s="4">
        <v>103</v>
      </c>
      <c r="H463" s="4">
        <v>4.8</v>
      </c>
      <c r="I463" t="s">
        <v>67</v>
      </c>
    </row>
    <row r="464" spans="1:9" x14ac:dyDescent="0.35">
      <c r="A464" s="3">
        <v>44132</v>
      </c>
      <c r="B464" s="46">
        <f>YEAR(Table17[[#This Row],[Premiere]])</f>
        <v>2020</v>
      </c>
      <c r="C464" s="46" t="str">
        <f>CHOOSE(MONTH(Table17[[#This Row],[Premiere]]), "January", "February", "March", "April", "May", "June", "July", "August", "September", "October", "November", "December")</f>
        <v>October</v>
      </c>
      <c r="D464" s="46" t="str">
        <f t="shared" si="7"/>
        <v>Wednesday</v>
      </c>
      <c r="E464" t="s">
        <v>222</v>
      </c>
      <c r="F464" t="s">
        <v>720</v>
      </c>
      <c r="G464" s="4">
        <v>104</v>
      </c>
      <c r="H464" s="4">
        <v>6.1</v>
      </c>
      <c r="I464" t="s">
        <v>14</v>
      </c>
    </row>
    <row r="465" spans="1:9" x14ac:dyDescent="0.35">
      <c r="A465" s="3">
        <v>44132</v>
      </c>
      <c r="B465" s="46">
        <f>YEAR(Table17[[#This Row],[Premiere]])</f>
        <v>2020</v>
      </c>
      <c r="C465" s="46" t="str">
        <f>CHOOSE(MONTH(Table17[[#This Row],[Premiere]]), "January", "February", "March", "April", "May", "June", "July", "August", "September", "October", "November", "December")</f>
        <v>October</v>
      </c>
      <c r="D465" s="46" t="str">
        <f t="shared" si="7"/>
        <v>Wednesday</v>
      </c>
      <c r="E465" t="s">
        <v>649</v>
      </c>
      <c r="F465" t="s">
        <v>6</v>
      </c>
      <c r="G465" s="4">
        <v>114</v>
      </c>
      <c r="H465" s="4">
        <v>7.3</v>
      </c>
      <c r="I465" t="s">
        <v>435</v>
      </c>
    </row>
    <row r="466" spans="1:9" x14ac:dyDescent="0.35">
      <c r="A466" s="3">
        <v>44134</v>
      </c>
      <c r="B466" s="46">
        <f>YEAR(Table17[[#This Row],[Premiere]])</f>
        <v>2020</v>
      </c>
      <c r="C466" s="46" t="str">
        <f>CHOOSE(MONTH(Table17[[#This Row],[Premiere]]), "January", "February", "March", "April", "May", "June", "July", "August", "September", "October", "November", "December")</f>
        <v>October</v>
      </c>
      <c r="D466" s="46" t="str">
        <f t="shared" si="7"/>
        <v>Friday</v>
      </c>
      <c r="E466" t="s">
        <v>15</v>
      </c>
      <c r="F466" t="s">
        <v>16</v>
      </c>
      <c r="G466" s="4">
        <v>90</v>
      </c>
      <c r="H466" s="4">
        <v>3.4</v>
      </c>
      <c r="I466" t="s">
        <v>17</v>
      </c>
    </row>
    <row r="467" spans="1:9" x14ac:dyDescent="0.35">
      <c r="A467" s="3">
        <v>44134</v>
      </c>
      <c r="B467" s="46">
        <f>YEAR(Table17[[#This Row],[Premiere]])</f>
        <v>2020</v>
      </c>
      <c r="C467" s="46" t="str">
        <f>CHOOSE(MONTH(Table17[[#This Row],[Premiere]]), "January", "February", "March", "April", "May", "June", "July", "August", "September", "October", "November", "December")</f>
        <v>October</v>
      </c>
      <c r="D467" s="46" t="str">
        <f t="shared" si="7"/>
        <v>Friday</v>
      </c>
      <c r="E467" t="s">
        <v>500</v>
      </c>
      <c r="F467" t="s">
        <v>27</v>
      </c>
      <c r="G467" s="4">
        <v>93</v>
      </c>
      <c r="H467" s="4">
        <v>4.9000000000000004</v>
      </c>
      <c r="I467" t="s">
        <v>10</v>
      </c>
    </row>
    <row r="468" spans="1:9" x14ac:dyDescent="0.35">
      <c r="A468" s="3">
        <v>44134</v>
      </c>
      <c r="B468" s="46">
        <f>YEAR(Table17[[#This Row],[Premiere]])</f>
        <v>2020</v>
      </c>
      <c r="C468" s="46" t="str">
        <f>CHOOSE(MONTH(Table17[[#This Row],[Premiere]]), "January", "February", "March", "April", "May", "June", "July", "August", "September", "October", "November", "December")</f>
        <v>October</v>
      </c>
      <c r="D468" s="46" t="str">
        <f t="shared" si="7"/>
        <v>Friday</v>
      </c>
      <c r="E468" t="s">
        <v>228</v>
      </c>
      <c r="F468" t="s">
        <v>702</v>
      </c>
      <c r="G468" s="4">
        <v>116</v>
      </c>
      <c r="H468" s="4">
        <v>6.1</v>
      </c>
      <c r="I468" t="s">
        <v>44</v>
      </c>
    </row>
    <row r="469" spans="1:9" x14ac:dyDescent="0.35">
      <c r="A469" s="3">
        <v>44134</v>
      </c>
      <c r="B469" s="46">
        <f>YEAR(Table17[[#This Row],[Premiere]])</f>
        <v>2020</v>
      </c>
      <c r="C469" s="46" t="str">
        <f>CHOOSE(MONTH(Table17[[#This Row],[Premiere]]), "January", "February", "March", "April", "May", "June", "July", "August", "September", "October", "November", "December")</f>
        <v>October</v>
      </c>
      <c r="D469" s="46" t="str">
        <f t="shared" si="7"/>
        <v>Friday</v>
      </c>
      <c r="E469" t="s">
        <v>308</v>
      </c>
      <c r="F469" t="s">
        <v>9</v>
      </c>
      <c r="G469" s="4">
        <v>93</v>
      </c>
      <c r="H469" s="4">
        <v>6.5</v>
      </c>
      <c r="I469" t="s">
        <v>14</v>
      </c>
    </row>
    <row r="470" spans="1:9" x14ac:dyDescent="0.35">
      <c r="A470" s="3">
        <v>44138</v>
      </c>
      <c r="B470" s="46">
        <f>YEAR(Table17[[#This Row],[Premiere]])</f>
        <v>2020</v>
      </c>
      <c r="C470" s="46" t="str">
        <f>CHOOSE(MONTH(Table17[[#This Row],[Premiere]]), "January", "February", "March", "April", "May", "June", "July", "August", "September", "October", "November", "December")</f>
        <v>November</v>
      </c>
      <c r="D470" s="46" t="str">
        <f t="shared" si="7"/>
        <v>Tuesday</v>
      </c>
      <c r="E470" t="s">
        <v>613</v>
      </c>
      <c r="F470" t="s">
        <v>86</v>
      </c>
      <c r="G470" s="4">
        <v>14</v>
      </c>
      <c r="H470" s="4">
        <v>7</v>
      </c>
      <c r="I470" t="s">
        <v>14</v>
      </c>
    </row>
    <row r="471" spans="1:9" x14ac:dyDescent="0.35">
      <c r="A471" s="3">
        <v>44140</v>
      </c>
      <c r="B471" s="46">
        <f>YEAR(Table17[[#This Row],[Premiere]])</f>
        <v>2020</v>
      </c>
      <c r="C471" s="46" t="str">
        <f>CHOOSE(MONTH(Table17[[#This Row],[Premiere]]), "January", "February", "March", "April", "May", "June", "July", "August", "September", "October", "November", "December")</f>
        <v>November</v>
      </c>
      <c r="D471" s="46" t="str">
        <f t="shared" si="7"/>
        <v>Thursday</v>
      </c>
      <c r="E471" t="s">
        <v>179</v>
      </c>
      <c r="F471" t="s">
        <v>685</v>
      </c>
      <c r="G471" s="4">
        <v>96</v>
      </c>
      <c r="H471" s="4">
        <v>5.8</v>
      </c>
      <c r="I471" t="s">
        <v>14</v>
      </c>
    </row>
    <row r="472" spans="1:9" x14ac:dyDescent="0.35">
      <c r="A472" s="3">
        <v>44141</v>
      </c>
      <c r="B472" s="46">
        <f>YEAR(Table17[[#This Row],[Premiere]])</f>
        <v>2020</v>
      </c>
      <c r="C472" s="46" t="str">
        <f>CHOOSE(MONTH(Table17[[#This Row],[Premiere]]), "January", "February", "March", "April", "May", "June", "July", "August", "September", "October", "November", "December")</f>
        <v>November</v>
      </c>
      <c r="D472" s="46" t="str">
        <f t="shared" si="7"/>
        <v>Friday</v>
      </c>
      <c r="E472" t="s">
        <v>241</v>
      </c>
      <c r="F472" t="s">
        <v>27</v>
      </c>
      <c r="G472" s="4">
        <v>151</v>
      </c>
      <c r="H472" s="4">
        <v>6.2</v>
      </c>
      <c r="I472" t="s">
        <v>14</v>
      </c>
    </row>
    <row r="473" spans="1:9" x14ac:dyDescent="0.35">
      <c r="A473" s="3">
        <v>44146</v>
      </c>
      <c r="B473" s="46">
        <f>YEAR(Table17[[#This Row],[Premiere]])</f>
        <v>2020</v>
      </c>
      <c r="C473" s="46" t="str">
        <f>CHOOSE(MONTH(Table17[[#This Row],[Premiere]]), "January", "February", "March", "April", "May", "June", "July", "August", "September", "October", "November", "December")</f>
        <v>November</v>
      </c>
      <c r="D473" s="46" t="str">
        <f t="shared" si="7"/>
        <v>Wednesday</v>
      </c>
      <c r="E473" t="s">
        <v>193</v>
      </c>
      <c r="F473" t="s">
        <v>27</v>
      </c>
      <c r="G473" s="4">
        <v>93</v>
      </c>
      <c r="H473" s="4">
        <v>5.8</v>
      </c>
      <c r="I473" t="s">
        <v>63</v>
      </c>
    </row>
    <row r="474" spans="1:9" x14ac:dyDescent="0.35">
      <c r="A474" s="3">
        <v>44147</v>
      </c>
      <c r="B474" s="46">
        <f>YEAR(Table17[[#This Row],[Premiere]])</f>
        <v>2020</v>
      </c>
      <c r="C474" s="46" t="str">
        <f>CHOOSE(MONTH(Table17[[#This Row],[Premiere]]), "January", "February", "March", "April", "May", "June", "July", "August", "September", "October", "November", "December")</f>
        <v>November</v>
      </c>
      <c r="D474" s="46" t="str">
        <f t="shared" si="7"/>
        <v>Thursday</v>
      </c>
      <c r="E474" t="s">
        <v>453</v>
      </c>
      <c r="F474" t="s">
        <v>745</v>
      </c>
      <c r="G474" s="4">
        <v>149</v>
      </c>
      <c r="H474" s="4">
        <v>7.6</v>
      </c>
      <c r="I474" t="s">
        <v>17</v>
      </c>
    </row>
    <row r="475" spans="1:9" x14ac:dyDescent="0.35">
      <c r="A475" s="3">
        <v>44148</v>
      </c>
      <c r="B475" s="46">
        <f>YEAR(Table17[[#This Row],[Premiere]])</f>
        <v>2020</v>
      </c>
      <c r="C475" s="46" t="str">
        <f>CHOOSE(MONTH(Table17[[#This Row],[Premiere]]), "January", "February", "March", "April", "May", "June", "July", "August", "September", "October", "November", "December")</f>
        <v>November</v>
      </c>
      <c r="D475" s="46" t="str">
        <f t="shared" si="7"/>
        <v>Friday</v>
      </c>
      <c r="E475" t="s">
        <v>309</v>
      </c>
      <c r="F475" t="s">
        <v>734</v>
      </c>
      <c r="G475" s="4">
        <v>119</v>
      </c>
      <c r="H475" s="4">
        <v>6.5</v>
      </c>
      <c r="I475" t="s">
        <v>14</v>
      </c>
    </row>
    <row r="476" spans="1:9" x14ac:dyDescent="0.35">
      <c r="A476" s="3">
        <v>44148</v>
      </c>
      <c r="B476" s="46">
        <f>YEAR(Table17[[#This Row],[Premiere]])</f>
        <v>2020</v>
      </c>
      <c r="C476" s="46" t="str">
        <f>CHOOSE(MONTH(Table17[[#This Row],[Premiere]]), "January", "February", "March", "April", "May", "June", "July", "August", "September", "October", "November", "December")</f>
        <v>November</v>
      </c>
      <c r="D476" s="46" t="str">
        <f t="shared" si="7"/>
        <v>Friday</v>
      </c>
      <c r="E476" t="s">
        <v>369</v>
      </c>
      <c r="F476" t="s">
        <v>27</v>
      </c>
      <c r="G476" s="4">
        <v>95</v>
      </c>
      <c r="H476" s="4">
        <v>6.8</v>
      </c>
      <c r="I476" t="s">
        <v>12</v>
      </c>
    </row>
    <row r="477" spans="1:9" x14ac:dyDescent="0.35">
      <c r="A477" s="3">
        <v>44154</v>
      </c>
      <c r="B477" s="46">
        <f>YEAR(Table17[[#This Row],[Premiere]])</f>
        <v>2020</v>
      </c>
      <c r="C477" s="46" t="str">
        <f>CHOOSE(MONTH(Table17[[#This Row],[Premiere]]), "January", "February", "March", "April", "May", "June", "July", "August", "September", "October", "November", "December")</f>
        <v>November</v>
      </c>
      <c r="D477" s="46" t="str">
        <f t="shared" si="7"/>
        <v>Thursday</v>
      </c>
      <c r="E477" t="s">
        <v>116</v>
      </c>
      <c r="F477" t="s">
        <v>685</v>
      </c>
      <c r="G477" s="4">
        <v>97</v>
      </c>
      <c r="H477" s="4">
        <v>5.4</v>
      </c>
      <c r="I477" t="s">
        <v>14</v>
      </c>
    </row>
    <row r="478" spans="1:9" x14ac:dyDescent="0.35">
      <c r="A478" s="3">
        <v>44155</v>
      </c>
      <c r="B478" s="46">
        <f>YEAR(Table17[[#This Row],[Premiere]])</f>
        <v>2020</v>
      </c>
      <c r="C478" s="46" t="str">
        <f>CHOOSE(MONTH(Table17[[#This Row],[Premiere]]), "January", "February", "March", "April", "May", "June", "July", "August", "September", "October", "November", "December")</f>
        <v>November</v>
      </c>
      <c r="D478" s="46" t="str">
        <f t="shared" si="7"/>
        <v>Friday</v>
      </c>
      <c r="E478" t="s">
        <v>237</v>
      </c>
      <c r="F478" t="s">
        <v>238</v>
      </c>
      <c r="G478" s="4">
        <v>42</v>
      </c>
      <c r="H478" s="4">
        <v>6.2</v>
      </c>
      <c r="I478" t="s">
        <v>14</v>
      </c>
    </row>
    <row r="479" spans="1:9" x14ac:dyDescent="0.35">
      <c r="A479" s="3">
        <v>44155</v>
      </c>
      <c r="B479" s="46">
        <f>YEAR(Table17[[#This Row],[Premiere]])</f>
        <v>2020</v>
      </c>
      <c r="C479" s="46" t="str">
        <f>CHOOSE(MONTH(Table17[[#This Row],[Premiere]]), "January", "February", "March", "April", "May", "June", "July", "August", "September", "October", "November", "December")</f>
        <v>November</v>
      </c>
      <c r="D479" s="46" t="str">
        <f t="shared" si="7"/>
        <v>Friday</v>
      </c>
      <c r="E479" t="s">
        <v>467</v>
      </c>
      <c r="F479" t="s">
        <v>305</v>
      </c>
      <c r="G479" s="4">
        <v>12</v>
      </c>
      <c r="H479" s="4">
        <v>7.8</v>
      </c>
      <c r="I479" t="s">
        <v>14</v>
      </c>
    </row>
    <row r="480" spans="1:9" x14ac:dyDescent="0.35">
      <c r="A480" s="3">
        <v>44157</v>
      </c>
      <c r="B480" s="46">
        <f>YEAR(Table17[[#This Row],[Premiere]])</f>
        <v>2020</v>
      </c>
      <c r="C480" s="46" t="str">
        <f>CHOOSE(MONTH(Table17[[#This Row],[Premiere]]), "January", "February", "March", "April", "May", "June", "July", "August", "September", "October", "November", "December")</f>
        <v>November</v>
      </c>
      <c r="D480" s="46" t="str">
        <f t="shared" si="7"/>
        <v>Sunday</v>
      </c>
      <c r="E480" t="s">
        <v>504</v>
      </c>
      <c r="F480" t="s">
        <v>694</v>
      </c>
      <c r="G480" s="4">
        <v>98</v>
      </c>
      <c r="H480" s="4">
        <v>5.2</v>
      </c>
      <c r="I480" t="s">
        <v>14</v>
      </c>
    </row>
    <row r="481" spans="1:9" x14ac:dyDescent="0.35">
      <c r="A481" s="3">
        <v>44158</v>
      </c>
      <c r="B481" s="46">
        <f>YEAR(Table17[[#This Row],[Premiere]])</f>
        <v>2020</v>
      </c>
      <c r="C481" s="46" t="str">
        <f>CHOOSE(MONTH(Table17[[#This Row],[Premiere]]), "January", "February", "March", "April", "May", "June", "July", "August", "September", "October", "November", "December")</f>
        <v>November</v>
      </c>
      <c r="D481" s="46" t="str">
        <f t="shared" si="7"/>
        <v>Monday</v>
      </c>
      <c r="E481" t="s">
        <v>329</v>
      </c>
      <c r="F481" t="s">
        <v>6</v>
      </c>
      <c r="G481" s="4">
        <v>83</v>
      </c>
      <c r="H481" s="4">
        <v>6.6</v>
      </c>
      <c r="I481" t="s">
        <v>14</v>
      </c>
    </row>
    <row r="482" spans="1:9" x14ac:dyDescent="0.35">
      <c r="A482" s="3">
        <v>44159</v>
      </c>
      <c r="B482" s="46">
        <f>YEAR(Table17[[#This Row],[Premiere]])</f>
        <v>2020</v>
      </c>
      <c r="C482" s="46" t="str">
        <f>CHOOSE(MONTH(Table17[[#This Row],[Premiere]]), "January", "February", "March", "April", "May", "June", "July", "August", "September", "October", "November", "December")</f>
        <v>November</v>
      </c>
      <c r="D482" s="46" t="str">
        <f t="shared" si="7"/>
        <v>Tuesday</v>
      </c>
      <c r="E482" t="s">
        <v>560</v>
      </c>
      <c r="F482" t="s">
        <v>27</v>
      </c>
      <c r="G482" s="4">
        <v>83</v>
      </c>
      <c r="H482" s="4">
        <v>6.3</v>
      </c>
      <c r="I482" t="s">
        <v>10</v>
      </c>
    </row>
    <row r="483" spans="1:9" x14ac:dyDescent="0.35">
      <c r="A483" s="3">
        <v>44159</v>
      </c>
      <c r="B483" s="46">
        <f>YEAR(Table17[[#This Row],[Premiere]])</f>
        <v>2020</v>
      </c>
      <c r="C483" s="46" t="str">
        <f>CHOOSE(MONTH(Table17[[#This Row],[Premiere]]), "January", "February", "March", "April", "May", "June", "July", "August", "September", "October", "November", "December")</f>
        <v>November</v>
      </c>
      <c r="D483" s="46" t="str">
        <f t="shared" si="7"/>
        <v>Tuesday</v>
      </c>
      <c r="E483" t="s">
        <v>345</v>
      </c>
      <c r="F483" t="s">
        <v>27</v>
      </c>
      <c r="G483" s="4">
        <v>117</v>
      </c>
      <c r="H483" s="4">
        <v>6.7</v>
      </c>
      <c r="I483" t="s">
        <v>14</v>
      </c>
    </row>
    <row r="484" spans="1:9" x14ac:dyDescent="0.35">
      <c r="A484" s="3">
        <v>44160</v>
      </c>
      <c r="B484" s="46">
        <f>YEAR(Table17[[#This Row],[Premiere]])</f>
        <v>2020</v>
      </c>
      <c r="C484" s="46" t="str">
        <f>CHOOSE(MONTH(Table17[[#This Row],[Premiere]]), "January", "February", "March", "April", "May", "June", "July", "August", "September", "October", "November", "December")</f>
        <v>November</v>
      </c>
      <c r="D484" s="46" t="str">
        <f t="shared" si="7"/>
        <v>Wednesday</v>
      </c>
      <c r="E484" t="s">
        <v>213</v>
      </c>
      <c r="F484" t="s">
        <v>719</v>
      </c>
      <c r="G484" s="4">
        <v>115</v>
      </c>
      <c r="H484" s="4">
        <v>6</v>
      </c>
      <c r="I484" t="s">
        <v>14</v>
      </c>
    </row>
    <row r="485" spans="1:9" x14ac:dyDescent="0.35">
      <c r="A485" s="3">
        <v>44160</v>
      </c>
      <c r="B485" s="46">
        <f>YEAR(Table17[[#This Row],[Premiere]])</f>
        <v>2020</v>
      </c>
      <c r="C485" s="46" t="str">
        <f>CHOOSE(MONTH(Table17[[#This Row],[Premiere]]), "January", "February", "March", "April", "May", "June", "July", "August", "September", "October", "November", "December")</f>
        <v>November</v>
      </c>
      <c r="D485" s="46" t="str">
        <f t="shared" si="7"/>
        <v>Wednesday</v>
      </c>
      <c r="E485" t="s">
        <v>657</v>
      </c>
      <c r="F485" t="s">
        <v>275</v>
      </c>
      <c r="G485" s="4">
        <v>87</v>
      </c>
      <c r="H485" s="4">
        <v>7.4</v>
      </c>
      <c r="I485" t="s">
        <v>14</v>
      </c>
    </row>
    <row r="486" spans="1:9" x14ac:dyDescent="0.35">
      <c r="A486" s="3">
        <v>44162</v>
      </c>
      <c r="B486" s="46">
        <f>YEAR(Table17[[#This Row],[Premiere]])</f>
        <v>2020</v>
      </c>
      <c r="C486" s="46" t="str">
        <f>CHOOSE(MONTH(Table17[[#This Row],[Premiere]]), "January", "February", "March", "April", "May", "June", "July", "August", "September", "October", "November", "December")</f>
        <v>November</v>
      </c>
      <c r="D486" s="46" t="str">
        <f t="shared" si="7"/>
        <v>Friday</v>
      </c>
      <c r="E486" t="s">
        <v>26</v>
      </c>
      <c r="F486" t="s">
        <v>27</v>
      </c>
      <c r="G486" s="4">
        <v>112</v>
      </c>
      <c r="H486" s="4">
        <v>4.0999999999999996</v>
      </c>
      <c r="I486" t="s">
        <v>28</v>
      </c>
    </row>
    <row r="487" spans="1:9" x14ac:dyDescent="0.35">
      <c r="A487" s="3">
        <v>44162</v>
      </c>
      <c r="B487" s="46">
        <f>YEAR(Table17[[#This Row],[Premiere]])</f>
        <v>2020</v>
      </c>
      <c r="C487" s="46" t="str">
        <f>CHOOSE(MONTH(Table17[[#This Row],[Premiere]]), "January", "February", "March", "April", "May", "June", "July", "August", "September", "October", "November", "December")</f>
        <v>November</v>
      </c>
      <c r="D487" s="46" t="str">
        <f t="shared" si="7"/>
        <v>Friday</v>
      </c>
      <c r="E487" t="s">
        <v>100</v>
      </c>
      <c r="F487" t="s">
        <v>27</v>
      </c>
      <c r="G487" s="4">
        <v>99</v>
      </c>
      <c r="H487" s="4">
        <v>5.2</v>
      </c>
      <c r="I487" t="s">
        <v>12</v>
      </c>
    </row>
    <row r="488" spans="1:9" x14ac:dyDescent="0.35">
      <c r="A488" s="3">
        <v>44162</v>
      </c>
      <c r="B488" s="46">
        <f>YEAR(Table17[[#This Row],[Premiere]])</f>
        <v>2020</v>
      </c>
      <c r="C488" s="46" t="str">
        <f>CHOOSE(MONTH(Table17[[#This Row],[Premiere]]), "January", "February", "March", "April", "May", "June", "July", "August", "September", "October", "November", "December")</f>
        <v>November</v>
      </c>
      <c r="D488" s="46" t="str">
        <f t="shared" si="7"/>
        <v>Friday</v>
      </c>
      <c r="E488" t="s">
        <v>394</v>
      </c>
      <c r="F488" t="s">
        <v>6</v>
      </c>
      <c r="G488" s="4">
        <v>80</v>
      </c>
      <c r="H488" s="4">
        <v>7.1</v>
      </c>
      <c r="I488" t="s">
        <v>14</v>
      </c>
    </row>
    <row r="489" spans="1:9" x14ac:dyDescent="0.35">
      <c r="A489" s="3">
        <v>44165</v>
      </c>
      <c r="B489" s="46">
        <f>YEAR(Table17[[#This Row],[Premiere]])</f>
        <v>2020</v>
      </c>
      <c r="C489" s="46" t="str">
        <f>CHOOSE(MONTH(Table17[[#This Row],[Premiere]]), "January", "February", "March", "April", "May", "June", "July", "August", "September", "October", "November", "December")</f>
        <v>November</v>
      </c>
      <c r="D489" s="46" t="str">
        <f t="shared" si="7"/>
        <v>Monday</v>
      </c>
      <c r="E489" t="s">
        <v>54</v>
      </c>
      <c r="F489" t="s">
        <v>27</v>
      </c>
      <c r="G489" s="4">
        <v>105</v>
      </c>
      <c r="H489" s="4">
        <v>4.7</v>
      </c>
      <c r="I489" t="s">
        <v>55</v>
      </c>
    </row>
    <row r="490" spans="1:9" x14ac:dyDescent="0.35">
      <c r="A490" s="3">
        <v>44166</v>
      </c>
      <c r="B490" s="46">
        <f>YEAR(Table17[[#This Row],[Premiere]])</f>
        <v>2020</v>
      </c>
      <c r="C490" s="46" t="str">
        <f>CHOOSE(MONTH(Table17[[#This Row],[Premiere]]), "January", "February", "March", "April", "May", "June", "July", "August", "September", "October", "November", "December")</f>
        <v>December</v>
      </c>
      <c r="D490" s="46" t="str">
        <f t="shared" si="7"/>
        <v>Tuesday</v>
      </c>
      <c r="E490" t="s">
        <v>625</v>
      </c>
      <c r="F490" t="s">
        <v>85</v>
      </c>
      <c r="G490" s="4">
        <v>47</v>
      </c>
      <c r="H490" s="4">
        <v>7.1</v>
      </c>
      <c r="I490" t="s">
        <v>14</v>
      </c>
    </row>
    <row r="491" spans="1:9" x14ac:dyDescent="0.35">
      <c r="A491" s="3">
        <v>44168</v>
      </c>
      <c r="B491" s="46">
        <f>YEAR(Table17[[#This Row],[Premiere]])</f>
        <v>2020</v>
      </c>
      <c r="C491" s="46" t="str">
        <f>CHOOSE(MONTH(Table17[[#This Row],[Premiere]]), "January", "February", "March", "April", "May", "June", "July", "August", "September", "October", "November", "December")</f>
        <v>December</v>
      </c>
      <c r="D491" s="46" t="str">
        <f t="shared" si="7"/>
        <v>Thursday</v>
      </c>
      <c r="E491" t="s">
        <v>348</v>
      </c>
      <c r="F491" t="s">
        <v>21</v>
      </c>
      <c r="G491" s="4">
        <v>101</v>
      </c>
      <c r="H491" s="4">
        <v>6.7</v>
      </c>
      <c r="I491" t="s">
        <v>50</v>
      </c>
    </row>
    <row r="492" spans="1:9" x14ac:dyDescent="0.35">
      <c r="A492" s="3">
        <v>44169</v>
      </c>
      <c r="B492" s="46">
        <f>YEAR(Table17[[#This Row],[Premiere]])</f>
        <v>2020</v>
      </c>
      <c r="C492" s="46" t="str">
        <f>CHOOSE(MONTH(Table17[[#This Row],[Premiere]]), "January", "February", "March", "April", "May", "June", "July", "August", "September", "October", "November", "December")</f>
        <v>December</v>
      </c>
      <c r="D492" s="46" t="str">
        <f t="shared" si="7"/>
        <v>Friday</v>
      </c>
      <c r="E492" t="s">
        <v>20</v>
      </c>
      <c r="F492" t="s">
        <v>21</v>
      </c>
      <c r="G492" s="4">
        <v>112</v>
      </c>
      <c r="H492" s="4">
        <v>3.7</v>
      </c>
      <c r="I492" t="s">
        <v>22</v>
      </c>
    </row>
    <row r="493" spans="1:9" x14ac:dyDescent="0.35">
      <c r="A493" s="3">
        <v>44169</v>
      </c>
      <c r="B493" s="46">
        <f>YEAR(Table17[[#This Row],[Premiere]])</f>
        <v>2020</v>
      </c>
      <c r="C493" s="46" t="str">
        <f>CHOOSE(MONTH(Table17[[#This Row],[Premiere]]), "January", "February", "March", "April", "May", "June", "July", "August", "September", "October", "November", "December")</f>
        <v>December</v>
      </c>
      <c r="D493" s="46" t="str">
        <f t="shared" si="7"/>
        <v>Friday</v>
      </c>
      <c r="E493" t="s">
        <v>62</v>
      </c>
      <c r="F493" t="s">
        <v>9</v>
      </c>
      <c r="G493" s="4">
        <v>106</v>
      </c>
      <c r="H493" s="4">
        <v>4.8</v>
      </c>
      <c r="I493" t="s">
        <v>63</v>
      </c>
    </row>
    <row r="494" spans="1:9" x14ac:dyDescent="0.35">
      <c r="A494" s="3">
        <v>44169</v>
      </c>
      <c r="B494" s="46">
        <f>YEAR(Table17[[#This Row],[Premiere]])</f>
        <v>2020</v>
      </c>
      <c r="C494" s="46" t="str">
        <f>CHOOSE(MONTH(Table17[[#This Row],[Premiere]]), "January", "February", "March", "April", "May", "June", "July", "August", "September", "October", "November", "December")</f>
        <v>December</v>
      </c>
      <c r="D494" s="46" t="str">
        <f t="shared" si="7"/>
        <v>Friday</v>
      </c>
      <c r="E494" t="s">
        <v>375</v>
      </c>
      <c r="F494" t="s">
        <v>170</v>
      </c>
      <c r="G494" s="4">
        <v>132</v>
      </c>
      <c r="H494" s="4">
        <v>6.9</v>
      </c>
      <c r="I494" t="s">
        <v>14</v>
      </c>
    </row>
    <row r="495" spans="1:9" x14ac:dyDescent="0.35">
      <c r="A495" s="3">
        <v>44172</v>
      </c>
      <c r="B495" s="46">
        <f>YEAR(Table17[[#This Row],[Premiere]])</f>
        <v>2020</v>
      </c>
      <c r="C495" s="46" t="str">
        <f>CHOOSE(MONTH(Table17[[#This Row],[Premiere]]), "January", "February", "March", "April", "May", "June", "July", "August", "September", "October", "November", "December")</f>
        <v>December</v>
      </c>
      <c r="D495" s="46" t="str">
        <f t="shared" si="7"/>
        <v>Monday</v>
      </c>
      <c r="E495" t="s">
        <v>189</v>
      </c>
      <c r="F495" t="s">
        <v>190</v>
      </c>
      <c r="G495" s="4">
        <v>96</v>
      </c>
      <c r="H495" s="4">
        <v>5.8</v>
      </c>
      <c r="I495" t="s">
        <v>42</v>
      </c>
    </row>
    <row r="496" spans="1:9" x14ac:dyDescent="0.35">
      <c r="A496" s="3">
        <v>44173</v>
      </c>
      <c r="B496" s="46">
        <f>YEAR(Table17[[#This Row],[Premiere]])</f>
        <v>2020</v>
      </c>
      <c r="C496" s="46" t="str">
        <f>CHOOSE(MONTH(Table17[[#This Row],[Premiere]]), "January", "February", "March", "April", "May", "June", "July", "August", "September", "October", "November", "December")</f>
        <v>December</v>
      </c>
      <c r="D496" s="46" t="str">
        <f t="shared" si="7"/>
        <v>Tuesday</v>
      </c>
      <c r="E496" t="s">
        <v>680</v>
      </c>
      <c r="F496" t="s">
        <v>6</v>
      </c>
      <c r="G496" s="4">
        <v>89</v>
      </c>
      <c r="H496" s="4">
        <v>8.6</v>
      </c>
      <c r="I496" t="s">
        <v>50</v>
      </c>
    </row>
    <row r="497" spans="1:9" x14ac:dyDescent="0.35">
      <c r="A497" s="3">
        <v>44174</v>
      </c>
      <c r="B497" s="46">
        <f>YEAR(Table17[[#This Row],[Premiere]])</f>
        <v>2020</v>
      </c>
      <c r="C497" s="46" t="str">
        <f>CHOOSE(MONTH(Table17[[#This Row],[Premiere]]), "January", "February", "March", "April", "May", "June", "July", "August", "September", "October", "November", "December")</f>
        <v>December</v>
      </c>
      <c r="D497" s="46" t="str">
        <f t="shared" si="7"/>
        <v>Wednesday</v>
      </c>
      <c r="E497" t="s">
        <v>389</v>
      </c>
      <c r="F497" t="s">
        <v>21</v>
      </c>
      <c r="G497" s="4">
        <v>117</v>
      </c>
      <c r="H497" s="4">
        <v>7</v>
      </c>
      <c r="I497" t="s">
        <v>12</v>
      </c>
    </row>
    <row r="498" spans="1:9" x14ac:dyDescent="0.35">
      <c r="A498" s="3">
        <v>44176</v>
      </c>
      <c r="B498" s="46">
        <f>YEAR(Table17[[#This Row],[Premiere]])</f>
        <v>2020</v>
      </c>
      <c r="C498" s="46" t="str">
        <f>CHOOSE(MONTH(Table17[[#This Row],[Premiere]]), "January", "February", "March", "April", "May", "June", "July", "August", "September", "October", "November", "December")</f>
        <v>December</v>
      </c>
      <c r="D498" s="46" t="str">
        <f t="shared" si="7"/>
        <v>Friday</v>
      </c>
      <c r="E498" t="s">
        <v>204</v>
      </c>
      <c r="F498" t="s">
        <v>120</v>
      </c>
      <c r="G498" s="4">
        <v>132</v>
      </c>
      <c r="H498" s="4">
        <v>5.9</v>
      </c>
      <c r="I498" t="s">
        <v>14</v>
      </c>
    </row>
    <row r="499" spans="1:9" x14ac:dyDescent="0.35">
      <c r="A499" s="3">
        <v>44176</v>
      </c>
      <c r="B499" s="46">
        <f>YEAR(Table17[[#This Row],[Premiere]])</f>
        <v>2020</v>
      </c>
      <c r="C499" s="46" t="str">
        <f>CHOOSE(MONTH(Table17[[#This Row],[Premiere]]), "January", "February", "March", "April", "May", "June", "July", "August", "September", "October", "November", "December")</f>
        <v>December</v>
      </c>
      <c r="D499" s="46" t="str">
        <f t="shared" si="7"/>
        <v>Friday</v>
      </c>
      <c r="E499" t="s">
        <v>304</v>
      </c>
      <c r="F499" t="s">
        <v>305</v>
      </c>
      <c r="G499" s="4">
        <v>9</v>
      </c>
      <c r="H499" s="4">
        <v>6.5</v>
      </c>
      <c r="I499" t="s">
        <v>14</v>
      </c>
    </row>
    <row r="500" spans="1:9" x14ac:dyDescent="0.35">
      <c r="A500" s="3">
        <v>44176</v>
      </c>
      <c r="B500" s="46">
        <f>YEAR(Table17[[#This Row],[Premiere]])</f>
        <v>2020</v>
      </c>
      <c r="C500" s="46" t="str">
        <f>CHOOSE(MONTH(Table17[[#This Row],[Premiere]]), "January", "February", "March", "April", "May", "June", "July", "August", "September", "October", "November", "December")</f>
        <v>December</v>
      </c>
      <c r="D500" s="46" t="str">
        <f t="shared" si="7"/>
        <v>Friday</v>
      </c>
      <c r="E500" t="s">
        <v>344</v>
      </c>
      <c r="F500" t="s">
        <v>6</v>
      </c>
      <c r="G500" s="4">
        <v>90</v>
      </c>
      <c r="H500" s="4">
        <v>6.7</v>
      </c>
      <c r="I500" t="s">
        <v>14</v>
      </c>
    </row>
    <row r="501" spans="1:9" x14ac:dyDescent="0.35">
      <c r="A501" s="3">
        <v>44179</v>
      </c>
      <c r="B501" s="46">
        <f>YEAR(Table17[[#This Row],[Premiere]])</f>
        <v>2020</v>
      </c>
      <c r="C501" s="46" t="str">
        <f>CHOOSE(MONTH(Table17[[#This Row],[Premiere]]), "January", "February", "March", "April", "May", "June", "July", "August", "September", "October", "November", "December")</f>
        <v>December</v>
      </c>
      <c r="D501" s="46" t="str">
        <f t="shared" si="7"/>
        <v>Monday</v>
      </c>
      <c r="E501" t="s">
        <v>166</v>
      </c>
      <c r="F501" t="s">
        <v>685</v>
      </c>
      <c r="G501" s="4">
        <v>107</v>
      </c>
      <c r="H501" s="4">
        <v>5.8</v>
      </c>
      <c r="I501" t="s">
        <v>14</v>
      </c>
    </row>
    <row r="502" spans="1:9" x14ac:dyDescent="0.35">
      <c r="A502" s="3">
        <v>44183</v>
      </c>
      <c r="B502" s="46">
        <f>YEAR(Table17[[#This Row],[Premiere]])</f>
        <v>2020</v>
      </c>
      <c r="C502" s="46" t="str">
        <f>CHOOSE(MONTH(Table17[[#This Row],[Premiere]]), "January", "February", "March", "April", "May", "June", "July", "August", "September", "October", "November", "December")</f>
        <v>December</v>
      </c>
      <c r="D502" s="46" t="str">
        <f t="shared" si="7"/>
        <v>Friday</v>
      </c>
      <c r="E502" t="s">
        <v>616</v>
      </c>
      <c r="F502" t="s">
        <v>27</v>
      </c>
      <c r="G502" s="4">
        <v>94</v>
      </c>
      <c r="H502" s="4">
        <v>7</v>
      </c>
      <c r="I502" t="s">
        <v>14</v>
      </c>
    </row>
    <row r="503" spans="1:9" x14ac:dyDescent="0.35">
      <c r="A503" s="3">
        <v>44183</v>
      </c>
      <c r="B503" s="46">
        <f>YEAR(Table17[[#This Row],[Premiere]])</f>
        <v>2020</v>
      </c>
      <c r="C503" s="46" t="str">
        <f>CHOOSE(MONTH(Table17[[#This Row],[Premiere]]), "January", "February", "March", "April", "May", "June", "July", "August", "September", "October", "November", "December")</f>
        <v>December</v>
      </c>
      <c r="D503" s="46" t="str">
        <f t="shared" si="7"/>
        <v>Friday</v>
      </c>
      <c r="E503" t="s">
        <v>617</v>
      </c>
      <c r="F503" t="s">
        <v>86</v>
      </c>
      <c r="G503" s="4">
        <v>31</v>
      </c>
      <c r="H503" s="4">
        <v>7</v>
      </c>
      <c r="I503" t="s">
        <v>14</v>
      </c>
    </row>
    <row r="504" spans="1:9" x14ac:dyDescent="0.35">
      <c r="A504" s="3">
        <v>44186</v>
      </c>
      <c r="B504" s="46">
        <f>YEAR(Table17[[#This Row],[Premiere]])</f>
        <v>2020</v>
      </c>
      <c r="C504" s="46" t="str">
        <f>CHOOSE(MONTH(Table17[[#This Row],[Premiere]]), "January", "February", "March", "April", "May", "June", "July", "August", "September", "October", "November", "December")</f>
        <v>December</v>
      </c>
      <c r="D504" s="46" t="str">
        <f t="shared" si="7"/>
        <v>Monday</v>
      </c>
      <c r="E504" t="s">
        <v>274</v>
      </c>
      <c r="F504" t="s">
        <v>275</v>
      </c>
      <c r="G504" s="4">
        <v>97</v>
      </c>
      <c r="H504" s="4">
        <v>6.4</v>
      </c>
      <c r="I504" t="s">
        <v>14</v>
      </c>
    </row>
    <row r="505" spans="1:9" x14ac:dyDescent="0.35">
      <c r="A505" s="3">
        <v>44188</v>
      </c>
      <c r="B505" s="46">
        <f>YEAR(Table17[[#This Row],[Premiere]])</f>
        <v>2020</v>
      </c>
      <c r="C505" s="46" t="str">
        <f>CHOOSE(MONTH(Table17[[#This Row],[Premiere]]), "January", "February", "March", "April", "May", "June", "July", "August", "September", "October", "November", "December")</f>
        <v>December</v>
      </c>
      <c r="D505" s="46" t="str">
        <f t="shared" si="7"/>
        <v>Wednesday</v>
      </c>
      <c r="E505" t="s">
        <v>144</v>
      </c>
      <c r="F505" t="s">
        <v>696</v>
      </c>
      <c r="G505" s="4">
        <v>118</v>
      </c>
      <c r="H505" s="4">
        <v>5.6</v>
      </c>
      <c r="I505" t="s">
        <v>14</v>
      </c>
    </row>
    <row r="506" spans="1:9" x14ac:dyDescent="0.35">
      <c r="A506" s="3">
        <v>44189</v>
      </c>
      <c r="B506" s="46">
        <f>YEAR(Table17[[#This Row],[Premiere]])</f>
        <v>2020</v>
      </c>
      <c r="C506" s="46" t="str">
        <f>CHOOSE(MONTH(Table17[[#This Row],[Premiere]]), "January", "February", "March", "April", "May", "June", "July", "August", "September", "October", "November", "December")</f>
        <v>December</v>
      </c>
      <c r="D506" s="46" t="str">
        <f t="shared" si="7"/>
        <v>Thursday</v>
      </c>
      <c r="E506" t="s">
        <v>603</v>
      </c>
      <c r="F506" t="s">
        <v>9</v>
      </c>
      <c r="G506" s="4">
        <v>108</v>
      </c>
      <c r="H506" s="4">
        <v>6.9</v>
      </c>
      <c r="I506" t="s">
        <v>17</v>
      </c>
    </row>
    <row r="507" spans="1:9" x14ac:dyDescent="0.35">
      <c r="A507" s="3">
        <v>44190</v>
      </c>
      <c r="B507" s="46">
        <f>YEAR(Table17[[#This Row],[Premiere]])</f>
        <v>2020</v>
      </c>
      <c r="C507" s="46" t="str">
        <f>CHOOSE(MONTH(Table17[[#This Row],[Premiere]]), "January", "February", "March", "April", "May", "June", "July", "August", "September", "October", "November", "December")</f>
        <v>December</v>
      </c>
      <c r="D507" s="46" t="str">
        <f t="shared" si="7"/>
        <v>Friday</v>
      </c>
      <c r="E507" t="s">
        <v>60</v>
      </c>
      <c r="F507" t="s">
        <v>61</v>
      </c>
      <c r="G507" s="4">
        <v>100</v>
      </c>
      <c r="H507" s="4">
        <v>4.7</v>
      </c>
      <c r="I507" t="s">
        <v>14</v>
      </c>
    </row>
    <row r="508" spans="1:9" x14ac:dyDescent="0.35">
      <c r="A508" s="3">
        <v>44192</v>
      </c>
      <c r="B508" s="46">
        <f>YEAR(Table17[[#This Row],[Premiere]])</f>
        <v>2020</v>
      </c>
      <c r="C508" s="46" t="str">
        <f>CHOOSE(MONTH(Table17[[#This Row],[Premiere]]), "January", "February", "March", "April", "May", "June", "July", "August", "September", "October", "November", "December")</f>
        <v>December</v>
      </c>
      <c r="D508" s="46" t="str">
        <f t="shared" si="7"/>
        <v>Sunday</v>
      </c>
      <c r="E508" t="s">
        <v>595</v>
      </c>
      <c r="F508" t="s">
        <v>21</v>
      </c>
      <c r="G508" s="4">
        <v>70</v>
      </c>
      <c r="H508" s="4">
        <v>6.8</v>
      </c>
      <c r="I508" t="s">
        <v>14</v>
      </c>
    </row>
    <row r="509" spans="1:9" x14ac:dyDescent="0.35">
      <c r="A509" s="3">
        <v>44193</v>
      </c>
      <c r="B509" s="46">
        <f>YEAR(Table17[[#This Row],[Premiere]])</f>
        <v>2020</v>
      </c>
      <c r="C509" s="46" t="str">
        <f>CHOOSE(MONTH(Table17[[#This Row],[Premiere]]), "January", "February", "March", "April", "May", "June", "July", "August", "September", "October", "November", "December")</f>
        <v>December</v>
      </c>
      <c r="D509" s="46" t="str">
        <f t="shared" si="7"/>
        <v>Monday</v>
      </c>
      <c r="E509" t="s">
        <v>605</v>
      </c>
      <c r="F509" t="s">
        <v>305</v>
      </c>
      <c r="G509" s="4">
        <v>7</v>
      </c>
      <c r="H509" s="4">
        <v>6.9</v>
      </c>
      <c r="I509" t="s">
        <v>14</v>
      </c>
    </row>
    <row r="510" spans="1:9" x14ac:dyDescent="0.35">
      <c r="A510" s="3">
        <v>44197</v>
      </c>
      <c r="B510" s="46">
        <f>YEAR(Table17[[#This Row],[Premiere]])</f>
        <v>2021</v>
      </c>
      <c r="C510" s="46" t="str">
        <f>CHOOSE(MONTH(Table17[[#This Row],[Premiere]]), "January", "February", "March", "April", "May", "June", "July", "August", "September", "October", "November", "December")</f>
        <v>January</v>
      </c>
      <c r="D510" s="46" t="str">
        <f t="shared" si="7"/>
        <v>Friday</v>
      </c>
      <c r="E510" t="s">
        <v>490</v>
      </c>
      <c r="F510" t="s">
        <v>21</v>
      </c>
      <c r="G510" s="4">
        <v>102</v>
      </c>
      <c r="H510" s="4">
        <v>4.3</v>
      </c>
      <c r="I510" t="s">
        <v>28</v>
      </c>
    </row>
    <row r="511" spans="1:9" x14ac:dyDescent="0.35">
      <c r="A511" s="3">
        <v>44197</v>
      </c>
      <c r="B511" s="46">
        <f>YEAR(Table17[[#This Row],[Premiere]])</f>
        <v>2021</v>
      </c>
      <c r="C511" s="46" t="str">
        <f>CHOOSE(MONTH(Table17[[#This Row],[Premiere]]), "January", "February", "March", "April", "May", "June", "July", "August", "September", "October", "November", "December")</f>
        <v>January</v>
      </c>
      <c r="D511" s="46" t="str">
        <f t="shared" si="7"/>
        <v>Friday</v>
      </c>
      <c r="E511" t="s">
        <v>202</v>
      </c>
      <c r="F511" t="s">
        <v>6</v>
      </c>
      <c r="G511" s="4">
        <v>53</v>
      </c>
      <c r="H511" s="4">
        <v>5.9</v>
      </c>
      <c r="I511" t="s">
        <v>14</v>
      </c>
    </row>
    <row r="512" spans="1:9" x14ac:dyDescent="0.35">
      <c r="A512" s="3">
        <v>44202</v>
      </c>
      <c r="B512" s="46">
        <f>YEAR(Table17[[#This Row],[Premiere]])</f>
        <v>2021</v>
      </c>
      <c r="C512" s="46" t="str">
        <f>CHOOSE(MONTH(Table17[[#This Row],[Premiere]]), "January", "February", "March", "April", "May", "June", "July", "August", "September", "October", "November", "December")</f>
        <v>January</v>
      </c>
      <c r="D512" s="46" t="str">
        <f t="shared" si="7"/>
        <v>Wednesday</v>
      </c>
      <c r="E512" t="s">
        <v>372</v>
      </c>
      <c r="F512" t="s">
        <v>6</v>
      </c>
      <c r="G512" s="4">
        <v>98</v>
      </c>
      <c r="H512" s="4">
        <v>6.8</v>
      </c>
      <c r="I512" t="s">
        <v>44</v>
      </c>
    </row>
    <row r="513" spans="1:9" x14ac:dyDescent="0.35">
      <c r="A513" s="3">
        <v>44203</v>
      </c>
      <c r="B513" s="46">
        <f>YEAR(Table17[[#This Row],[Premiere]])</f>
        <v>2021</v>
      </c>
      <c r="C513" s="46" t="str">
        <f>CHOOSE(MONTH(Table17[[#This Row],[Premiere]]), "January", "February", "March", "April", "May", "June", "July", "August", "September", "October", "November", "December")</f>
        <v>January</v>
      </c>
      <c r="D513" s="46" t="str">
        <f t="shared" si="7"/>
        <v>Thursday</v>
      </c>
      <c r="E513" t="s">
        <v>633</v>
      </c>
      <c r="F513" t="s">
        <v>27</v>
      </c>
      <c r="G513" s="4">
        <v>126</v>
      </c>
      <c r="H513" s="4">
        <v>7.1</v>
      </c>
      <c r="I513" t="s">
        <v>14</v>
      </c>
    </row>
    <row r="514" spans="1:9" x14ac:dyDescent="0.35">
      <c r="A514" s="3">
        <v>44204</v>
      </c>
      <c r="B514" s="46">
        <f>YEAR(Table17[[#This Row],[Premiere]])</f>
        <v>2021</v>
      </c>
      <c r="C514" s="46" t="str">
        <f>CHOOSE(MONTH(Table17[[#This Row],[Premiere]]), "January", "February", "March", "April", "May", "June", "July", "August", "September", "October", "November", "December")</f>
        <v>January</v>
      </c>
      <c r="D514" s="46" t="str">
        <f t="shared" ref="D514:D577" si="8">CHOOSE(WEEKDAY(A514), "Sunday","Monday","Tuesday","Wednesday","Thursday","Friday","Saturday")</f>
        <v>Friday</v>
      </c>
      <c r="E514" t="s">
        <v>230</v>
      </c>
      <c r="F514" t="s">
        <v>27</v>
      </c>
      <c r="G514" s="4">
        <v>96</v>
      </c>
      <c r="H514" s="4">
        <v>6.1</v>
      </c>
      <c r="I514" t="s">
        <v>22</v>
      </c>
    </row>
    <row r="515" spans="1:9" x14ac:dyDescent="0.35">
      <c r="A515" s="3">
        <v>44207</v>
      </c>
      <c r="B515" s="46">
        <f>YEAR(Table17[[#This Row],[Premiere]])</f>
        <v>2021</v>
      </c>
      <c r="C515" s="46" t="str">
        <f>CHOOSE(MONTH(Table17[[#This Row],[Premiere]]), "January", "February", "March", "April", "May", "June", "July", "August", "September", "October", "November", "December")</f>
        <v>January</v>
      </c>
      <c r="D515" s="46" t="str">
        <f t="shared" si="8"/>
        <v>Monday</v>
      </c>
      <c r="E515" t="s">
        <v>342</v>
      </c>
      <c r="F515" t="s">
        <v>6</v>
      </c>
      <c r="G515" s="4">
        <v>89</v>
      </c>
      <c r="H515" s="4">
        <v>6.7</v>
      </c>
      <c r="I515" t="s">
        <v>14</v>
      </c>
    </row>
    <row r="516" spans="1:9" x14ac:dyDescent="0.35">
      <c r="A516" s="3">
        <v>44210</v>
      </c>
      <c r="B516" s="46">
        <f>YEAR(Table17[[#This Row],[Premiere]])</f>
        <v>2021</v>
      </c>
      <c r="C516" s="46" t="str">
        <f>CHOOSE(MONTH(Table17[[#This Row],[Premiere]]), "January", "February", "March", "April", "May", "June", "July", "August", "September", "October", "November", "December")</f>
        <v>January</v>
      </c>
      <c r="D516" s="46" t="str">
        <f t="shared" si="8"/>
        <v>Thursday</v>
      </c>
      <c r="E516" t="s">
        <v>290</v>
      </c>
      <c r="F516" t="s">
        <v>697</v>
      </c>
      <c r="G516" s="4">
        <v>101</v>
      </c>
      <c r="H516" s="4">
        <v>6.4</v>
      </c>
      <c r="I516" t="s">
        <v>30</v>
      </c>
    </row>
    <row r="517" spans="1:9" x14ac:dyDescent="0.35">
      <c r="A517" s="3">
        <v>44211</v>
      </c>
      <c r="B517" s="46">
        <f>YEAR(Table17[[#This Row],[Premiere]])</f>
        <v>2021</v>
      </c>
      <c r="C517" s="46" t="str">
        <f>CHOOSE(MONTH(Table17[[#This Row],[Premiere]]), "January", "February", "March", "April", "May", "June", "July", "August", "September", "October", "November", "December")</f>
        <v>January</v>
      </c>
      <c r="D517" s="46" t="str">
        <f t="shared" si="8"/>
        <v>Friday</v>
      </c>
      <c r="E517" t="s">
        <v>516</v>
      </c>
      <c r="F517" t="s">
        <v>699</v>
      </c>
      <c r="G517" s="4">
        <v>114</v>
      </c>
      <c r="H517" s="4">
        <v>5.4</v>
      </c>
      <c r="I517" t="s">
        <v>14</v>
      </c>
    </row>
    <row r="518" spans="1:9" x14ac:dyDescent="0.35">
      <c r="A518" s="3">
        <v>44211</v>
      </c>
      <c r="B518" s="46">
        <f>YEAR(Table17[[#This Row],[Premiere]])</f>
        <v>2021</v>
      </c>
      <c r="C518" s="46" t="str">
        <f>CHOOSE(MONTH(Table17[[#This Row],[Premiere]]), "January", "February", "March", "April", "May", "June", "July", "August", "September", "October", "November", "December")</f>
        <v>January</v>
      </c>
      <c r="D518" s="46" t="str">
        <f t="shared" si="8"/>
        <v>Friday</v>
      </c>
      <c r="E518" t="s">
        <v>138</v>
      </c>
      <c r="F518" t="s">
        <v>697</v>
      </c>
      <c r="G518" s="4">
        <v>103</v>
      </c>
      <c r="H518" s="4">
        <v>5.6</v>
      </c>
      <c r="I518" t="s">
        <v>50</v>
      </c>
    </row>
    <row r="519" spans="1:9" x14ac:dyDescent="0.35">
      <c r="A519" s="3">
        <v>44211</v>
      </c>
      <c r="B519" s="46">
        <f>YEAR(Table17[[#This Row],[Premiere]])</f>
        <v>2021</v>
      </c>
      <c r="C519" s="46" t="str">
        <f>CHOOSE(MONTH(Table17[[#This Row],[Premiere]]), "January", "February", "March", "April", "May", "June", "July", "August", "September", "October", "November", "December")</f>
        <v>January</v>
      </c>
      <c r="D519" s="46" t="str">
        <f t="shared" si="8"/>
        <v>Friday</v>
      </c>
      <c r="E519" t="s">
        <v>234</v>
      </c>
      <c r="F519" t="s">
        <v>27</v>
      </c>
      <c r="G519" s="4">
        <v>95</v>
      </c>
      <c r="H519" s="4">
        <v>6.1</v>
      </c>
      <c r="I519" t="s">
        <v>17</v>
      </c>
    </row>
    <row r="520" spans="1:9" x14ac:dyDescent="0.35">
      <c r="A520" s="3">
        <v>44211</v>
      </c>
      <c r="B520" s="46">
        <f>YEAR(Table17[[#This Row],[Premiere]])</f>
        <v>2021</v>
      </c>
      <c r="C520" s="46" t="str">
        <f>CHOOSE(MONTH(Table17[[#This Row],[Premiere]]), "January", "February", "March", "April", "May", "June", "July", "August", "September", "October", "November", "December")</f>
        <v>January</v>
      </c>
      <c r="D520" s="46" t="str">
        <f t="shared" si="8"/>
        <v>Friday</v>
      </c>
      <c r="E520" t="s">
        <v>335</v>
      </c>
      <c r="F520" t="s">
        <v>6</v>
      </c>
      <c r="G520" s="4">
        <v>32</v>
      </c>
      <c r="H520" s="4">
        <v>6.6</v>
      </c>
      <c r="I520" t="s">
        <v>14</v>
      </c>
    </row>
    <row r="521" spans="1:9" x14ac:dyDescent="0.35">
      <c r="A521" s="3">
        <v>44218</v>
      </c>
      <c r="B521" s="46">
        <f>YEAR(Table17[[#This Row],[Premiere]])</f>
        <v>2021</v>
      </c>
      <c r="C521" s="46" t="str">
        <f>CHOOSE(MONTH(Table17[[#This Row],[Premiere]]), "January", "February", "March", "April", "May", "June", "July", "August", "September", "October", "November", "December")</f>
        <v>January</v>
      </c>
      <c r="D521" s="46" t="str">
        <f t="shared" si="8"/>
        <v>Friday</v>
      </c>
      <c r="E521" t="s">
        <v>406</v>
      </c>
      <c r="F521" t="s">
        <v>27</v>
      </c>
      <c r="G521" s="4">
        <v>125</v>
      </c>
      <c r="H521" s="4">
        <v>7.1</v>
      </c>
      <c r="I521" t="s">
        <v>14</v>
      </c>
    </row>
    <row r="522" spans="1:9" x14ac:dyDescent="0.35">
      <c r="A522" s="3">
        <v>44224</v>
      </c>
      <c r="B522" s="46">
        <f>YEAR(Table17[[#This Row],[Premiere]])</f>
        <v>2021</v>
      </c>
      <c r="C522" s="46" t="str">
        <f>CHOOSE(MONTH(Table17[[#This Row],[Premiere]]), "January", "February", "March", "April", "May", "June", "July", "August", "September", "October", "November", "December")</f>
        <v>January</v>
      </c>
      <c r="D522" s="46" t="str">
        <f t="shared" si="8"/>
        <v>Thursday</v>
      </c>
      <c r="E522" t="s">
        <v>259</v>
      </c>
      <c r="F522" t="s">
        <v>27</v>
      </c>
      <c r="G522" s="4">
        <v>90</v>
      </c>
      <c r="H522" s="4">
        <v>6.3</v>
      </c>
      <c r="I522" t="s">
        <v>30</v>
      </c>
    </row>
    <row r="523" spans="1:9" x14ac:dyDescent="0.35">
      <c r="A523" s="3">
        <v>44225</v>
      </c>
      <c r="B523" s="46">
        <f>YEAR(Table17[[#This Row],[Premiere]])</f>
        <v>2021</v>
      </c>
      <c r="C523" s="46" t="str">
        <f>CHOOSE(MONTH(Table17[[#This Row],[Premiere]]), "January", "February", "March", "April", "May", "June", "July", "August", "September", "October", "November", "December")</f>
        <v>January</v>
      </c>
      <c r="D523" s="46" t="str">
        <f t="shared" si="8"/>
        <v>Friday</v>
      </c>
      <c r="E523" t="s">
        <v>221</v>
      </c>
      <c r="F523" t="s">
        <v>151</v>
      </c>
      <c r="G523" s="4">
        <v>123</v>
      </c>
      <c r="H523" s="4">
        <v>6.1</v>
      </c>
      <c r="I523" t="s">
        <v>14</v>
      </c>
    </row>
    <row r="524" spans="1:9" x14ac:dyDescent="0.35">
      <c r="A524" s="3">
        <v>44225</v>
      </c>
      <c r="B524" s="46">
        <f>YEAR(Table17[[#This Row],[Premiere]])</f>
        <v>2021</v>
      </c>
      <c r="C524" s="46" t="str">
        <f>CHOOSE(MONTH(Table17[[#This Row],[Premiere]]), "January", "February", "March", "April", "May", "June", "July", "August", "September", "October", "November", "December")</f>
        <v>January</v>
      </c>
      <c r="D524" s="46" t="str">
        <f t="shared" si="8"/>
        <v>Friday</v>
      </c>
      <c r="E524" t="s">
        <v>240</v>
      </c>
      <c r="F524" t="s">
        <v>27</v>
      </c>
      <c r="G524" s="4">
        <v>106</v>
      </c>
      <c r="H524" s="4">
        <v>6.2</v>
      </c>
      <c r="I524" t="s">
        <v>10</v>
      </c>
    </row>
    <row r="525" spans="1:9" x14ac:dyDescent="0.35">
      <c r="A525" s="3">
        <v>44225</v>
      </c>
      <c r="B525" s="46">
        <f>YEAR(Table17[[#This Row],[Premiere]])</f>
        <v>2021</v>
      </c>
      <c r="C525" s="46" t="str">
        <f>CHOOSE(MONTH(Table17[[#This Row],[Premiere]]), "January", "February", "March", "April", "May", "June", "July", "August", "September", "October", "November", "December")</f>
        <v>January</v>
      </c>
      <c r="D525" s="46" t="str">
        <f t="shared" si="8"/>
        <v>Friday</v>
      </c>
      <c r="E525" t="s">
        <v>404</v>
      </c>
      <c r="F525" t="s">
        <v>27</v>
      </c>
      <c r="G525" s="4">
        <v>112</v>
      </c>
      <c r="H525" s="4">
        <v>7.1</v>
      </c>
      <c r="I525" t="s">
        <v>14</v>
      </c>
    </row>
    <row r="526" spans="1:9" x14ac:dyDescent="0.35">
      <c r="A526" s="3">
        <v>44232</v>
      </c>
      <c r="B526" s="46">
        <f>YEAR(Table17[[#This Row],[Premiere]])</f>
        <v>2021</v>
      </c>
      <c r="C526" s="46" t="str">
        <f>CHOOSE(MONTH(Table17[[#This Row],[Premiere]]), "January", "February", "March", "April", "May", "June", "July", "August", "September", "October", "November", "December")</f>
        <v>February</v>
      </c>
      <c r="D526" s="46" t="str">
        <f t="shared" si="8"/>
        <v>Friday</v>
      </c>
      <c r="E526" t="s">
        <v>98</v>
      </c>
      <c r="F526" t="s">
        <v>6</v>
      </c>
      <c r="G526" s="4">
        <v>112</v>
      </c>
      <c r="H526" s="4">
        <v>5.2</v>
      </c>
      <c r="I526" t="s">
        <v>14</v>
      </c>
    </row>
    <row r="527" spans="1:9" x14ac:dyDescent="0.35">
      <c r="A527" s="3">
        <v>44232</v>
      </c>
      <c r="B527" s="46">
        <f>YEAR(Table17[[#This Row],[Premiere]])</f>
        <v>2021</v>
      </c>
      <c r="C527" s="46" t="str">
        <f>CHOOSE(MONTH(Table17[[#This Row],[Premiere]]), "January", "February", "March", "April", "May", "June", "July", "August", "September", "October", "November", "December")</f>
        <v>February</v>
      </c>
      <c r="D527" s="46" t="str">
        <f t="shared" si="8"/>
        <v>Friday</v>
      </c>
      <c r="E527" t="s">
        <v>143</v>
      </c>
      <c r="F527" t="s">
        <v>693</v>
      </c>
      <c r="G527" s="4">
        <v>107</v>
      </c>
      <c r="H527" s="4">
        <v>5.6</v>
      </c>
      <c r="I527" t="s">
        <v>12</v>
      </c>
    </row>
    <row r="528" spans="1:9" x14ac:dyDescent="0.35">
      <c r="A528" s="3">
        <v>44232</v>
      </c>
      <c r="B528" s="46">
        <f>YEAR(Table17[[#This Row],[Premiere]])</f>
        <v>2021</v>
      </c>
      <c r="C528" s="46" t="str">
        <f>CHOOSE(MONTH(Table17[[#This Row],[Premiere]]), "January", "February", "March", "April", "May", "June", "July", "August", "September", "October", "November", "December")</f>
        <v>February</v>
      </c>
      <c r="D528" s="46" t="str">
        <f t="shared" si="8"/>
        <v>Friday</v>
      </c>
      <c r="E528" t="s">
        <v>330</v>
      </c>
      <c r="F528" t="s">
        <v>696</v>
      </c>
      <c r="G528" s="4">
        <v>136</v>
      </c>
      <c r="H528" s="4">
        <v>6.6</v>
      </c>
      <c r="I528" t="s">
        <v>28</v>
      </c>
    </row>
    <row r="529" spans="1:9" x14ac:dyDescent="0.35">
      <c r="A529" s="3">
        <v>44232</v>
      </c>
      <c r="B529" s="46">
        <f>YEAR(Table17[[#This Row],[Premiere]])</f>
        <v>2021</v>
      </c>
      <c r="C529" s="46" t="str">
        <f>CHOOSE(MONTH(Table17[[#This Row],[Premiere]]), "January", "February", "March", "April", "May", "June", "July", "August", "September", "October", "November", "December")</f>
        <v>February</v>
      </c>
      <c r="D529" s="46" t="str">
        <f t="shared" si="8"/>
        <v>Friday</v>
      </c>
      <c r="E529" t="s">
        <v>350</v>
      </c>
      <c r="F529" t="s">
        <v>693</v>
      </c>
      <c r="G529" s="4">
        <v>106</v>
      </c>
      <c r="H529" s="4">
        <v>6.7</v>
      </c>
      <c r="I529" t="s">
        <v>14</v>
      </c>
    </row>
    <row r="530" spans="1:9" x14ac:dyDescent="0.35">
      <c r="A530" s="3">
        <v>44237</v>
      </c>
      <c r="B530" s="46">
        <f>YEAR(Table17[[#This Row],[Premiere]])</f>
        <v>2021</v>
      </c>
      <c r="C530" s="46" t="str">
        <f>CHOOSE(MONTH(Table17[[#This Row],[Premiere]]), "January", "February", "March", "April", "May", "June", "July", "August", "September", "October", "November", "December")</f>
        <v>February</v>
      </c>
      <c r="D530" s="46" t="str">
        <f t="shared" si="8"/>
        <v>Wednesday</v>
      </c>
      <c r="E530" t="s">
        <v>493</v>
      </c>
      <c r="F530" t="s">
        <v>21</v>
      </c>
      <c r="G530" s="4">
        <v>99</v>
      </c>
      <c r="H530" s="4">
        <v>4.5</v>
      </c>
      <c r="I530" t="s">
        <v>44</v>
      </c>
    </row>
    <row r="531" spans="1:9" x14ac:dyDescent="0.35">
      <c r="A531" s="3">
        <v>44238</v>
      </c>
      <c r="B531" s="46">
        <f>YEAR(Table17[[#This Row],[Premiere]])</f>
        <v>2021</v>
      </c>
      <c r="C531" s="46" t="str">
        <f>CHOOSE(MONTH(Table17[[#This Row],[Premiere]]), "January", "February", "March", "April", "May", "June", "July", "August", "September", "October", "November", "December")</f>
        <v>February</v>
      </c>
      <c r="D531" s="46" t="str">
        <f t="shared" si="8"/>
        <v>Thursday</v>
      </c>
      <c r="E531" t="s">
        <v>77</v>
      </c>
      <c r="F531" t="s">
        <v>685</v>
      </c>
      <c r="G531" s="4">
        <v>102</v>
      </c>
      <c r="H531" s="4">
        <v>5</v>
      </c>
      <c r="I531" t="s">
        <v>67</v>
      </c>
    </row>
    <row r="532" spans="1:9" x14ac:dyDescent="0.35">
      <c r="A532" s="3">
        <v>44238</v>
      </c>
      <c r="B532" s="46">
        <f>YEAR(Table17[[#This Row],[Premiere]])</f>
        <v>2021</v>
      </c>
      <c r="C532" s="46" t="str">
        <f>CHOOSE(MONTH(Table17[[#This Row],[Premiere]]), "January", "February", "March", "April", "May", "June", "July", "August", "September", "October", "November", "December")</f>
        <v>February</v>
      </c>
      <c r="D532" s="46" t="str">
        <f t="shared" si="8"/>
        <v>Thursday</v>
      </c>
      <c r="E532" t="s">
        <v>125</v>
      </c>
      <c r="F532" t="s">
        <v>9</v>
      </c>
      <c r="G532" s="4">
        <v>86</v>
      </c>
      <c r="H532" s="4">
        <v>5.5</v>
      </c>
      <c r="I532" t="s">
        <v>126</v>
      </c>
    </row>
    <row r="533" spans="1:9" x14ac:dyDescent="0.35">
      <c r="A533" s="3">
        <v>44238</v>
      </c>
      <c r="B533" s="46">
        <f>YEAR(Table17[[#This Row],[Premiere]])</f>
        <v>2021</v>
      </c>
      <c r="C533" s="46" t="str">
        <f>CHOOSE(MONTH(Table17[[#This Row],[Premiere]]), "January", "February", "March", "April", "May", "June", "July", "August", "September", "October", "November", "December")</f>
        <v>February</v>
      </c>
      <c r="D533" s="46" t="str">
        <f t="shared" si="8"/>
        <v>Thursday</v>
      </c>
      <c r="E533" t="s">
        <v>281</v>
      </c>
      <c r="F533" t="s">
        <v>693</v>
      </c>
      <c r="G533" s="4">
        <v>119</v>
      </c>
      <c r="H533" s="4">
        <v>6.4</v>
      </c>
      <c r="I533" t="s">
        <v>30</v>
      </c>
    </row>
    <row r="534" spans="1:9" x14ac:dyDescent="0.35">
      <c r="A534" s="3">
        <v>44239</v>
      </c>
      <c r="B534" s="46">
        <f>YEAR(Table17[[#This Row],[Premiere]])</f>
        <v>2021</v>
      </c>
      <c r="C534" s="46" t="str">
        <f>CHOOSE(MONTH(Table17[[#This Row],[Premiere]]), "January", "February", "March", "April", "May", "June", "July", "August", "September", "October", "November", "December")</f>
        <v>February</v>
      </c>
      <c r="D534" s="46" t="str">
        <f t="shared" si="8"/>
        <v>Friday</v>
      </c>
      <c r="E534" t="s">
        <v>565</v>
      </c>
      <c r="F534" t="s">
        <v>685</v>
      </c>
      <c r="G534" s="4">
        <v>109</v>
      </c>
      <c r="H534" s="4">
        <v>6.3</v>
      </c>
      <c r="I534" t="s">
        <v>14</v>
      </c>
    </row>
    <row r="535" spans="1:9" x14ac:dyDescent="0.35">
      <c r="A535" s="3">
        <v>44250</v>
      </c>
      <c r="B535" s="46">
        <f>YEAR(Table17[[#This Row],[Premiere]])</f>
        <v>2021</v>
      </c>
      <c r="C535" s="46" t="str">
        <f>CHOOSE(MONTH(Table17[[#This Row],[Premiere]]), "January", "February", "March", "April", "May", "June", "July", "August", "September", "October", "November", "December")</f>
        <v>February</v>
      </c>
      <c r="D535" s="46" t="str">
        <f t="shared" si="8"/>
        <v>Tuesday</v>
      </c>
      <c r="E535" t="s">
        <v>386</v>
      </c>
      <c r="F535" t="s">
        <v>6</v>
      </c>
      <c r="G535" s="4">
        <v>108</v>
      </c>
      <c r="H535" s="4">
        <v>7</v>
      </c>
      <c r="I535" t="s">
        <v>14</v>
      </c>
    </row>
    <row r="536" spans="1:9" x14ac:dyDescent="0.35">
      <c r="A536" s="3">
        <v>44252</v>
      </c>
      <c r="B536" s="46">
        <f>YEAR(Table17[[#This Row],[Premiere]])</f>
        <v>2021</v>
      </c>
      <c r="C536" s="46" t="str">
        <f>CHOOSE(MONTH(Table17[[#This Row],[Premiere]]), "January", "February", "March", "April", "May", "June", "July", "August", "September", "October", "November", "December")</f>
        <v>February</v>
      </c>
      <c r="D536" s="46" t="str">
        <f t="shared" si="8"/>
        <v>Thursday</v>
      </c>
      <c r="E536" t="s">
        <v>83</v>
      </c>
      <c r="F536" t="s">
        <v>693</v>
      </c>
      <c r="G536" s="4">
        <v>105</v>
      </c>
      <c r="H536" s="4">
        <v>5.0999999999999996</v>
      </c>
      <c r="I536" t="s">
        <v>30</v>
      </c>
    </row>
    <row r="537" spans="1:9" x14ac:dyDescent="0.35">
      <c r="A537" s="3">
        <v>44253</v>
      </c>
      <c r="B537" s="46">
        <f>YEAR(Table17[[#This Row],[Premiere]])</f>
        <v>2021</v>
      </c>
      <c r="C537" s="46" t="str">
        <f>CHOOSE(MONTH(Table17[[#This Row],[Premiere]]), "January", "February", "March", "April", "May", "June", "July", "August", "September", "October", "November", "December")</f>
        <v>February</v>
      </c>
      <c r="D537" s="46" t="str">
        <f t="shared" si="8"/>
        <v>Friday</v>
      </c>
      <c r="E537" t="s">
        <v>492</v>
      </c>
      <c r="F537" t="s">
        <v>9</v>
      </c>
      <c r="G537" s="4">
        <v>120</v>
      </c>
      <c r="H537" s="4">
        <v>4.4000000000000004</v>
      </c>
      <c r="I537" t="s">
        <v>17</v>
      </c>
    </row>
    <row r="538" spans="1:9" x14ac:dyDescent="0.35">
      <c r="A538" s="3">
        <v>44253</v>
      </c>
      <c r="B538" s="46">
        <f>YEAR(Table17[[#This Row],[Premiere]])</f>
        <v>2021</v>
      </c>
      <c r="C538" s="46" t="str">
        <f>CHOOSE(MONTH(Table17[[#This Row],[Premiere]]), "January", "February", "March", "April", "May", "June", "July", "August", "September", "October", "November", "December")</f>
        <v>February</v>
      </c>
      <c r="D538" s="46" t="str">
        <f t="shared" si="8"/>
        <v>Friday</v>
      </c>
      <c r="E538" t="s">
        <v>325</v>
      </c>
      <c r="F538" t="s">
        <v>685</v>
      </c>
      <c r="G538" s="4">
        <v>102</v>
      </c>
      <c r="H538" s="4">
        <v>6.6</v>
      </c>
      <c r="I538" t="s">
        <v>10</v>
      </c>
    </row>
    <row r="539" spans="1:9" x14ac:dyDescent="0.35">
      <c r="A539" s="3">
        <v>44256</v>
      </c>
      <c r="B539" s="46">
        <f>YEAR(Table17[[#This Row],[Premiere]])</f>
        <v>2021</v>
      </c>
      <c r="C539" s="46" t="str">
        <f>CHOOSE(MONTH(Table17[[#This Row],[Premiere]]), "January", "February", "March", "April", "May", "June", "July", "August", "September", "October", "November", "December")</f>
        <v>March</v>
      </c>
      <c r="D539" s="46" t="str">
        <f t="shared" si="8"/>
        <v>Monday</v>
      </c>
      <c r="E539" t="s">
        <v>604</v>
      </c>
      <c r="F539" t="s">
        <v>6</v>
      </c>
      <c r="G539" s="4">
        <v>97</v>
      </c>
      <c r="H539" s="4">
        <v>6.9</v>
      </c>
      <c r="I539" t="s">
        <v>14</v>
      </c>
    </row>
    <row r="540" spans="1:9" x14ac:dyDescent="0.35">
      <c r="A540" s="3">
        <v>44258</v>
      </c>
      <c r="B540" s="46">
        <f>YEAR(Table17[[#This Row],[Premiere]])</f>
        <v>2021</v>
      </c>
      <c r="C540" s="46" t="str">
        <f>CHOOSE(MONTH(Table17[[#This Row],[Premiere]]), "January", "February", "March", "April", "May", "June", "July", "August", "September", "October", "November", "December")</f>
        <v>March</v>
      </c>
      <c r="D540" s="46" t="str">
        <f t="shared" si="8"/>
        <v>Wednesday</v>
      </c>
      <c r="E540" t="s">
        <v>352</v>
      </c>
      <c r="F540" t="s">
        <v>27</v>
      </c>
      <c r="G540" s="4">
        <v>111</v>
      </c>
      <c r="H540" s="4">
        <v>6.7</v>
      </c>
      <c r="I540" t="s">
        <v>14</v>
      </c>
    </row>
    <row r="541" spans="1:9" x14ac:dyDescent="0.35">
      <c r="A541" s="3">
        <v>44260</v>
      </c>
      <c r="B541" s="46">
        <f>YEAR(Table17[[#This Row],[Premiere]])</f>
        <v>2021</v>
      </c>
      <c r="C541" s="46" t="str">
        <f>CHOOSE(MONTH(Table17[[#This Row],[Premiere]]), "January", "February", "March", "April", "May", "June", "July", "August", "September", "October", "November", "December")</f>
        <v>March</v>
      </c>
      <c r="D541" s="46" t="str">
        <f t="shared" si="8"/>
        <v>Friday</v>
      </c>
      <c r="E541" t="s">
        <v>56</v>
      </c>
      <c r="F541" t="s">
        <v>19</v>
      </c>
      <c r="G541" s="4">
        <v>80</v>
      </c>
      <c r="H541" s="4">
        <v>4.7</v>
      </c>
      <c r="I541" t="s">
        <v>44</v>
      </c>
    </row>
    <row r="542" spans="1:9" x14ac:dyDescent="0.35">
      <c r="A542" s="3">
        <v>44267</v>
      </c>
      <c r="B542" s="46">
        <f>YEAR(Table17[[#This Row],[Premiere]])</f>
        <v>2021</v>
      </c>
      <c r="C542" s="46" t="str">
        <f>CHOOSE(MONTH(Table17[[#This Row],[Premiere]]), "January", "February", "March", "April", "May", "June", "July", "August", "September", "October", "November", "December")</f>
        <v>March</v>
      </c>
      <c r="D542" s="46" t="str">
        <f t="shared" si="8"/>
        <v>Friday</v>
      </c>
      <c r="E542" t="s">
        <v>165</v>
      </c>
      <c r="F542" t="s">
        <v>21</v>
      </c>
      <c r="G542" s="4">
        <v>86</v>
      </c>
      <c r="H542" s="4">
        <v>5.7</v>
      </c>
      <c r="I542" t="s">
        <v>14</v>
      </c>
    </row>
    <row r="543" spans="1:9" x14ac:dyDescent="0.35">
      <c r="A543" s="3">
        <v>44267</v>
      </c>
      <c r="B543" s="46">
        <f>YEAR(Table17[[#This Row],[Premiere]])</f>
        <v>2021</v>
      </c>
      <c r="C543" s="46" t="str">
        <f>CHOOSE(MONTH(Table17[[#This Row],[Premiere]]), "January", "February", "March", "April", "May", "June", "July", "August", "September", "October", "November", "December")</f>
        <v>March</v>
      </c>
      <c r="D543" s="46" t="str">
        <f t="shared" si="8"/>
        <v>Friday</v>
      </c>
      <c r="E543" t="s">
        <v>353</v>
      </c>
      <c r="F543" t="s">
        <v>27</v>
      </c>
      <c r="G543" s="4">
        <v>97</v>
      </c>
      <c r="H543" s="4">
        <v>6.7</v>
      </c>
      <c r="I543" t="s">
        <v>22</v>
      </c>
    </row>
    <row r="544" spans="1:9" x14ac:dyDescent="0.35">
      <c r="A544" s="3">
        <v>44272</v>
      </c>
      <c r="B544" s="46">
        <f>YEAR(Table17[[#This Row],[Premiere]])</f>
        <v>2021</v>
      </c>
      <c r="C544" s="46" t="str">
        <f>CHOOSE(MONTH(Table17[[#This Row],[Premiere]]), "January", "February", "March", "April", "May", "June", "July", "August", "September", "October", "November", "December")</f>
        <v>March</v>
      </c>
      <c r="D544" s="46" t="str">
        <f t="shared" si="8"/>
        <v>Wednesday</v>
      </c>
      <c r="E544" t="s">
        <v>385</v>
      </c>
      <c r="F544" t="s">
        <v>6</v>
      </c>
      <c r="G544" s="4">
        <v>99</v>
      </c>
      <c r="H544" s="4">
        <v>7</v>
      </c>
      <c r="I544" t="s">
        <v>14</v>
      </c>
    </row>
    <row r="545" spans="1:9" x14ac:dyDescent="0.35">
      <c r="A545" s="3">
        <v>44273</v>
      </c>
      <c r="B545" s="46">
        <f>YEAR(Table17[[#This Row],[Premiere]])</f>
        <v>2021</v>
      </c>
      <c r="C545" s="46" t="str">
        <f>CHOOSE(MONTH(Table17[[#This Row],[Premiere]]), "January", "February", "March", "April", "May", "June", "July", "August", "September", "October", "November", "December")</f>
        <v>March</v>
      </c>
      <c r="D545" s="46" t="str">
        <f t="shared" si="8"/>
        <v>Thursday</v>
      </c>
      <c r="E545" t="s">
        <v>558</v>
      </c>
      <c r="F545" t="s">
        <v>21</v>
      </c>
      <c r="G545" s="4">
        <v>97</v>
      </c>
      <c r="H545" s="4">
        <v>6.3</v>
      </c>
      <c r="I545" t="s">
        <v>50</v>
      </c>
    </row>
    <row r="546" spans="1:9" x14ac:dyDescent="0.35">
      <c r="A546" s="3">
        <v>44279</v>
      </c>
      <c r="B546" s="46">
        <f>YEAR(Table17[[#This Row],[Premiere]])</f>
        <v>2021</v>
      </c>
      <c r="C546" s="46" t="str">
        <f>CHOOSE(MONTH(Table17[[#This Row],[Premiere]]), "January", "February", "March", "April", "May", "June", "July", "August", "September", "October", "November", "December")</f>
        <v>March</v>
      </c>
      <c r="D546" s="46" t="str">
        <f t="shared" si="8"/>
        <v>Wednesday</v>
      </c>
      <c r="E546" t="s">
        <v>478</v>
      </c>
      <c r="F546" t="s">
        <v>6</v>
      </c>
      <c r="G546" s="4">
        <v>89</v>
      </c>
      <c r="H546" s="4">
        <v>8.1999999999999993</v>
      </c>
      <c r="I546" t="s">
        <v>14</v>
      </c>
    </row>
    <row r="547" spans="1:9" x14ac:dyDescent="0.35">
      <c r="A547" s="3">
        <v>44280</v>
      </c>
      <c r="B547" s="46">
        <f>YEAR(Table17[[#This Row],[Premiere]])</f>
        <v>2021</v>
      </c>
      <c r="C547" s="46" t="str">
        <f>CHOOSE(MONTH(Table17[[#This Row],[Premiere]]), "January", "February", "March", "April", "May", "June", "July", "August", "September", "October", "November", "December")</f>
        <v>March</v>
      </c>
      <c r="D547" s="46" t="str">
        <f t="shared" si="8"/>
        <v>Thursday</v>
      </c>
      <c r="E547" t="s">
        <v>528</v>
      </c>
      <c r="F547" t="s">
        <v>707</v>
      </c>
      <c r="G547" s="4">
        <v>99</v>
      </c>
      <c r="H547" s="4">
        <v>5.7</v>
      </c>
      <c r="I547" t="s">
        <v>12</v>
      </c>
    </row>
    <row r="548" spans="1:9" x14ac:dyDescent="0.35">
      <c r="A548" s="3">
        <v>44281</v>
      </c>
      <c r="B548" s="46">
        <f>YEAR(Table17[[#This Row],[Premiere]])</f>
        <v>2021</v>
      </c>
      <c r="C548" s="46" t="str">
        <f>CHOOSE(MONTH(Table17[[#This Row],[Premiere]]), "January", "February", "March", "April", "May", "June", "July", "August", "September", "October", "November", "December")</f>
        <v>March</v>
      </c>
      <c r="D548" s="46" t="str">
        <f t="shared" si="8"/>
        <v>Friday</v>
      </c>
      <c r="E548" t="s">
        <v>148</v>
      </c>
      <c r="F548" t="s">
        <v>706</v>
      </c>
      <c r="G548" s="4">
        <v>97</v>
      </c>
      <c r="H548" s="4">
        <v>5.7</v>
      </c>
      <c r="I548" t="s">
        <v>14</v>
      </c>
    </row>
    <row r="549" spans="1:9" x14ac:dyDescent="0.35">
      <c r="A549" s="3">
        <v>44281</v>
      </c>
      <c r="B549" s="46">
        <f>YEAR(Table17[[#This Row],[Premiere]])</f>
        <v>2021</v>
      </c>
      <c r="C549" s="46" t="str">
        <f>CHOOSE(MONTH(Table17[[#This Row],[Premiere]]), "January", "February", "March", "April", "May", "June", "July", "August", "September", "October", "November", "December")</f>
        <v>March</v>
      </c>
      <c r="D549" s="46" t="str">
        <f t="shared" si="8"/>
        <v>Friday</v>
      </c>
      <c r="E549" t="s">
        <v>322</v>
      </c>
      <c r="F549" t="s">
        <v>736</v>
      </c>
      <c r="G549" s="4">
        <v>86</v>
      </c>
      <c r="H549" s="4">
        <v>6.6</v>
      </c>
      <c r="I549" t="s">
        <v>14</v>
      </c>
    </row>
    <row r="550" spans="1:9" x14ac:dyDescent="0.35">
      <c r="A550" s="3">
        <v>44281</v>
      </c>
      <c r="B550" s="46">
        <f>YEAR(Table17[[#This Row],[Premiere]])</f>
        <v>2021</v>
      </c>
      <c r="C550" s="46" t="str">
        <f>CHOOSE(MONTH(Table17[[#This Row],[Premiere]]), "January", "February", "March", "April", "May", "June", "July", "August", "September", "October", "November", "December")</f>
        <v>March</v>
      </c>
      <c r="D550" s="46" t="str">
        <f t="shared" si="8"/>
        <v>Friday</v>
      </c>
      <c r="E550" t="s">
        <v>377</v>
      </c>
      <c r="F550" t="s">
        <v>697</v>
      </c>
      <c r="G550" s="4">
        <v>114</v>
      </c>
      <c r="H550" s="4">
        <v>6.9</v>
      </c>
      <c r="I550" t="s">
        <v>17</v>
      </c>
    </row>
    <row r="551" spans="1:9" x14ac:dyDescent="0.35">
      <c r="A551" s="3">
        <v>44287</v>
      </c>
      <c r="B551" s="46">
        <f>YEAR(Table17[[#This Row],[Premiere]])</f>
        <v>2021</v>
      </c>
      <c r="C551" s="46" t="str">
        <f>CHOOSE(MONTH(Table17[[#This Row],[Premiere]]), "January", "February", "March", "April", "May", "June", "July", "August", "September", "October", "November", "December")</f>
        <v>April</v>
      </c>
      <c r="D551" s="46" t="str">
        <f t="shared" si="8"/>
        <v>Thursday</v>
      </c>
      <c r="E551" t="s">
        <v>549</v>
      </c>
      <c r="F551" t="s">
        <v>27</v>
      </c>
      <c r="G551" s="4">
        <v>114</v>
      </c>
      <c r="H551" s="4">
        <v>6.1</v>
      </c>
      <c r="I551" t="s">
        <v>30</v>
      </c>
    </row>
    <row r="552" spans="1:9" x14ac:dyDescent="0.35">
      <c r="A552" s="3">
        <v>44288</v>
      </c>
      <c r="B552" s="46">
        <f>YEAR(Table17[[#This Row],[Premiere]])</f>
        <v>2021</v>
      </c>
      <c r="C552" s="46" t="str">
        <f>CHOOSE(MONTH(Table17[[#This Row],[Premiere]]), "January", "February", "March", "April", "May", "June", "July", "August", "September", "October", "November", "December")</f>
        <v>April</v>
      </c>
      <c r="D552" s="46" t="str">
        <f t="shared" si="8"/>
        <v>Friday</v>
      </c>
      <c r="E552" t="s">
        <v>41</v>
      </c>
      <c r="F552" t="s">
        <v>685</v>
      </c>
      <c r="G552" s="4">
        <v>97</v>
      </c>
      <c r="H552" s="4">
        <v>4.5</v>
      </c>
      <c r="I552" t="s">
        <v>42</v>
      </c>
    </row>
    <row r="553" spans="1:9" x14ac:dyDescent="0.35">
      <c r="A553" s="3">
        <v>44288</v>
      </c>
      <c r="B553" s="46">
        <f>YEAR(Table17[[#This Row],[Premiere]])</f>
        <v>2021</v>
      </c>
      <c r="C553" s="46" t="str">
        <f>CHOOSE(MONTH(Table17[[#This Row],[Premiere]]), "January", "February", "March", "April", "May", "June", "July", "August", "September", "October", "November", "December")</f>
        <v>April</v>
      </c>
      <c r="D553" s="46" t="str">
        <f t="shared" si="8"/>
        <v>Friday</v>
      </c>
      <c r="E553" t="s">
        <v>114</v>
      </c>
      <c r="F553" t="s">
        <v>27</v>
      </c>
      <c r="G553" s="4">
        <v>112</v>
      </c>
      <c r="H553" s="4">
        <v>5.4</v>
      </c>
      <c r="I553" t="s">
        <v>44</v>
      </c>
    </row>
    <row r="554" spans="1:9" x14ac:dyDescent="0.35">
      <c r="A554" s="3">
        <v>44288</v>
      </c>
      <c r="B554" s="46">
        <f>YEAR(Table17[[#This Row],[Premiere]])</f>
        <v>2021</v>
      </c>
      <c r="C554" s="46" t="str">
        <f>CHOOSE(MONTH(Table17[[#This Row],[Premiere]]), "January", "February", "March", "April", "May", "June", "July", "August", "September", "October", "November", "December")</f>
        <v>April</v>
      </c>
      <c r="D554" s="46" t="str">
        <f t="shared" si="8"/>
        <v>Friday</v>
      </c>
      <c r="E554" t="s">
        <v>258</v>
      </c>
      <c r="F554" t="s">
        <v>27</v>
      </c>
      <c r="G554" s="4">
        <v>111</v>
      </c>
      <c r="H554" s="4">
        <v>6.3</v>
      </c>
      <c r="I554" t="s">
        <v>14</v>
      </c>
    </row>
    <row r="555" spans="1:9" x14ac:dyDescent="0.35">
      <c r="A555" s="3">
        <v>44293</v>
      </c>
      <c r="B555" s="46">
        <f>YEAR(Table17[[#This Row],[Premiere]])</f>
        <v>2021</v>
      </c>
      <c r="C555" s="46" t="str">
        <f>CHOOSE(MONTH(Table17[[#This Row],[Premiere]]), "January", "February", "March", "April", "May", "June", "July", "August", "September", "October", "November", "December")</f>
        <v>April</v>
      </c>
      <c r="D555" s="46" t="str">
        <f t="shared" si="8"/>
        <v>Wednesday</v>
      </c>
      <c r="E555" t="s">
        <v>574</v>
      </c>
      <c r="F555" t="s">
        <v>6</v>
      </c>
      <c r="G555" s="4">
        <v>55</v>
      </c>
      <c r="H555" s="4">
        <v>6.5</v>
      </c>
      <c r="I555" t="s">
        <v>14</v>
      </c>
    </row>
    <row r="556" spans="1:9" x14ac:dyDescent="0.35">
      <c r="A556" s="3">
        <v>44295</v>
      </c>
      <c r="B556" s="46">
        <f>YEAR(Table17[[#This Row],[Premiere]])</f>
        <v>2021</v>
      </c>
      <c r="C556" s="46" t="str">
        <f>CHOOSE(MONTH(Table17[[#This Row],[Premiere]]), "January", "February", "March", "April", "May", "June", "July", "August", "September", "October", "November", "December")</f>
        <v>April</v>
      </c>
      <c r="D556" s="46" t="str">
        <f t="shared" si="8"/>
        <v>Friday</v>
      </c>
      <c r="E556" t="s">
        <v>38</v>
      </c>
      <c r="F556" t="s">
        <v>39</v>
      </c>
      <c r="G556" s="4">
        <v>105</v>
      </c>
      <c r="H556" s="4">
        <v>4.4000000000000004</v>
      </c>
      <c r="I556" t="s">
        <v>14</v>
      </c>
    </row>
    <row r="557" spans="1:9" x14ac:dyDescent="0.35">
      <c r="A557" s="3">
        <v>44295</v>
      </c>
      <c r="B557" s="46">
        <f>YEAR(Table17[[#This Row],[Premiere]])</f>
        <v>2021</v>
      </c>
      <c r="C557" s="46" t="str">
        <f>CHOOSE(MONTH(Table17[[#This Row],[Premiere]]), "January", "February", "March", "April", "May", "June", "July", "August", "September", "October", "November", "December")</f>
        <v>April</v>
      </c>
      <c r="D557" s="46" t="str">
        <f t="shared" si="8"/>
        <v>Friday</v>
      </c>
      <c r="E557" t="s">
        <v>243</v>
      </c>
      <c r="F557" t="s">
        <v>21</v>
      </c>
      <c r="G557" s="4">
        <v>114</v>
      </c>
      <c r="H557" s="4">
        <v>6.2</v>
      </c>
      <c r="I557" t="s">
        <v>22</v>
      </c>
    </row>
    <row r="558" spans="1:9" x14ac:dyDescent="0.35">
      <c r="A558" s="3">
        <v>44295</v>
      </c>
      <c r="B558" s="46">
        <f>YEAR(Table17[[#This Row],[Premiere]])</f>
        <v>2021</v>
      </c>
      <c r="C558" s="46" t="str">
        <f>CHOOSE(MONTH(Table17[[#This Row],[Premiere]]), "January", "February", "March", "April", "May", "June", "July", "August", "September", "October", "November", "December")</f>
        <v>April</v>
      </c>
      <c r="D558" s="46" t="str">
        <f t="shared" si="8"/>
        <v>Friday</v>
      </c>
      <c r="E558" t="s">
        <v>588</v>
      </c>
      <c r="F558" t="s">
        <v>27</v>
      </c>
      <c r="G558" s="4">
        <v>132</v>
      </c>
      <c r="H558" s="4">
        <v>6.7</v>
      </c>
      <c r="I558" t="s">
        <v>28</v>
      </c>
    </row>
    <row r="559" spans="1:9" x14ac:dyDescent="0.35">
      <c r="A559" s="3">
        <v>44300</v>
      </c>
      <c r="B559" s="46">
        <f>YEAR(Table17[[#This Row],[Premiere]])</f>
        <v>2021</v>
      </c>
      <c r="C559" s="46" t="str">
        <f>CHOOSE(MONTH(Table17[[#This Row],[Premiere]]), "January", "February", "March", "April", "May", "June", "July", "August", "September", "October", "November", "December")</f>
        <v>April</v>
      </c>
      <c r="D559" s="46" t="str">
        <f t="shared" si="8"/>
        <v>Wednesday</v>
      </c>
      <c r="E559" t="s">
        <v>147</v>
      </c>
      <c r="F559" t="s">
        <v>6</v>
      </c>
      <c r="G559" s="4">
        <v>83</v>
      </c>
      <c r="H559" s="4">
        <v>5.6</v>
      </c>
      <c r="I559" t="s">
        <v>14</v>
      </c>
    </row>
    <row r="560" spans="1:9" x14ac:dyDescent="0.35">
      <c r="A560" s="3">
        <v>44300</v>
      </c>
      <c r="B560" s="46">
        <f>YEAR(Table17[[#This Row],[Premiere]])</f>
        <v>2021</v>
      </c>
      <c r="C560" s="46" t="str">
        <f>CHOOSE(MONTH(Table17[[#This Row],[Premiere]]), "January", "February", "March", "April", "May", "June", "July", "August", "September", "October", "November", "December")</f>
        <v>April</v>
      </c>
      <c r="D560" s="46" t="str">
        <f t="shared" si="8"/>
        <v>Wednesday</v>
      </c>
      <c r="E560" t="s">
        <v>160</v>
      </c>
      <c r="F560" t="s">
        <v>9</v>
      </c>
      <c r="G560" s="4">
        <v>91</v>
      </c>
      <c r="H560" s="4">
        <v>5.7</v>
      </c>
      <c r="I560" t="s">
        <v>67</v>
      </c>
    </row>
    <row r="561" spans="1:9" x14ac:dyDescent="0.35">
      <c r="A561" s="3">
        <v>44301</v>
      </c>
      <c r="B561" s="46">
        <f>YEAR(Table17[[#This Row],[Premiere]])</f>
        <v>2021</v>
      </c>
      <c r="C561" s="46" t="str">
        <f>CHOOSE(MONTH(Table17[[#This Row],[Premiere]]), "January", "February", "March", "April", "May", "June", "July", "August", "September", "October", "November", "December")</f>
        <v>April</v>
      </c>
      <c r="D561" s="46" t="str">
        <f t="shared" si="8"/>
        <v>Thursday</v>
      </c>
      <c r="E561" t="s">
        <v>522</v>
      </c>
      <c r="F561" t="s">
        <v>703</v>
      </c>
      <c r="G561" s="4">
        <v>142</v>
      </c>
      <c r="H561" s="4">
        <v>5.5</v>
      </c>
      <c r="I561" t="s">
        <v>127</v>
      </c>
    </row>
    <row r="562" spans="1:9" x14ac:dyDescent="0.35">
      <c r="A562" s="3">
        <v>44302</v>
      </c>
      <c r="B562" s="46">
        <f>YEAR(Table17[[#This Row],[Premiere]])</f>
        <v>2021</v>
      </c>
      <c r="C562" s="46" t="str">
        <f>CHOOSE(MONTH(Table17[[#This Row],[Premiere]]), "January", "February", "March", "April", "May", "June", "July", "August", "September", "October", "November", "December")</f>
        <v>April</v>
      </c>
      <c r="D562" s="46" t="str">
        <f t="shared" si="8"/>
        <v>Friday</v>
      </c>
      <c r="E562" t="s">
        <v>338</v>
      </c>
      <c r="F562" t="s">
        <v>27</v>
      </c>
      <c r="G562" s="4">
        <v>142</v>
      </c>
      <c r="H562" s="4">
        <v>6.7</v>
      </c>
      <c r="I562" t="s">
        <v>17</v>
      </c>
    </row>
    <row r="563" spans="1:9" x14ac:dyDescent="0.35">
      <c r="A563" s="3">
        <v>44302</v>
      </c>
      <c r="B563" s="46">
        <f>YEAR(Table17[[#This Row],[Premiere]])</f>
        <v>2021</v>
      </c>
      <c r="C563" s="46" t="str">
        <f>CHOOSE(MONTH(Table17[[#This Row],[Premiere]]), "January", "February", "March", "April", "May", "June", "July", "August", "September", "October", "November", "December")</f>
        <v>April</v>
      </c>
      <c r="D563" s="46" t="str">
        <f t="shared" si="8"/>
        <v>Friday</v>
      </c>
      <c r="E563" t="s">
        <v>584</v>
      </c>
      <c r="F563" t="s">
        <v>738</v>
      </c>
      <c r="G563" s="4">
        <v>92</v>
      </c>
      <c r="H563" s="4">
        <v>6.7</v>
      </c>
      <c r="I563" t="s">
        <v>14</v>
      </c>
    </row>
    <row r="564" spans="1:9" x14ac:dyDescent="0.35">
      <c r="A564" s="3">
        <v>44303</v>
      </c>
      <c r="B564" s="46">
        <f>YEAR(Table17[[#This Row],[Premiere]])</f>
        <v>2021</v>
      </c>
      <c r="C564" s="46" t="str">
        <f>CHOOSE(MONTH(Table17[[#This Row],[Premiere]]), "January", "February", "March", "April", "May", "June", "July", "August", "September", "October", "November", "December")</f>
        <v>April</v>
      </c>
      <c r="D564" s="46" t="str">
        <f t="shared" si="8"/>
        <v>Saturday</v>
      </c>
      <c r="E564" t="s">
        <v>573</v>
      </c>
      <c r="F564" t="s">
        <v>6</v>
      </c>
      <c r="G564" s="4">
        <v>21</v>
      </c>
      <c r="H564" s="4">
        <v>6.5</v>
      </c>
      <c r="I564" t="s">
        <v>14</v>
      </c>
    </row>
    <row r="565" spans="1:9" x14ac:dyDescent="0.35">
      <c r="A565" s="3">
        <v>44308</v>
      </c>
      <c r="B565" s="46">
        <f>YEAR(Table17[[#This Row],[Premiere]])</f>
        <v>2021</v>
      </c>
      <c r="C565" s="46" t="str">
        <f>CHOOSE(MONTH(Table17[[#This Row],[Premiere]]), "January", "February", "March", "April", "May", "June", "July", "August", "September", "October", "November", "December")</f>
        <v>April</v>
      </c>
      <c r="D565" s="46" t="str">
        <f t="shared" si="8"/>
        <v>Thursday</v>
      </c>
      <c r="E565" t="s">
        <v>487</v>
      </c>
      <c r="F565" t="s">
        <v>6</v>
      </c>
      <c r="G565" s="4">
        <v>58</v>
      </c>
      <c r="H565" s="4">
        <v>4.0999999999999996</v>
      </c>
      <c r="I565" t="s">
        <v>14</v>
      </c>
    </row>
    <row r="566" spans="1:9" x14ac:dyDescent="0.35">
      <c r="A566" s="3">
        <v>44314</v>
      </c>
      <c r="B566" s="46">
        <f>YEAR(Table17[[#This Row],[Premiere]])</f>
        <v>2021</v>
      </c>
      <c r="C566" s="46" t="str">
        <f>CHOOSE(MONTH(Table17[[#This Row],[Premiere]]), "January", "February", "March", "April", "May", "June", "July", "August", "September", "October", "November", "December")</f>
        <v>April</v>
      </c>
      <c r="D566" s="46" t="str">
        <f t="shared" si="8"/>
        <v>Wednesday</v>
      </c>
      <c r="E566" t="s">
        <v>518</v>
      </c>
      <c r="F566" t="s">
        <v>21</v>
      </c>
      <c r="G566" s="4">
        <v>94</v>
      </c>
      <c r="H566" s="4">
        <v>5.5</v>
      </c>
      <c r="I566" t="s">
        <v>50</v>
      </c>
    </row>
    <row r="567" spans="1:9" x14ac:dyDescent="0.35">
      <c r="A567" s="3">
        <v>44315</v>
      </c>
      <c r="B567" s="46">
        <f>YEAR(Table17[[#This Row],[Premiere]])</f>
        <v>2021</v>
      </c>
      <c r="C567" s="46" t="str">
        <f>CHOOSE(MONTH(Table17[[#This Row],[Premiere]]), "January", "February", "March", "April", "May", "June", "July", "August", "September", "October", "November", "December")</f>
        <v>April</v>
      </c>
      <c r="D567" s="46" t="str">
        <f t="shared" si="8"/>
        <v>Thursday</v>
      </c>
      <c r="E567" t="s">
        <v>106</v>
      </c>
      <c r="F567" t="s">
        <v>48</v>
      </c>
      <c r="G567" s="4">
        <v>121</v>
      </c>
      <c r="H567" s="4">
        <v>5.3</v>
      </c>
      <c r="I567" t="s">
        <v>14</v>
      </c>
    </row>
    <row r="568" spans="1:9" x14ac:dyDescent="0.35">
      <c r="A568" s="3">
        <v>44316</v>
      </c>
      <c r="B568" s="46">
        <f>YEAR(Table17[[#This Row],[Premiere]])</f>
        <v>2021</v>
      </c>
      <c r="C568" s="46" t="str">
        <f>CHOOSE(MONTH(Table17[[#This Row],[Premiere]]), "January", "February", "March", "April", "May", "June", "July", "August", "September", "October", "November", "December")</f>
        <v>April</v>
      </c>
      <c r="D568" s="46" t="str">
        <f t="shared" si="8"/>
        <v>Friday</v>
      </c>
      <c r="E568" t="s">
        <v>422</v>
      </c>
      <c r="F568" t="s">
        <v>27</v>
      </c>
      <c r="G568" s="4">
        <v>129</v>
      </c>
      <c r="H568" s="4">
        <v>7.2</v>
      </c>
      <c r="I568" t="s">
        <v>89</v>
      </c>
    </row>
    <row r="569" spans="1:9" x14ac:dyDescent="0.35">
      <c r="A569" s="3">
        <v>44323</v>
      </c>
      <c r="B569" s="46">
        <f>YEAR(Table17[[#This Row],[Premiere]])</f>
        <v>2021</v>
      </c>
      <c r="C569" s="46" t="str">
        <f>CHOOSE(MONTH(Table17[[#This Row],[Premiere]]), "January", "February", "March", "April", "May", "June", "July", "August", "September", "October", "November", "December")</f>
        <v>May</v>
      </c>
      <c r="D569" s="46" t="str">
        <f t="shared" si="8"/>
        <v>Friday</v>
      </c>
      <c r="E569" t="s">
        <v>313</v>
      </c>
      <c r="F569" t="s">
        <v>27</v>
      </c>
      <c r="G569" s="4">
        <v>98</v>
      </c>
      <c r="H569" s="4">
        <v>6.5</v>
      </c>
      <c r="I569" t="s">
        <v>14</v>
      </c>
    </row>
    <row r="570" spans="1:9" x14ac:dyDescent="0.35">
      <c r="A570" s="3">
        <v>44323</v>
      </c>
      <c r="B570" s="46">
        <f>YEAR(Table17[[#This Row],[Premiere]])</f>
        <v>2021</v>
      </c>
      <c r="C570" s="46" t="str">
        <f>CHOOSE(MONTH(Table17[[#This Row],[Premiere]]), "January", "February", "March", "April", "May", "June", "July", "August", "September", "October", "November", "December")</f>
        <v>May</v>
      </c>
      <c r="D570" s="46" t="str">
        <f t="shared" si="8"/>
        <v>Friday</v>
      </c>
      <c r="E570" t="s">
        <v>327</v>
      </c>
      <c r="F570" t="s">
        <v>27</v>
      </c>
      <c r="G570" s="4">
        <v>98</v>
      </c>
      <c r="H570" s="4">
        <v>6.6</v>
      </c>
      <c r="I570" t="s">
        <v>17</v>
      </c>
    </row>
    <row r="571" spans="1:9" x14ac:dyDescent="0.35">
      <c r="A571" s="3">
        <v>44328</v>
      </c>
      <c r="B571" s="46">
        <f>YEAR(Table17[[#This Row],[Premiere]])</f>
        <v>2021</v>
      </c>
      <c r="C571" s="46" t="str">
        <f>CHOOSE(MONTH(Table17[[#This Row],[Premiere]]), "January", "February", "March", "April", "May", "June", "July", "August", "September", "October", "November", "December")</f>
        <v>May</v>
      </c>
      <c r="D571" s="46" t="str">
        <f t="shared" si="8"/>
        <v>Wednesday</v>
      </c>
      <c r="E571" t="s">
        <v>314</v>
      </c>
      <c r="F571" t="s">
        <v>735</v>
      </c>
      <c r="G571" s="4">
        <v>101</v>
      </c>
      <c r="H571" s="4">
        <v>6.5</v>
      </c>
      <c r="I571" t="s">
        <v>44</v>
      </c>
    </row>
    <row r="572" spans="1:9" x14ac:dyDescent="0.35">
      <c r="A572" s="3">
        <v>44330</v>
      </c>
      <c r="B572" s="46">
        <f>YEAR(Table17[[#This Row],[Premiere]])</f>
        <v>2021</v>
      </c>
      <c r="C572" s="46" t="str">
        <f>CHOOSE(MONTH(Table17[[#This Row],[Premiere]]), "January", "February", "March", "April", "May", "June", "July", "August", "September", "October", "November", "December")</f>
        <v>May</v>
      </c>
      <c r="D572" s="46" t="str">
        <f t="shared" si="8"/>
        <v>Friday</v>
      </c>
      <c r="E572" t="s">
        <v>530</v>
      </c>
      <c r="F572" t="s">
        <v>710</v>
      </c>
      <c r="G572" s="4">
        <v>100</v>
      </c>
      <c r="H572" s="4">
        <v>5.7</v>
      </c>
      <c r="I572" t="s">
        <v>14</v>
      </c>
    </row>
    <row r="573" spans="1:9" x14ac:dyDescent="0.35">
      <c r="A573" s="3">
        <v>44330</v>
      </c>
      <c r="B573" s="46">
        <f>YEAR(Table17[[#This Row],[Premiere]])</f>
        <v>2021</v>
      </c>
      <c r="C573" s="46" t="str">
        <f>CHOOSE(MONTH(Table17[[#This Row],[Premiere]]), "January", "February", "March", "April", "May", "June", "July", "August", "September", "October", "November", "December")</f>
        <v>May</v>
      </c>
      <c r="D573" s="46" t="str">
        <f t="shared" si="8"/>
        <v>Friday</v>
      </c>
      <c r="E573" t="s">
        <v>175</v>
      </c>
      <c r="F573" t="s">
        <v>9</v>
      </c>
      <c r="G573" s="4">
        <v>107</v>
      </c>
      <c r="H573" s="4">
        <v>5.8</v>
      </c>
      <c r="I573" t="s">
        <v>14</v>
      </c>
    </row>
    <row r="574" spans="1:9" x14ac:dyDescent="0.35">
      <c r="A574" s="3">
        <v>44330</v>
      </c>
      <c r="B574" s="46">
        <f>YEAR(Table17[[#This Row],[Premiere]])</f>
        <v>2021</v>
      </c>
      <c r="C574" s="46" t="str">
        <f>CHOOSE(MONTH(Table17[[#This Row],[Premiere]]), "January", "February", "March", "April", "May", "June", "July", "August", "September", "October", "November", "December")</f>
        <v>May</v>
      </c>
      <c r="D574" s="46" t="str">
        <f t="shared" si="8"/>
        <v>Friday</v>
      </c>
      <c r="E574" t="s">
        <v>399</v>
      </c>
      <c r="F574" t="s">
        <v>702</v>
      </c>
      <c r="G574" s="4">
        <v>106</v>
      </c>
      <c r="H574" s="4">
        <v>7.1</v>
      </c>
      <c r="I574" t="s">
        <v>42</v>
      </c>
    </row>
    <row r="575" spans="1:9" x14ac:dyDescent="0.35">
      <c r="A575" s="3">
        <v>44334</v>
      </c>
      <c r="B575" s="46">
        <f>YEAR(Table17[[#This Row],[Premiere]])</f>
        <v>2021</v>
      </c>
      <c r="C575" s="46" t="str">
        <f>CHOOSE(MONTH(Table17[[#This Row],[Premiere]]), "January", "February", "March", "April", "May", "June", "July", "August", "September", "October", "November", "December")</f>
        <v>May</v>
      </c>
      <c r="D575" s="46" t="str">
        <f t="shared" si="8"/>
        <v>Tuesday</v>
      </c>
      <c r="E575" t="s">
        <v>25</v>
      </c>
      <c r="F575" t="s">
        <v>21</v>
      </c>
      <c r="G575" s="4">
        <v>139</v>
      </c>
      <c r="H575" s="4">
        <v>4.0999999999999996</v>
      </c>
      <c r="I575" t="s">
        <v>17</v>
      </c>
    </row>
    <row r="576" spans="1:9" x14ac:dyDescent="0.35">
      <c r="A576" s="3">
        <v>44337</v>
      </c>
      <c r="B576" s="46">
        <f>YEAR(Table17[[#This Row],[Premiere]])</f>
        <v>2021</v>
      </c>
      <c r="C576" s="46" t="str">
        <f>CHOOSE(MONTH(Table17[[#This Row],[Premiere]]), "January", "February", "March", "April", "May", "June", "July", "August", "September", "October", "November", "December")</f>
        <v>May</v>
      </c>
      <c r="D576" s="46" t="str">
        <f t="shared" si="8"/>
        <v>Friday</v>
      </c>
      <c r="E576" t="s">
        <v>539</v>
      </c>
      <c r="F576" t="s">
        <v>196</v>
      </c>
      <c r="G576" s="4">
        <v>148</v>
      </c>
      <c r="H576" s="4">
        <v>5.9</v>
      </c>
      <c r="I576" t="s">
        <v>14</v>
      </c>
    </row>
    <row r="577" spans="1:9" x14ac:dyDescent="0.35">
      <c r="A577" s="3">
        <v>44342</v>
      </c>
      <c r="B577" s="46">
        <f>YEAR(Table17[[#This Row],[Premiere]])</f>
        <v>2021</v>
      </c>
      <c r="C577" s="46" t="str">
        <f>CHOOSE(MONTH(Table17[[#This Row],[Premiere]]), "January", "February", "March", "April", "May", "June", "July", "August", "September", "October", "November", "December")</f>
        <v>May</v>
      </c>
      <c r="D577" s="46" t="str">
        <f t="shared" si="8"/>
        <v>Wednesday</v>
      </c>
      <c r="E577" t="s">
        <v>90</v>
      </c>
      <c r="F577" t="s">
        <v>48</v>
      </c>
      <c r="G577" s="4">
        <v>117</v>
      </c>
      <c r="H577" s="4">
        <v>5.2</v>
      </c>
      <c r="I577" t="s">
        <v>91</v>
      </c>
    </row>
    <row r="578" spans="1:9" x14ac:dyDescent="0.35">
      <c r="A578" s="3">
        <v>44342</v>
      </c>
      <c r="B578" s="46">
        <f>YEAR(Table17[[#This Row],[Premiere]])</f>
        <v>2021</v>
      </c>
      <c r="C578" s="46" t="str">
        <f>CHOOSE(MONTH(Table17[[#This Row],[Premiere]]), "January", "February", "March", "April", "May", "June", "July", "August", "September", "October", "November", "December")</f>
        <v>May</v>
      </c>
      <c r="D578" s="46" t="str">
        <f t="shared" ref="D578:D585" si="9">CHOOSE(WEEKDAY(A578), "Sunday","Monday","Tuesday","Wednesday","Thursday","Friday","Saturday")</f>
        <v>Wednesday</v>
      </c>
      <c r="E578" t="s">
        <v>239</v>
      </c>
      <c r="F578" t="s">
        <v>170</v>
      </c>
      <c r="G578" s="4">
        <v>92</v>
      </c>
      <c r="H578" s="4">
        <v>6.2</v>
      </c>
      <c r="I578" t="s">
        <v>12</v>
      </c>
    </row>
    <row r="579" spans="1:9" x14ac:dyDescent="0.35">
      <c r="A579" s="3">
        <v>44342</v>
      </c>
      <c r="B579" s="46">
        <f>YEAR(Table17[[#This Row],[Premiere]])</f>
        <v>2021</v>
      </c>
      <c r="C579" s="46" t="str">
        <f>CHOOSE(MONTH(Table17[[#This Row],[Premiere]]), "January", "February", "March", "April", "May", "June", "July", "August", "September", "October", "November", "December")</f>
        <v>May</v>
      </c>
      <c r="D579" s="46" t="str">
        <f t="shared" si="9"/>
        <v>Wednesday</v>
      </c>
      <c r="E579" t="s">
        <v>261</v>
      </c>
      <c r="F579" t="s">
        <v>6</v>
      </c>
      <c r="G579" s="4">
        <v>72</v>
      </c>
      <c r="H579" s="4">
        <v>6.3</v>
      </c>
      <c r="I579" t="s">
        <v>14</v>
      </c>
    </row>
    <row r="580" spans="1:9" x14ac:dyDescent="0.35">
      <c r="A580" s="3">
        <v>44343</v>
      </c>
      <c r="B580" s="46">
        <f>YEAR(Table17[[#This Row],[Premiere]])</f>
        <v>2021</v>
      </c>
      <c r="C580" s="46" t="str">
        <f>CHOOSE(MONTH(Table17[[#This Row],[Premiere]]), "January", "February", "March", "April", "May", "June", "July", "August", "September", "October", "November", "December")</f>
        <v>May</v>
      </c>
      <c r="D580" s="46" t="str">
        <f t="shared" si="9"/>
        <v>Thursday</v>
      </c>
      <c r="E580" t="s">
        <v>341</v>
      </c>
      <c r="F580" t="s">
        <v>27</v>
      </c>
      <c r="G580" s="4">
        <v>95</v>
      </c>
      <c r="H580" s="4">
        <v>6.7</v>
      </c>
      <c r="I580" t="s">
        <v>14</v>
      </c>
    </row>
    <row r="581" spans="1:9" x14ac:dyDescent="0.35">
      <c r="A581" s="3">
        <v>42566</v>
      </c>
      <c r="B581" s="46">
        <f>YEAR(Table17[[#This Row],[Premiere]])</f>
        <v>2016</v>
      </c>
      <c r="C581" s="46" t="str">
        <f>CHOOSE(MONTH(Table17[[#This Row],[Premiere]]), "January", "February", "March", "April", "May", "June", "July", "August", "September", "October", "November", "December")</f>
        <v>July</v>
      </c>
      <c r="D581" s="46" t="str">
        <f t="shared" si="9"/>
        <v>Friday</v>
      </c>
      <c r="E581" t="s">
        <v>358</v>
      </c>
      <c r="F581" t="s">
        <v>6</v>
      </c>
      <c r="G581" s="4">
        <v>116</v>
      </c>
      <c r="H581" s="4">
        <v>6.7</v>
      </c>
      <c r="I581" t="s">
        <v>14</v>
      </c>
    </row>
    <row r="582" spans="1:9" x14ac:dyDescent="0.35">
      <c r="A582" s="3">
        <v>43754</v>
      </c>
      <c r="B582" s="46">
        <f>YEAR(Table17[[#This Row],[Premiere]])</f>
        <v>2019</v>
      </c>
      <c r="C582" s="46" t="str">
        <f>CHOOSE(MONTH(Table17[[#This Row],[Premiere]]), "January", "February", "March", "April", "May", "June", "July", "August", "September", "October", "November", "December")</f>
        <v>October</v>
      </c>
      <c r="D582" s="46" t="str">
        <f t="shared" si="9"/>
        <v>Wednesday</v>
      </c>
      <c r="E582" t="s">
        <v>519</v>
      </c>
      <c r="F582" t="s">
        <v>6</v>
      </c>
      <c r="G582" s="4">
        <v>21</v>
      </c>
      <c r="H582" s="4">
        <v>5.5</v>
      </c>
      <c r="I582" t="s">
        <v>14</v>
      </c>
    </row>
    <row r="583" spans="1:9" x14ac:dyDescent="0.35">
      <c r="A583" s="3">
        <v>43035</v>
      </c>
      <c r="B583" s="46">
        <f>YEAR(Table17[[#This Row],[Premiere]])</f>
        <v>2017</v>
      </c>
      <c r="C583" s="46" t="str">
        <f>CHOOSE(MONTH(Table17[[#This Row],[Premiere]]), "January", "February", "March", "April", "May", "June", "July", "August", "September", "October", "November", "December")</f>
        <v>October</v>
      </c>
      <c r="D583" s="46" t="str">
        <f t="shared" si="9"/>
        <v>Friday</v>
      </c>
      <c r="E583" t="s">
        <v>449</v>
      </c>
      <c r="F583" t="s">
        <v>6</v>
      </c>
      <c r="G583" s="4">
        <v>98</v>
      </c>
      <c r="H583" s="4">
        <v>7.5</v>
      </c>
      <c r="I583" t="s">
        <v>14</v>
      </c>
    </row>
    <row r="584" spans="1:9" x14ac:dyDescent="0.35">
      <c r="A584" s="3">
        <v>42993</v>
      </c>
      <c r="B584" s="46">
        <f>YEAR(Table17[[#This Row],[Premiere]])</f>
        <v>2017</v>
      </c>
      <c r="C584" s="46" t="str">
        <f>CHOOSE(MONTH(Table17[[#This Row],[Premiere]]), "January", "February", "March", "April", "May", "June", "July", "August", "September", "October", "November", "December")</f>
        <v>September</v>
      </c>
      <c r="D584" s="46" t="str">
        <f t="shared" si="9"/>
        <v>Friday</v>
      </c>
      <c r="E584" t="s">
        <v>286</v>
      </c>
      <c r="F584" t="s">
        <v>6</v>
      </c>
      <c r="G584" s="4">
        <v>107</v>
      </c>
      <c r="H584" s="4">
        <v>6.4</v>
      </c>
      <c r="I584" t="s">
        <v>14</v>
      </c>
    </row>
    <row r="585" spans="1:9" x14ac:dyDescent="0.35">
      <c r="A585" s="3">
        <v>42629</v>
      </c>
      <c r="B585" s="46">
        <f>YEAR(Table17[[#This Row],[Premiere]])</f>
        <v>2016</v>
      </c>
      <c r="C585" s="46" t="str">
        <f>CHOOSE(MONTH(Table17[[#This Row],[Premiere]]), "January", "February", "March", "April", "May", "June", "July", "August", "September", "October", "November", "December")</f>
        <v>September</v>
      </c>
      <c r="D585" s="46" t="str">
        <f t="shared" si="9"/>
        <v>Friday</v>
      </c>
      <c r="E585" t="s">
        <v>451</v>
      </c>
      <c r="F585" t="s">
        <v>6</v>
      </c>
      <c r="G585" s="4">
        <v>40</v>
      </c>
      <c r="H585" s="4">
        <v>7.5</v>
      </c>
      <c r="I585" t="s">
        <v>14</v>
      </c>
    </row>
  </sheetData>
  <phoneticPr fontId="20" type="noConversion"/>
  <conditionalFormatting sqref="H1:H585">
    <cfRule type="iconSet" priority="1">
      <iconSet iconSet="3Symbols">
        <cfvo type="percent" val="0"/>
        <cfvo type="num" val="5"/>
        <cfvo type="num" val="7.5"/>
      </iconSet>
    </cfRule>
    <cfRule type="dataBar" priority="2">
      <dataBar>
        <cfvo type="min"/>
        <cfvo type="max"/>
        <color rgb="FF63C384"/>
      </dataBar>
      <extLst>
        <ext xmlns:x14="http://schemas.microsoft.com/office/spreadsheetml/2009/9/main" uri="{B025F937-C7B1-47D3-B67F-A62EFF666E3E}">
          <x14:id>{361F474A-8D88-4D5D-93D3-A3784AFF474D}</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361F474A-8D88-4D5D-93D3-A3784AFF474D}">
            <x14:dataBar minLength="0" maxLength="100" border="1" negativeBarBorderColorSameAsPositive="0">
              <x14:cfvo type="autoMin"/>
              <x14:cfvo type="autoMax"/>
              <x14:borderColor rgb="FF63C384"/>
              <x14:negativeFillColor rgb="FFFF0000"/>
              <x14:negativeBorderColor rgb="FFFF0000"/>
              <x14:axisColor rgb="FF000000"/>
            </x14:dataBar>
          </x14:cfRule>
          <xm:sqref>H1:H585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FCA1A-A0A5-421C-8607-E6F96C2EB101}">
  <dimension ref="A3:H72"/>
  <sheetViews>
    <sheetView zoomScaleNormal="100" workbookViewId="0">
      <selection activeCell="K65" sqref="K65"/>
    </sheetView>
  </sheetViews>
  <sheetFormatPr defaultRowHeight="14.5" x14ac:dyDescent="0.35"/>
  <cols>
    <col min="1" max="1" width="12.36328125" bestFit="1" customWidth="1"/>
    <col min="2" max="2" width="12.1796875" bestFit="1" customWidth="1"/>
  </cols>
  <sheetData>
    <row r="3" spans="1:2" x14ac:dyDescent="0.35">
      <c r="A3" s="11" t="s">
        <v>746</v>
      </c>
      <c r="B3" s="11" t="s">
        <v>777</v>
      </c>
    </row>
    <row r="4" spans="1:2" x14ac:dyDescent="0.35">
      <c r="A4" s="47">
        <v>2014</v>
      </c>
      <c r="B4" s="9">
        <v>1</v>
      </c>
    </row>
    <row r="5" spans="1:2" x14ac:dyDescent="0.35">
      <c r="A5" s="47">
        <v>2015</v>
      </c>
      <c r="B5" s="9">
        <v>9</v>
      </c>
    </row>
    <row r="6" spans="1:2" x14ac:dyDescent="0.35">
      <c r="A6" s="47">
        <v>2016</v>
      </c>
      <c r="B6" s="9">
        <v>30</v>
      </c>
    </row>
    <row r="7" spans="1:2" x14ac:dyDescent="0.35">
      <c r="A7" s="47">
        <v>2017</v>
      </c>
      <c r="B7" s="9">
        <v>66</v>
      </c>
    </row>
    <row r="8" spans="1:2" x14ac:dyDescent="0.35">
      <c r="A8" s="47">
        <v>2018</v>
      </c>
      <c r="B8" s="9">
        <v>99</v>
      </c>
    </row>
    <row r="9" spans="1:2" x14ac:dyDescent="0.35">
      <c r="A9" s="47">
        <v>2019</v>
      </c>
      <c r="B9" s="9">
        <v>125</v>
      </c>
    </row>
    <row r="10" spans="1:2" x14ac:dyDescent="0.35">
      <c r="A10" s="47">
        <v>2020</v>
      </c>
      <c r="B10" s="9">
        <v>183</v>
      </c>
    </row>
    <row r="11" spans="1:2" x14ac:dyDescent="0.35">
      <c r="A11" s="47">
        <v>2021</v>
      </c>
      <c r="B11" s="9">
        <v>71</v>
      </c>
    </row>
    <row r="12" spans="1:2" x14ac:dyDescent="0.35">
      <c r="A12" s="48" t="s">
        <v>747</v>
      </c>
      <c r="B12" s="13">
        <v>584</v>
      </c>
    </row>
    <row r="22" spans="1:2" x14ac:dyDescent="0.35">
      <c r="A22" s="11" t="s">
        <v>746</v>
      </c>
      <c r="B22" s="11" t="s">
        <v>777</v>
      </c>
    </row>
    <row r="23" spans="1:2" x14ac:dyDescent="0.35">
      <c r="A23" s="10" t="s">
        <v>786</v>
      </c>
      <c r="B23" s="9">
        <v>37</v>
      </c>
    </row>
    <row r="24" spans="1:2" x14ac:dyDescent="0.35">
      <c r="A24" s="10" t="s">
        <v>785</v>
      </c>
      <c r="B24" s="9">
        <v>39</v>
      </c>
    </row>
    <row r="25" spans="1:2" x14ac:dyDescent="0.35">
      <c r="A25" s="10" t="s">
        <v>789</v>
      </c>
      <c r="B25" s="9">
        <v>48</v>
      </c>
    </row>
    <row r="26" spans="1:2" x14ac:dyDescent="0.35">
      <c r="A26" s="10" t="s">
        <v>782</v>
      </c>
      <c r="B26" s="9">
        <v>63</v>
      </c>
    </row>
    <row r="27" spans="1:2" x14ac:dyDescent="0.35">
      <c r="A27" s="10" t="s">
        <v>790</v>
      </c>
      <c r="B27" s="9">
        <v>53</v>
      </c>
    </row>
    <row r="28" spans="1:2" x14ac:dyDescent="0.35">
      <c r="A28" s="10" t="s">
        <v>788</v>
      </c>
      <c r="B28" s="9">
        <v>35</v>
      </c>
    </row>
    <row r="29" spans="1:2" x14ac:dyDescent="0.35">
      <c r="A29" s="10" t="s">
        <v>787</v>
      </c>
      <c r="B29" s="9">
        <v>34</v>
      </c>
    </row>
    <row r="30" spans="1:2" x14ac:dyDescent="0.35">
      <c r="A30" s="10" t="s">
        <v>783</v>
      </c>
      <c r="B30" s="9">
        <v>37</v>
      </c>
    </row>
    <row r="31" spans="1:2" x14ac:dyDescent="0.35">
      <c r="A31" s="10" t="s">
        <v>793</v>
      </c>
      <c r="B31" s="9">
        <v>53</v>
      </c>
    </row>
    <row r="32" spans="1:2" x14ac:dyDescent="0.35">
      <c r="A32" s="10" t="s">
        <v>792</v>
      </c>
      <c r="B32" s="9">
        <v>77</v>
      </c>
    </row>
    <row r="33" spans="1:2" x14ac:dyDescent="0.35">
      <c r="A33" s="10" t="s">
        <v>791</v>
      </c>
      <c r="B33" s="9">
        <v>57</v>
      </c>
    </row>
    <row r="34" spans="1:2" x14ac:dyDescent="0.35">
      <c r="A34" s="49" t="s">
        <v>784</v>
      </c>
      <c r="B34" s="50">
        <v>51</v>
      </c>
    </row>
    <row r="35" spans="1:2" x14ac:dyDescent="0.35">
      <c r="A35" s="12" t="s">
        <v>747</v>
      </c>
      <c r="B35" s="13">
        <v>584</v>
      </c>
    </row>
    <row r="41" spans="1:2" x14ac:dyDescent="0.35">
      <c r="A41" s="11" t="s">
        <v>746</v>
      </c>
      <c r="B41" s="11" t="s">
        <v>777</v>
      </c>
    </row>
    <row r="42" spans="1:2" x14ac:dyDescent="0.35">
      <c r="A42" s="10" t="s">
        <v>797</v>
      </c>
      <c r="B42" s="9">
        <v>9</v>
      </c>
    </row>
    <row r="43" spans="1:2" x14ac:dyDescent="0.35">
      <c r="A43" s="10" t="s">
        <v>795</v>
      </c>
      <c r="B43" s="9">
        <v>17</v>
      </c>
    </row>
    <row r="44" spans="1:2" x14ac:dyDescent="0.35">
      <c r="A44" s="10" t="s">
        <v>799</v>
      </c>
      <c r="B44" s="9">
        <v>29</v>
      </c>
    </row>
    <row r="45" spans="1:2" x14ac:dyDescent="0.35">
      <c r="A45" s="10" t="s">
        <v>800</v>
      </c>
      <c r="B45" s="9">
        <v>82</v>
      </c>
    </row>
    <row r="46" spans="1:2" x14ac:dyDescent="0.35">
      <c r="A46" s="10" t="s">
        <v>798</v>
      </c>
      <c r="B46" s="9">
        <v>59</v>
      </c>
    </row>
    <row r="47" spans="1:2" x14ac:dyDescent="0.35">
      <c r="A47" s="10" t="s">
        <v>794</v>
      </c>
      <c r="B47" s="9">
        <v>383</v>
      </c>
    </row>
    <row r="48" spans="1:2" x14ac:dyDescent="0.35">
      <c r="A48" s="10" t="s">
        <v>796</v>
      </c>
      <c r="B48" s="9">
        <v>5</v>
      </c>
    </row>
    <row r="49" spans="1:8" x14ac:dyDescent="0.35">
      <c r="A49" s="12" t="s">
        <v>747</v>
      </c>
      <c r="B49" s="13">
        <v>584</v>
      </c>
    </row>
    <row r="58" spans="1:8" ht="14.5" customHeight="1" x14ac:dyDescent="0.35">
      <c r="A58" s="68" t="s">
        <v>807</v>
      </c>
      <c r="B58" s="68"/>
      <c r="C58" s="68"/>
      <c r="D58" s="68"/>
      <c r="E58" s="68"/>
      <c r="F58" s="68"/>
      <c r="G58" s="68"/>
      <c r="H58" s="68"/>
    </row>
    <row r="59" spans="1:8" x14ac:dyDescent="0.35">
      <c r="A59" s="68"/>
      <c r="B59" s="68"/>
      <c r="C59" s="68"/>
      <c r="D59" s="68"/>
      <c r="E59" s="68"/>
      <c r="F59" s="68"/>
      <c r="G59" s="68"/>
      <c r="H59" s="68"/>
    </row>
    <row r="60" spans="1:8" x14ac:dyDescent="0.35">
      <c r="A60" s="68"/>
      <c r="B60" s="68"/>
      <c r="C60" s="68"/>
      <c r="D60" s="68"/>
      <c r="E60" s="68"/>
      <c r="F60" s="68"/>
      <c r="G60" s="68"/>
      <c r="H60" s="68"/>
    </row>
    <row r="61" spans="1:8" x14ac:dyDescent="0.35">
      <c r="A61" s="68"/>
      <c r="B61" s="68"/>
      <c r="C61" s="68"/>
      <c r="D61" s="68"/>
      <c r="E61" s="68"/>
      <c r="F61" s="68"/>
      <c r="G61" s="68"/>
      <c r="H61" s="68"/>
    </row>
    <row r="62" spans="1:8" x14ac:dyDescent="0.35">
      <c r="A62" s="68"/>
      <c r="B62" s="68"/>
      <c r="C62" s="68"/>
      <c r="D62" s="68"/>
      <c r="E62" s="68"/>
      <c r="F62" s="68"/>
      <c r="G62" s="68"/>
      <c r="H62" s="68"/>
    </row>
    <row r="63" spans="1:8" x14ac:dyDescent="0.35">
      <c r="A63" s="68"/>
      <c r="B63" s="68"/>
      <c r="C63" s="68"/>
      <c r="D63" s="68"/>
      <c r="E63" s="68"/>
      <c r="F63" s="68"/>
      <c r="G63" s="68"/>
      <c r="H63" s="68"/>
    </row>
    <row r="64" spans="1:8" x14ac:dyDescent="0.35">
      <c r="A64" s="68"/>
      <c r="B64" s="68"/>
      <c r="C64" s="68"/>
      <c r="D64" s="68"/>
      <c r="E64" s="68"/>
      <c r="F64" s="68"/>
      <c r="G64" s="68"/>
      <c r="H64" s="68"/>
    </row>
    <row r="65" spans="1:8" x14ac:dyDescent="0.35">
      <c r="A65" s="68"/>
      <c r="B65" s="68"/>
      <c r="C65" s="68"/>
      <c r="D65" s="68"/>
      <c r="E65" s="68"/>
      <c r="F65" s="68"/>
      <c r="G65" s="68"/>
      <c r="H65" s="68"/>
    </row>
    <row r="66" spans="1:8" x14ac:dyDescent="0.35">
      <c r="A66" s="68"/>
      <c r="B66" s="68"/>
      <c r="C66" s="68"/>
      <c r="D66" s="68"/>
      <c r="E66" s="68"/>
      <c r="F66" s="68"/>
      <c r="G66" s="68"/>
      <c r="H66" s="68"/>
    </row>
    <row r="67" spans="1:8" x14ac:dyDescent="0.35">
      <c r="A67" s="68"/>
      <c r="B67" s="68"/>
      <c r="C67" s="68"/>
      <c r="D67" s="68"/>
      <c r="E67" s="68"/>
      <c r="F67" s="68"/>
      <c r="G67" s="68"/>
      <c r="H67" s="68"/>
    </row>
    <row r="68" spans="1:8" x14ac:dyDescent="0.35">
      <c r="A68" s="68"/>
      <c r="B68" s="68"/>
      <c r="C68" s="68"/>
      <c r="D68" s="68"/>
      <c r="E68" s="68"/>
      <c r="F68" s="68"/>
      <c r="G68" s="68"/>
      <c r="H68" s="68"/>
    </row>
    <row r="69" spans="1:8" x14ac:dyDescent="0.35">
      <c r="A69" s="68"/>
      <c r="B69" s="68"/>
      <c r="C69" s="68"/>
      <c r="D69" s="68"/>
      <c r="E69" s="68"/>
      <c r="F69" s="68"/>
      <c r="G69" s="68"/>
      <c r="H69" s="68"/>
    </row>
    <row r="70" spans="1:8" x14ac:dyDescent="0.35">
      <c r="A70" s="68"/>
      <c r="B70" s="68"/>
      <c r="C70" s="68"/>
      <c r="D70" s="68"/>
      <c r="E70" s="68"/>
      <c r="F70" s="68"/>
      <c r="G70" s="68"/>
      <c r="H70" s="68"/>
    </row>
    <row r="71" spans="1:8" x14ac:dyDescent="0.35">
      <c r="A71" s="68"/>
      <c r="B71" s="68"/>
      <c r="C71" s="68"/>
      <c r="D71" s="68"/>
      <c r="E71" s="68"/>
      <c r="F71" s="68"/>
      <c r="G71" s="68"/>
      <c r="H71" s="68"/>
    </row>
    <row r="72" spans="1:8" x14ac:dyDescent="0.35">
      <c r="A72" s="68"/>
      <c r="B72" s="68"/>
      <c r="C72" s="68"/>
      <c r="D72" s="68"/>
      <c r="E72" s="68"/>
      <c r="F72" s="68"/>
      <c r="G72" s="68"/>
      <c r="H72" s="68"/>
    </row>
  </sheetData>
  <mergeCells count="1">
    <mergeCell ref="A58:H72"/>
  </mergeCells>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NetflixOriginals</vt:lpstr>
      <vt:lpstr>Genre</vt:lpstr>
      <vt:lpstr>Language</vt:lpstr>
      <vt:lpstr>Features Engineering</vt:lpstr>
      <vt:lpstr>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Aurellia Christie</dc:creator>
  <cp:lastModifiedBy>Aurellia Christie</cp:lastModifiedBy>
  <dcterms:created xsi:type="dcterms:W3CDTF">2021-09-30T16:46:43Z</dcterms:created>
  <dcterms:modified xsi:type="dcterms:W3CDTF">2021-10-01T12:43:35Z</dcterms:modified>
</cp:coreProperties>
</file>