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o Aurelio\Proyectos\GDA\Portafolio\Excel\"/>
    </mc:Choice>
  </mc:AlternateContent>
  <xr:revisionPtr revIDLastSave="0" documentId="13_ncr:1_{8B3558E5-5169-4EF5-B6B5-CBF42CE7A093}" xr6:coauthVersionLast="47" xr6:coauthVersionMax="47" xr10:uidLastSave="{00000000-0000-0000-0000-000000000000}"/>
  <bookViews>
    <workbookView xWindow="-120" yWindow="-120" windowWidth="20640" windowHeight="11160" activeTab="1" xr2:uid="{5132C98A-64A2-4BC0-9C1E-F5AA3343813A}"/>
  </bookViews>
  <sheets>
    <sheet name="Modelo completo" sheetId="1" r:id="rId1"/>
    <sheet name="Con factor anidad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4" i="1" s="1"/>
  <c r="J4" i="1"/>
  <c r="J6" i="1"/>
  <c r="I7" i="1"/>
  <c r="I4" i="1"/>
  <c r="H5" i="1"/>
  <c r="H4" i="1"/>
  <c r="C21" i="1"/>
  <c r="C17" i="1"/>
  <c r="C19" i="1"/>
  <c r="C18" i="1"/>
  <c r="N4" i="3"/>
  <c r="C15" i="3"/>
  <c r="H6" i="3" s="1"/>
  <c r="C17" i="3"/>
  <c r="C20" i="1"/>
  <c r="C16" i="1"/>
  <c r="C15" i="1" s="1"/>
  <c r="C14" i="1"/>
  <c r="C21" i="3"/>
  <c r="H8" i="3" s="1"/>
  <c r="C20" i="3"/>
  <c r="C19" i="3"/>
  <c r="C18" i="3"/>
  <c r="C16" i="3"/>
  <c r="C14" i="3"/>
  <c r="G4" i="3"/>
  <c r="G6" i="3" l="1"/>
  <c r="G8" i="3"/>
  <c r="K5" i="3" s="1"/>
  <c r="K4" i="3" s="1"/>
  <c r="H4" i="3"/>
  <c r="I4" i="3" s="1"/>
  <c r="H7" i="1"/>
  <c r="H6" i="1"/>
  <c r="I6" i="3"/>
  <c r="I8" i="3"/>
  <c r="J4" i="3" s="1"/>
  <c r="K7" i="3" l="1"/>
  <c r="K6" i="3" s="1"/>
  <c r="J6" i="3"/>
  <c r="N5" i="3" l="1"/>
  <c r="G5" i="1"/>
  <c r="G4" i="1"/>
  <c r="G6" i="1" l="1"/>
  <c r="I5" i="1"/>
  <c r="G7" i="1"/>
  <c r="I6" i="1" l="1"/>
  <c r="N4" i="1"/>
  <c r="N6" i="1" l="1"/>
  <c r="J5" i="1"/>
  <c r="N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tc={60E9B9E5-B0DF-4CCD-A06A-E62BA60BA40E}</author>
    <author>tc={7A53FC4F-66BA-46B4-8869-30BE3D17C399}</author>
    <author>tc={3199FCF0-7FD4-4946-AE0B-26C94AB1BA25}</author>
    <author>tc={DA37F65E-96D9-4E60-8E4F-044E712F8FF5}</author>
    <author>tc={E4E5E2F0-A1B4-42C5-90C2-9475AA0DAABF}</author>
    <author>tc={AE69A7C1-2D25-41E0-A3FA-966FD6E3AD2C}</author>
    <author>tc={4705D531-74BE-4540-A30A-EAFB345C5410}</author>
    <author>tc={1383F7DD-AE25-4D47-8F0C-52FD0E71FC43}</author>
    <author>tc={F359F4BA-7B6D-4C58-AE03-0CD2DE539690}</author>
    <author>tc={A5E10BF0-8D6D-4DD8-8952-713CB61782A1}</author>
    <author>tc={5565ADE1-614E-40E0-BC71-3EC767BEFE97}</author>
    <author>tc={B18E624B-F623-4CE6-B041-A1A75DB17CB2}</author>
    <author>tc={C50C0784-59CA-4A44-B782-2CD6C14D98D2}</author>
    <author>tc={91ADC0C9-AEC8-46D0-905D-D55A8F12DB37}</author>
  </authors>
  <commentList>
    <comment ref="B2" authorId="0" shapeId="0" xr:uid="{60E9B9E5-B0DF-4CCD-A06A-E62BA60BA40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representan los resultados obtenidos por cada analista en dos días distintos, en este caso los analistas hacen el trabajo los mismos días.</t>
      </text>
    </comment>
    <comment ref="F2" authorId="1" shapeId="0" xr:uid="{7A53FC4F-66BA-46B4-8869-30BE3D17C3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Estudio de análisis de varianza.</t>
      </text>
    </comment>
    <comment ref="J3" authorId="2" shapeId="0" xr:uid="{3199FCF0-7FD4-4946-AE0B-26C94AB1BA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del parámetro estadístico F calculado para cada factor e interacción en el modelo.</t>
      </text>
    </comment>
    <comment ref="K3" authorId="3" shapeId="0" xr:uid="{DA37F65E-96D9-4E60-8E4F-044E712F8F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Valores límite superior e inferior del parámetro estadístico F para el nivel de significancia estadística establecido.</t>
      </text>
    </comment>
    <comment ref="N4" authorId="4" shapeId="0" xr:uid="{E4E5E2F0-A1B4-42C5-90C2-9475AA0DAA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Conclusión para cada término del modelo.</t>
      </text>
    </comment>
    <comment ref="C11" authorId="5" shapeId="0" xr:uid="{AE69A7C1-2D25-41E0-A3FA-966FD6E3AD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Nivel de significancia para la prueba estadística.</t>
      </text>
    </comment>
    <comment ref="C14" authorId="6" shapeId="0" xr:uid="{4705D531-74BE-4540-A30A-EAFB345C54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Niveles del factor "Analista".</t>
      </text>
    </comment>
    <comment ref="C15" authorId="7" shapeId="0" xr:uid="{1383F7DD-AE25-4D47-8F0C-52FD0E71FC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Niveles del factor "Día".</t>
      </text>
    </comment>
    <comment ref="C16" authorId="8" shapeId="0" xr:uid="{F359F4BA-7B6D-4C58-AE03-0CD2DE5396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de repeticiones.</t>
      </text>
    </comment>
    <comment ref="C17" authorId="9" shapeId="0" xr:uid="{A5E10BF0-8D6D-4DD8-8952-713CB61782A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Suma total al cuadrado.</t>
      </text>
    </comment>
    <comment ref="C18" authorId="10" shapeId="0" xr:uid="{5565ADE1-614E-40E0-BC71-3EC767BEFE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Suma de cada analista al cuadrado.</t>
      </text>
    </comment>
    <comment ref="C19" authorId="11" shapeId="0" xr:uid="{B18E624B-F623-4CE6-B041-A1A75DB17C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Suma de cada día al cuadrado.</t>
      </text>
    </comment>
    <comment ref="C20" authorId="12" shapeId="0" xr:uid="{C50C0784-59CA-4A44-B782-2CD6C14D98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Suma de cada analista y día al cuadrado.</t>
      </text>
    </comment>
    <comment ref="C21" authorId="13" shapeId="0" xr:uid="{91ADC0C9-AEC8-46D0-905D-D55A8F12DB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Sumatoria de cuadrados.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tc={356E420E-2FC6-4A79-A537-35DF60A5B791}</author>
    <author>tc={67A7C428-ACBD-4E2D-B4A3-E84A586BF452}</author>
    <author>tc={A6D16A39-E0CD-4053-B820-AEB368125B2B}</author>
    <author>tc={7225EE1D-8BB2-48CF-9C58-61A6976F498B}</author>
    <author>tc={B5036D02-E6AA-4772-B7C4-2B868CAB116F}</author>
    <author>tc={62D8C483-591A-44DA-993B-32F5A4CE0CEA}</author>
    <author>tc={C64F4C09-1751-4775-B8BB-EC891998AD8A}</author>
    <author>tc={C8D9A480-AC91-4557-B4BE-8C15135E26E9}</author>
    <author>tc={1387D557-2865-4EB0-8CE1-EE19B259B067}</author>
    <author>tc={1EB6C80C-3BF4-48E7-9EC6-6799D7FC3BDA}</author>
    <author>tc={4EAA6B2B-E6F8-45D7-B35D-55B2547A3D28}</author>
    <author>tc={808240D7-570E-4A54-813F-FE49B4228449}</author>
    <author>tc={3DA99F8E-FE57-4E88-9550-93285A2B48CB}</author>
    <author>tc={D437721E-B627-4F61-98CF-08BE62D7E079}</author>
  </authors>
  <commentList>
    <comment ref="B2" authorId="0" shapeId="0" xr:uid="{356E420E-2FC6-4A79-A537-35DF60A5B7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representan los resultados obtenidos por cada analista en dos días distintos, en este caso los analistas no hacen el trabajo los mismos días.</t>
      </text>
    </comment>
    <comment ref="F2" authorId="1" shapeId="0" xr:uid="{67A7C428-ACBD-4E2D-B4A3-E84A586BF4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Estudio de análisis de varianza.</t>
      </text>
    </comment>
    <comment ref="J3" authorId="2" shapeId="0" xr:uid="{A6D16A39-E0CD-4053-B820-AEB368125B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del parámetro estadístico F calculado para cada factor en el modelo.</t>
      </text>
    </comment>
    <comment ref="K3" authorId="3" shapeId="0" xr:uid="{7225EE1D-8BB2-48CF-9C58-61A6976F49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Valores límite superior e inferior del parámetro estadístico F para el nivel de significancia estadística establecido.</t>
      </text>
    </comment>
    <comment ref="N4" authorId="4" shapeId="0" xr:uid="{B5036D02-E6AA-4772-B7C4-2B868CAB11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Conclusión para cada término del modelo.</t>
      </text>
    </comment>
    <comment ref="C11" authorId="5" shapeId="0" xr:uid="{62D8C483-591A-44DA-993B-32F5A4CE0C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Nivel de significancia para la prueba estadística.</t>
      </text>
    </comment>
    <comment ref="C14" authorId="6" shapeId="0" xr:uid="{C64F4C09-1751-4775-B8BB-EC891998AD8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Niveles del factor "Analista".</t>
      </text>
    </comment>
    <comment ref="C15" authorId="7" shapeId="0" xr:uid="{C8D9A480-AC91-4557-B4BE-8C15135E26E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Niveles del factor "Día".</t>
      </text>
    </comment>
    <comment ref="C16" authorId="8" shapeId="0" xr:uid="{1387D557-2865-4EB0-8CE1-EE19B259B06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Número de repeticiones.</t>
      </text>
    </comment>
    <comment ref="C17" authorId="9" shapeId="0" xr:uid="{1EB6C80C-3BF4-48E7-9EC6-6799D7FC3B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Suma total al cuadrado.</t>
      </text>
    </comment>
    <comment ref="C18" authorId="10" shapeId="0" xr:uid="{4EAA6B2B-E6F8-45D7-B35D-55B2547A3D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Suma de cada analista al cuadrado.</t>
      </text>
    </comment>
    <comment ref="C19" authorId="11" shapeId="0" xr:uid="{808240D7-570E-4A54-813F-FE49B42284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Suma de cada día al cuadrado.</t>
      </text>
    </comment>
    <comment ref="C20" authorId="12" shapeId="0" xr:uid="{3DA99F8E-FE57-4E88-9550-93285A2B48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Suma de cada analista y día al cuadrado.</t>
      </text>
    </comment>
    <comment ref="C21" authorId="13" shapeId="0" xr:uid="{D437721E-B627-4F61-98CF-08BE62D7E0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Sumatoria de cuadrados.</t>
      </text>
    </comment>
  </commentList>
</comments>
</file>

<file path=xl/sharedStrings.xml><?xml version="1.0" encoding="utf-8"?>
<sst xmlns="http://schemas.openxmlformats.org/spreadsheetml/2006/main" count="57" uniqueCount="27">
  <si>
    <t>Entrada de datos</t>
  </si>
  <si>
    <t>Análisis de varianza</t>
  </si>
  <si>
    <t>Fuente de variación</t>
  </si>
  <si>
    <t>Grados de libertad</t>
  </si>
  <si>
    <t>Suma de cuadrados</t>
  </si>
  <si>
    <t>Media de cuadrados</t>
  </si>
  <si>
    <t>Analista</t>
  </si>
  <si>
    <t>Día</t>
  </si>
  <si>
    <t>-</t>
  </si>
  <si>
    <t>Interacción Analista - Día</t>
  </si>
  <si>
    <t>Error</t>
  </si>
  <si>
    <t>α</t>
  </si>
  <si>
    <t>Valores de sumatorias</t>
  </si>
  <si>
    <t>i</t>
  </si>
  <si>
    <t>j</t>
  </si>
  <si>
    <t>k</t>
  </si>
  <si>
    <r>
      <t>A</t>
    </r>
    <r>
      <rPr>
        <b/>
        <vertAlign val="subscript"/>
        <sz val="11"/>
        <rFont val="Calibri"/>
        <family val="2"/>
        <scheme val="minor"/>
      </rPr>
      <t>1</t>
    </r>
  </si>
  <si>
    <r>
      <t>A</t>
    </r>
    <r>
      <rPr>
        <b/>
        <vertAlign val="subscript"/>
        <sz val="11"/>
        <rFont val="Calibri"/>
        <family val="2"/>
        <scheme val="minor"/>
      </rPr>
      <t>2</t>
    </r>
  </si>
  <si>
    <r>
      <t>D</t>
    </r>
    <r>
      <rPr>
        <b/>
        <vertAlign val="subscript"/>
        <sz val="11"/>
        <rFont val="Calibri"/>
        <family val="2"/>
        <scheme val="minor"/>
      </rPr>
      <t>1</t>
    </r>
  </si>
  <si>
    <r>
      <t>D</t>
    </r>
    <r>
      <rPr>
        <b/>
        <vertAlign val="subscript"/>
        <sz val="11"/>
        <rFont val="Calibri"/>
        <family val="2"/>
        <scheme val="minor"/>
      </rPr>
      <t>2</t>
    </r>
  </si>
  <si>
    <r>
      <t>F</t>
    </r>
    <r>
      <rPr>
        <b/>
        <vertAlign val="subscript"/>
        <sz val="11"/>
        <rFont val="Calibri"/>
        <family val="2"/>
        <scheme val="minor"/>
      </rPr>
      <t>calculada</t>
    </r>
  </si>
  <si>
    <r>
      <t>F</t>
    </r>
    <r>
      <rPr>
        <b/>
        <vertAlign val="subscript"/>
        <sz val="11"/>
        <rFont val="Calibri"/>
        <family val="2"/>
        <scheme val="minor"/>
      </rPr>
      <t>Tablas</t>
    </r>
  </si>
  <si>
    <r>
      <t>Y</t>
    </r>
    <r>
      <rPr>
        <b/>
        <vertAlign val="superscript"/>
        <sz val="11"/>
        <rFont val="Calibri"/>
        <family val="2"/>
        <scheme val="minor"/>
      </rPr>
      <t>2</t>
    </r>
    <r>
      <rPr>
        <b/>
        <vertAlign val="subscript"/>
        <sz val="11"/>
        <rFont val="Calibri"/>
        <family val="2"/>
        <scheme val="minor"/>
      </rPr>
      <t>…</t>
    </r>
  </si>
  <si>
    <r>
      <t>∑y</t>
    </r>
    <r>
      <rPr>
        <b/>
        <vertAlign val="superscript"/>
        <sz val="11"/>
        <rFont val="Calibri"/>
        <family val="2"/>
      </rPr>
      <t>2</t>
    </r>
    <r>
      <rPr>
        <b/>
        <vertAlign val="subscript"/>
        <sz val="11"/>
        <rFont val="Calibri"/>
        <family val="2"/>
      </rPr>
      <t>i..</t>
    </r>
  </si>
  <si>
    <r>
      <t>∑y</t>
    </r>
    <r>
      <rPr>
        <b/>
        <vertAlign val="superscript"/>
        <sz val="11"/>
        <rFont val="Calibri"/>
        <family val="2"/>
        <scheme val="minor"/>
      </rPr>
      <t>2</t>
    </r>
    <r>
      <rPr>
        <b/>
        <vertAlign val="subscript"/>
        <sz val="11"/>
        <rFont val="Calibri"/>
        <family val="2"/>
        <scheme val="minor"/>
      </rPr>
      <t>.j.</t>
    </r>
  </si>
  <si>
    <r>
      <t>∑∑y</t>
    </r>
    <r>
      <rPr>
        <b/>
        <vertAlign val="superscript"/>
        <sz val="11"/>
        <rFont val="Calibri"/>
        <family val="2"/>
      </rPr>
      <t>2</t>
    </r>
    <r>
      <rPr>
        <b/>
        <vertAlign val="subscript"/>
        <sz val="11"/>
        <rFont val="Calibri"/>
        <family val="2"/>
      </rPr>
      <t>ij.</t>
    </r>
  </si>
  <si>
    <r>
      <t>∑∑∑y</t>
    </r>
    <r>
      <rPr>
        <b/>
        <vertAlign val="superscript"/>
        <sz val="11"/>
        <rFont val="Calibri"/>
        <family val="2"/>
      </rPr>
      <t>2</t>
    </r>
    <r>
      <rPr>
        <b/>
        <vertAlign val="subscript"/>
        <sz val="11"/>
        <rFont val="Calibri"/>
        <family val="2"/>
      </rPr>
      <t>ijk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</si>
</sst>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0.0000E+00"/>
    <numFmt numFmtId="166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z val="11"/>
      <name val="Calibri"/>
      <family val="2"/>
    </font>
    <font>
      <b/>
      <vertAlign val="superscript"/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vertAlign val="subscript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F2FF"/>
        <bgColor indexed="64"/>
      </patternFill>
    </fill>
    <fill>
      <patternFill patternType="solid">
        <fgColor rgb="FFD6E9C9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 diagonalDown="1">
      <left style="medium">
        <color indexed="64"/>
      </left>
      <right/>
      <top/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6" xfId="0" applyFont="1" applyBorder="1"/>
    <xf numFmtId="164" fontId="2" fillId="0" borderId="4" xfId="0" applyNumberFormat="1" applyFont="1" applyBorder="1" applyAlignment="1">
      <alignment horizontal="center" vertical="center"/>
    </xf>
    <xf numFmtId="0" fontId="5" fillId="0" borderId="6" xfId="0" applyFont="1" applyBorder="1"/>
    <xf numFmtId="164" fontId="2" fillId="0" borderId="4" xfId="0" applyNumberFormat="1" applyFont="1" applyBorder="1" applyAlignment="1">
      <alignment horizontal="center"/>
    </xf>
    <xf numFmtId="0" fontId="5" fillId="0" borderId="7" xfId="0" applyFont="1" applyBorder="1"/>
    <xf numFmtId="164" fontId="2" fillId="0" borderId="8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164" fontId="2" fillId="0" borderId="28" xfId="0" applyNumberFormat="1" applyFont="1" applyBorder="1" applyAlignment="1">
      <alignment vertical="center"/>
    </xf>
    <xf numFmtId="164" fontId="2" fillId="0" borderId="29" xfId="0" applyNumberFormat="1" applyFont="1" applyBorder="1" applyAlignment="1">
      <alignment vertical="center"/>
    </xf>
    <xf numFmtId="0" fontId="3" fillId="0" borderId="19" xfId="0" applyFont="1" applyBorder="1" applyAlignment="1">
      <alignment horizontal="center" vertical="center" wrapText="1"/>
    </xf>
    <xf numFmtId="166" fontId="2" fillId="0" borderId="20" xfId="1" applyNumberFormat="1" applyFont="1" applyFill="1" applyBorder="1" applyAlignment="1">
      <alignment vertical="center"/>
    </xf>
    <xf numFmtId="43" fontId="2" fillId="0" borderId="21" xfId="1" applyFont="1" applyFill="1" applyBorder="1" applyAlignment="1">
      <alignment vertical="center"/>
    </xf>
    <xf numFmtId="0" fontId="3" fillId="0" borderId="30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5" fontId="2" fillId="0" borderId="31" xfId="0" applyNumberFormat="1" applyFont="1" applyBorder="1" applyAlignment="1">
      <alignment horizontal="center" vertical="center"/>
    </xf>
    <xf numFmtId="165" fontId="2" fillId="0" borderId="20" xfId="0" applyNumberFormat="1" applyFont="1" applyBorder="1" applyAlignment="1">
      <alignment horizontal="center" vertical="center"/>
    </xf>
    <xf numFmtId="165" fontId="2" fillId="0" borderId="2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" fillId="0" borderId="20" xfId="0" applyFont="1" applyBorder="1"/>
    <xf numFmtId="0" fontId="3" fillId="0" borderId="21" xfId="0" applyFont="1" applyBorder="1"/>
    <xf numFmtId="0" fontId="3" fillId="0" borderId="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3" borderId="0" xfId="0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4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 wrapText="1"/>
    </xf>
    <xf numFmtId="166" fontId="2" fillId="0" borderId="31" xfId="1" applyNumberFormat="1" applyFont="1" applyFill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/>
    </xf>
    <xf numFmtId="164" fontId="2" fillId="0" borderId="21" xfId="0" applyNumberFormat="1" applyFont="1" applyBorder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165" fontId="2" fillId="0" borderId="37" xfId="0" applyNumberFormat="1" applyFont="1" applyBorder="1" applyAlignment="1">
      <alignment horizontal="center" vertical="center" wrapText="1"/>
    </xf>
    <xf numFmtId="165" fontId="2" fillId="0" borderId="30" xfId="0" applyNumberFormat="1" applyFont="1" applyBorder="1" applyAlignment="1">
      <alignment horizontal="center" vertical="center" wrapText="1"/>
    </xf>
    <xf numFmtId="165" fontId="2" fillId="0" borderId="36" xfId="0" applyNumberFormat="1" applyFont="1" applyBorder="1" applyAlignment="1">
      <alignment horizontal="center" vertical="center" wrapText="1"/>
    </xf>
    <xf numFmtId="165" fontId="2" fillId="0" borderId="22" xfId="0" applyNumberFormat="1" applyFont="1" applyBorder="1" applyAlignment="1">
      <alignment horizontal="center" vertical="center" wrapText="1"/>
    </xf>
    <xf numFmtId="166" fontId="2" fillId="0" borderId="37" xfId="1" applyNumberFormat="1" applyFont="1" applyFill="1" applyBorder="1" applyAlignment="1">
      <alignment horizontal="center" vertical="center" wrapText="1"/>
    </xf>
    <xf numFmtId="166" fontId="2" fillId="0" borderId="30" xfId="1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8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D6E9C9"/>
      <color rgb="FFD9F2FF"/>
      <color rgb="FF006699"/>
      <color rgb="FFDEC8EE"/>
      <color rgb="FF421C5E"/>
      <color rgb="FFBDFFDB"/>
      <color rgb="FFE7F5D7"/>
      <color rgb="FFF5B88F"/>
      <color rgb="FFFFBDBD"/>
      <color rgb="FFD1B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 AURELIO SANTANDER MARTINEZ" id="{9A05B1C7-C4CA-47FF-A416-9C96E2601FC3}" userId="S::aurelio.santander@comunidad.unam.mx::9d805bde-f49c-42f2-9626-14400a9539c0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10-14T21:53:11.85" personId="{9A05B1C7-C4CA-47FF-A416-9C96E2601FC3}" id="{60E9B9E5-B0DF-4CCD-A06A-E62BA60BA40E}">
    <text>Se representan los resultados obtenidos por cada analista en dos días distintos, en este caso los analistas hacen el trabajo los mismos días.</text>
  </threadedComment>
  <threadedComment ref="F2" dT="2023-10-14T22:13:45.87" personId="{9A05B1C7-C4CA-47FF-A416-9C96E2601FC3}" id="{7A53FC4F-66BA-46B4-8869-30BE3D17C399}">
    <text>Estudio de análisis de varianza.</text>
  </threadedComment>
  <threadedComment ref="J3" dT="2023-10-14T22:15:35.37" personId="{9A05B1C7-C4CA-47FF-A416-9C96E2601FC3}" id="{3199FCF0-7FD4-4946-AE0B-26C94AB1BA25}">
    <text>Valor del parámetro estadístico F calculado para cada factor e interacción en el modelo.</text>
  </threadedComment>
  <threadedComment ref="K3" dT="2023-10-14T22:16:44.13" personId="{9A05B1C7-C4CA-47FF-A416-9C96E2601FC3}" id="{DA37F65E-96D9-4E60-8E4F-044E712F8FF5}">
    <text>Valores límite superior e inferior del parámetro estadístico F para el nivel de significancia estadística establecido.</text>
  </threadedComment>
  <threadedComment ref="N4" dT="2023-10-14T22:21:08.52" personId="{9A05B1C7-C4CA-47FF-A416-9C96E2601FC3}" id="{E4E5E2F0-A1B4-42C5-90C2-9475AA0DAABF}">
    <text>Conclusión para cada término del modelo.</text>
  </threadedComment>
  <threadedComment ref="C11" dT="2023-10-14T22:00:53.15" personId="{9A05B1C7-C4CA-47FF-A416-9C96E2601FC3}" id="{AE69A7C1-2D25-41E0-A3FA-966FD6E3AD2C}">
    <text>Nivel de significancia para la prueba estadística.</text>
  </threadedComment>
  <threadedComment ref="C14" dT="2023-10-14T22:06:45.64" personId="{9A05B1C7-C4CA-47FF-A416-9C96E2601FC3}" id="{4705D531-74BE-4540-A30A-EAFB345C5410}">
    <text>Niveles del factor "Analista".</text>
  </threadedComment>
  <threadedComment ref="C15" dT="2023-10-14T22:07:51.12" personId="{9A05B1C7-C4CA-47FF-A416-9C96E2601FC3}" id="{1383F7DD-AE25-4D47-8F0C-52FD0E71FC43}">
    <text>Niveles del factor "Día".</text>
  </threadedComment>
  <threadedComment ref="C16" dT="2023-10-14T22:08:38.69" personId="{9A05B1C7-C4CA-47FF-A416-9C96E2601FC3}" id="{F359F4BA-7B6D-4C58-AE03-0CD2DE539690}">
    <text>Número de repeticiones.</text>
  </threadedComment>
  <threadedComment ref="C17" dT="2023-10-14T22:09:55.88" personId="{9A05B1C7-C4CA-47FF-A416-9C96E2601FC3}" id="{A5E10BF0-8D6D-4DD8-8952-713CB61782A1}">
    <text>Suma total al cuadrado.</text>
  </threadedComment>
  <threadedComment ref="C18" dT="2023-10-14T22:10:52.57" personId="{9A05B1C7-C4CA-47FF-A416-9C96E2601FC3}" id="{5565ADE1-614E-40E0-BC71-3EC767BEFE97}">
    <text>Suma de cada analista al cuadrado.</text>
  </threadedComment>
  <threadedComment ref="C19" dT="2023-10-14T22:11:13.18" personId="{9A05B1C7-C4CA-47FF-A416-9C96E2601FC3}" id="{B18E624B-F623-4CE6-B041-A1A75DB17CB2}">
    <text>Suma de cada día al cuadrado.</text>
  </threadedComment>
  <threadedComment ref="C20" dT="2023-10-14T22:12:24.60" personId="{9A05B1C7-C4CA-47FF-A416-9C96E2601FC3}" id="{C50C0784-59CA-4A44-B782-2CD6C14D98D2}">
    <text>Suma de cada analista y día al cuadrado.</text>
  </threadedComment>
  <threadedComment ref="C21" dT="2023-10-14T22:12:56.68" personId="{9A05B1C7-C4CA-47FF-A416-9C96E2601FC3}" id="{91ADC0C9-AEC8-46D0-905D-D55A8F12DB37}">
    <text>Sumatoria de cuadrados.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3-10-14T21:57:20.86" personId="{9A05B1C7-C4CA-47FF-A416-9C96E2601FC3}" id="{356E420E-2FC6-4A79-A537-35DF60A5B791}">
    <text>Se representan los resultados obtenidos por cada analista en dos días distintos, en este caso los analistas no hacen el trabajo los mismos días.</text>
  </threadedComment>
  <threadedComment ref="F2" dT="2023-10-14T22:32:33.91" personId="{9A05B1C7-C4CA-47FF-A416-9C96E2601FC3}" id="{67A7C428-ACBD-4E2D-B4A3-E84A586BF452}">
    <text>Estudio de análisis de varianza.</text>
  </threadedComment>
  <threadedComment ref="J3" dT="2023-10-14T22:33:03.46" personId="{9A05B1C7-C4CA-47FF-A416-9C96E2601FC3}" id="{A6D16A39-E0CD-4053-B820-AEB368125B2B}">
    <text>Valor del parámetro estadístico F calculado para cada factor en el modelo.</text>
  </threadedComment>
  <threadedComment ref="K3" dT="2023-10-14T22:33:34.50" personId="{9A05B1C7-C4CA-47FF-A416-9C96E2601FC3}" id="{7225EE1D-8BB2-48CF-9C58-61A6976F498B}">
    <text>Valores límite superior e inferior del parámetro estadístico F para el nivel de significancia estadística establecido.</text>
  </threadedComment>
  <threadedComment ref="N4" dT="2023-10-15T02:32:33.53" personId="{9A05B1C7-C4CA-47FF-A416-9C96E2601FC3}" id="{B5036D02-E6AA-4772-B7C4-2B868CAB116F}">
    <text>Conclusión para cada término del modelo.</text>
  </threadedComment>
  <threadedComment ref="C11" dT="2023-10-14T22:25:44.66" personId="{9A05B1C7-C4CA-47FF-A416-9C96E2601FC3}" id="{62D8C483-591A-44DA-993B-32F5A4CE0CEA}">
    <text>Nivel de significancia para la prueba estadística.</text>
  </threadedComment>
  <threadedComment ref="C14" dT="2023-10-14T22:48:30.53" personId="{9A05B1C7-C4CA-47FF-A416-9C96E2601FC3}" id="{C64F4C09-1751-4775-B8BB-EC891998AD8A}">
    <text>Niveles del factor "Analista".</text>
  </threadedComment>
  <threadedComment ref="C15" dT="2023-10-14T22:49:08.24" personId="{9A05B1C7-C4CA-47FF-A416-9C96E2601FC3}" id="{C8D9A480-AC91-4557-B4BE-8C15135E26E9}">
    <text>Niveles del factor "Día".</text>
  </threadedComment>
  <threadedComment ref="C16" dT="2023-10-14T22:49:47.34" personId="{9A05B1C7-C4CA-47FF-A416-9C96E2601FC3}" id="{1387D557-2865-4EB0-8CE1-EE19B259B067}">
    <text>Número de repeticiones.</text>
  </threadedComment>
  <threadedComment ref="C17" dT="2023-10-14T22:50:14.34" personId="{9A05B1C7-C4CA-47FF-A416-9C96E2601FC3}" id="{1EB6C80C-3BF4-48E7-9EC6-6799D7FC3BDA}">
    <text>Suma total al cuadrado.</text>
  </threadedComment>
  <threadedComment ref="C18" dT="2023-10-14T22:50:38.94" personId="{9A05B1C7-C4CA-47FF-A416-9C96E2601FC3}" id="{4EAA6B2B-E6F8-45D7-B35D-55B2547A3D28}">
    <text>Suma de cada analista al cuadrado.</text>
  </threadedComment>
  <threadedComment ref="C19" dT="2023-10-14T22:50:53.38" personId="{9A05B1C7-C4CA-47FF-A416-9C96E2601FC3}" id="{808240D7-570E-4A54-813F-FE49B4228449}">
    <text>Suma de cada día al cuadrado.</text>
  </threadedComment>
  <threadedComment ref="C20" dT="2023-10-14T22:51:09.22" personId="{9A05B1C7-C4CA-47FF-A416-9C96E2601FC3}" id="{3DA99F8E-FE57-4E88-9550-93285A2B48CB}">
    <text>Suma de cada analista y día al cuadrado.</text>
  </threadedComment>
  <threadedComment ref="C21" dT="2023-10-14T22:51:23.82" personId="{9A05B1C7-C4CA-47FF-A416-9C96E2601FC3}" id="{D437721E-B627-4F61-98CF-08BE62D7E079}">
    <text>Sumatoria de cuadrados.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1080-4603-4A30-B86A-B2F5C69B23A4}">
  <dimension ref="B1:N21"/>
  <sheetViews>
    <sheetView zoomScale="115" zoomScaleNormal="115" workbookViewId="0">
      <selection activeCell="K7" sqref="K7"/>
    </sheetView>
  </sheetViews>
  <sheetFormatPr baseColWidth="10" defaultColWidth="11.42578125" defaultRowHeight="15" x14ac:dyDescent="0.25"/>
  <cols>
    <col min="1" max="1" width="2.5703125" style="1" customWidth="1"/>
    <col min="2" max="4" width="11.42578125" style="1"/>
    <col min="5" max="5" width="3.140625" style="1" customWidth="1"/>
    <col min="6" max="6" width="23.42578125" style="1" customWidth="1"/>
    <col min="7" max="7" width="10.42578125" style="1" customWidth="1"/>
    <col min="8" max="8" width="11.140625" style="1" customWidth="1"/>
    <col min="9" max="9" width="11.5703125" style="1" customWidth="1"/>
    <col min="10" max="10" width="8.42578125" style="1" bestFit="1" customWidth="1"/>
    <col min="11" max="11" width="9.42578125" style="1" customWidth="1"/>
    <col min="12" max="12" width="1.5703125" style="1" customWidth="1"/>
    <col min="13" max="13" width="23.28515625" style="1" customWidth="1"/>
    <col min="14" max="14" width="22" style="1" customWidth="1"/>
    <col min="15" max="16384" width="11.42578125" style="1"/>
  </cols>
  <sheetData>
    <row r="1" spans="2:14" ht="15.75" thickBot="1" x14ac:dyDescent="0.3"/>
    <row r="2" spans="2:14" ht="15" customHeight="1" thickBot="1" x14ac:dyDescent="0.3">
      <c r="B2" s="63" t="s">
        <v>0</v>
      </c>
      <c r="C2" s="65"/>
      <c r="D2" s="64"/>
      <c r="E2" s="2"/>
      <c r="F2" s="63" t="s">
        <v>1</v>
      </c>
      <c r="G2" s="65"/>
      <c r="H2" s="65"/>
      <c r="I2" s="65"/>
      <c r="J2" s="65"/>
      <c r="K2" s="64"/>
      <c r="L2" s="2"/>
      <c r="M2" s="2"/>
      <c r="N2" s="2"/>
    </row>
    <row r="3" spans="2:14" ht="30.75" thickBot="1" x14ac:dyDescent="0.3">
      <c r="B3" s="6"/>
      <c r="C3" s="8" t="s">
        <v>16</v>
      </c>
      <c r="D3" s="13" t="s">
        <v>17</v>
      </c>
      <c r="E3" s="2"/>
      <c r="F3" s="32" t="s">
        <v>2</v>
      </c>
      <c r="G3" s="35" t="s">
        <v>3</v>
      </c>
      <c r="H3" s="32" t="s">
        <v>4</v>
      </c>
      <c r="I3" s="35" t="s">
        <v>5</v>
      </c>
      <c r="J3" s="32" t="s">
        <v>20</v>
      </c>
      <c r="K3" s="27" t="s">
        <v>21</v>
      </c>
      <c r="L3" s="2"/>
      <c r="M3" s="2"/>
      <c r="N3" s="2"/>
    </row>
    <row r="4" spans="2:14" x14ac:dyDescent="0.25">
      <c r="B4" s="66" t="s">
        <v>18</v>
      </c>
      <c r="C4" s="9">
        <v>0.503</v>
      </c>
      <c r="D4" s="14">
        <v>0.51400000000000001</v>
      </c>
      <c r="E4" s="2"/>
      <c r="F4" s="42" t="s">
        <v>6</v>
      </c>
      <c r="G4" s="40">
        <f>C14-1</f>
        <v>1</v>
      </c>
      <c r="H4" s="38">
        <f>(C18/(C15*C16))-(C17/(C14*C15*C16))</f>
        <v>1.6333333333840017E-5</v>
      </c>
      <c r="I4" s="36">
        <f>H4/G4</f>
        <v>1.6333333333840017E-5</v>
      </c>
      <c r="J4" s="33">
        <f>I4/$I$7</f>
        <v>0.97512437814559449</v>
      </c>
      <c r="K4" s="28">
        <f>1/K6</f>
        <v>0.13208500500103096</v>
      </c>
      <c r="L4" s="2"/>
      <c r="M4" s="44" t="s">
        <v>6</v>
      </c>
      <c r="N4" s="14" t="str">
        <f>IF(AND($K$4&lt;=J4,J4&lt;=$K$6),"Igual","Distinto")</f>
        <v>Igual</v>
      </c>
    </row>
    <row r="5" spans="2:14" x14ac:dyDescent="0.25">
      <c r="B5" s="67"/>
      <c r="C5" s="10">
        <v>0.50800000000000001</v>
      </c>
      <c r="D5" s="15">
        <v>0.51600000000000001</v>
      </c>
      <c r="E5" s="2"/>
      <c r="F5" s="42" t="s">
        <v>7</v>
      </c>
      <c r="G5" s="40">
        <f>C15-1</f>
        <v>1</v>
      </c>
      <c r="H5" s="38">
        <f>(C19/(C14*C16))-(C17/(C14*C15*C16))</f>
        <v>3.3333333333551707E-5</v>
      </c>
      <c r="I5" s="36">
        <f>H5/G5</f>
        <v>3.3333333333551707E-5</v>
      </c>
      <c r="J5" s="33">
        <f>I5/$I$7</f>
        <v>1.9900497512688429</v>
      </c>
      <c r="K5" s="29" t="s">
        <v>8</v>
      </c>
      <c r="L5" s="2"/>
      <c r="M5" s="45" t="s">
        <v>7</v>
      </c>
      <c r="N5" s="15" t="str">
        <f>IF(AND($K$4&lt;=J5,J5&lt;=$K$6),"Igual","Distinto")</f>
        <v>Igual</v>
      </c>
    </row>
    <row r="6" spans="2:14" ht="15.75" thickBot="1" x14ac:dyDescent="0.3">
      <c r="B6" s="68"/>
      <c r="C6" s="11">
        <v>0.51100000000000001</v>
      </c>
      <c r="D6" s="16">
        <v>0.51100000000000001</v>
      </c>
      <c r="E6" s="2"/>
      <c r="F6" s="42" t="s">
        <v>9</v>
      </c>
      <c r="G6" s="40">
        <f>G4*G5</f>
        <v>1</v>
      </c>
      <c r="H6" s="38">
        <f>(C20/C16)-(C18/(C15*C16))-(C19/(C14*C16))+(C17/(C14*C15*C16))</f>
        <v>4.8000000000048004E-5</v>
      </c>
      <c r="I6" s="36">
        <f>H6/G6</f>
        <v>4.8000000000048004E-5</v>
      </c>
      <c r="J6" s="33">
        <f>I6/$I$7</f>
        <v>2.8656716418112262</v>
      </c>
      <c r="K6" s="30">
        <f>FINV((C11/2),G4,G7)</f>
        <v>7.5708820996917465</v>
      </c>
      <c r="L6" s="2"/>
      <c r="M6" s="46" t="s">
        <v>9</v>
      </c>
      <c r="N6" s="16" t="str">
        <f>IF(AND($K$4&lt;=J6,J6&lt;=$K$6),"No Hay Interacción","Hay Interacción")</f>
        <v>No Hay Interacción</v>
      </c>
    </row>
    <row r="7" spans="2:14" ht="15.75" thickBot="1" x14ac:dyDescent="0.3">
      <c r="B7" s="69" t="s">
        <v>19</v>
      </c>
      <c r="C7" s="12">
        <v>0.50600000000000001</v>
      </c>
      <c r="D7" s="17">
        <v>0.50700000000000001</v>
      </c>
      <c r="E7" s="2"/>
      <c r="F7" s="43" t="s">
        <v>10</v>
      </c>
      <c r="G7" s="41">
        <f>(C16-1)*C14*C15</f>
        <v>8</v>
      </c>
      <c r="H7" s="39">
        <f>C21-(C20/C16)</f>
        <v>1.3399999999919032E-4</v>
      </c>
      <c r="I7" s="37">
        <f>H7/G7</f>
        <v>1.674999999989879E-5</v>
      </c>
      <c r="J7" s="34"/>
      <c r="K7" s="31"/>
      <c r="L7" s="2"/>
      <c r="M7" s="2"/>
      <c r="N7" s="2"/>
    </row>
    <row r="8" spans="2:14" x14ac:dyDescent="0.25">
      <c r="B8" s="67"/>
      <c r="C8" s="10">
        <v>0.505</v>
      </c>
      <c r="D8" s="15">
        <v>0.501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ht="15.75" thickBot="1" x14ac:dyDescent="0.3">
      <c r="B9" s="68"/>
      <c r="C9" s="11">
        <v>0.51300000000000001</v>
      </c>
      <c r="D9" s="16">
        <v>0.51100000000000001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ht="4.5" customHeight="1" thickBo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ht="15.75" thickBot="1" x14ac:dyDescent="0.3">
      <c r="B11" s="18" t="s">
        <v>11</v>
      </c>
      <c r="C11" s="19">
        <v>0.05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ht="15.75" thickBo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15.75" thickBot="1" x14ac:dyDescent="0.3">
      <c r="B13" s="63" t="s">
        <v>12</v>
      </c>
      <c r="C13" s="6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25">
      <c r="B14" s="26" t="s">
        <v>13</v>
      </c>
      <c r="C14" s="7">
        <f>COLUMNS(C4:D9)</f>
        <v>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20" t="s">
        <v>14</v>
      </c>
      <c r="C15" s="4">
        <f>ROWS(C4:D9)/C16</f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B16" s="20" t="s">
        <v>15</v>
      </c>
      <c r="C16" s="4">
        <f>COUNT(C4:C6)</f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ht="18.75" x14ac:dyDescent="0.35">
      <c r="B17" s="20" t="s">
        <v>22</v>
      </c>
      <c r="C17" s="21">
        <f>(SUM(C4:D9))^2</f>
        <v>37.283235999999995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ht="18.75" x14ac:dyDescent="0.35">
      <c r="B18" s="22" t="s">
        <v>23</v>
      </c>
      <c r="C18" s="21">
        <f>((SUM(C4:C9))^2)+(SUM(D4:D9)^2)</f>
        <v>18.641716000000002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ht="18.75" x14ac:dyDescent="0.35">
      <c r="B19" s="20" t="s">
        <v>24</v>
      </c>
      <c r="C19" s="21">
        <f>((SUM(C4:D6))^2)+((SUM(C7:D9))^2)</f>
        <v>18.641818000000001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ht="18.75" x14ac:dyDescent="0.35">
      <c r="B20" s="22" t="s">
        <v>25</v>
      </c>
      <c r="C20" s="23">
        <f>((SUM(C4:C6))^2)+((SUM(D4:D6))^2)+((SUM(C7:C9))^2)+((SUM(D7:D9))^2)</f>
        <v>9.3211020000000016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ht="19.5" thickBot="1" x14ac:dyDescent="0.4">
      <c r="B21" s="24" t="s">
        <v>26</v>
      </c>
      <c r="C21" s="25">
        <f>SUMSQ(C4:D9)</f>
        <v>3.1071679999999997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mergeCells count="5">
    <mergeCell ref="B13:C13"/>
    <mergeCell ref="F2:K2"/>
    <mergeCell ref="B4:B6"/>
    <mergeCell ref="B7:B9"/>
    <mergeCell ref="B2:D2"/>
  </mergeCells>
  <conditionalFormatting sqref="N4:N6">
    <cfRule type="containsText" dxfId="7" priority="1" operator="containsText" text="No Hay Interacción">
      <formula>NOT(ISERROR(SEARCH("No Hay Interacción",N4)))</formula>
    </cfRule>
    <cfRule type="containsText" dxfId="6" priority="2" operator="containsText" text="Hay Interacción">
      <formula>NOT(ISERROR(SEARCH("Hay Interacción",N4)))</formula>
    </cfRule>
    <cfRule type="containsText" dxfId="5" priority="3" operator="containsText" text="Distinto">
      <formula>NOT(ISERROR(SEARCH("Distinto",N4)))</formula>
    </cfRule>
    <cfRule type="containsText" dxfId="4" priority="4" operator="containsText" text="Igual">
      <formula>NOT(ISERROR(SEARCH("Igual",N4)))</formula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26B9-4125-4C17-BCF5-ACFDBE53415E}">
  <dimension ref="B1:N21"/>
  <sheetViews>
    <sheetView tabSelected="1" zoomScaleNormal="100" workbookViewId="0">
      <selection activeCell="B2" sqref="B2:D2"/>
    </sheetView>
  </sheetViews>
  <sheetFormatPr baseColWidth="10" defaultColWidth="11.42578125" defaultRowHeight="15" x14ac:dyDescent="0.25"/>
  <cols>
    <col min="1" max="1" width="2.85546875" style="47" customWidth="1"/>
    <col min="2" max="4" width="11.42578125" style="47"/>
    <col min="5" max="5" width="3.7109375" style="47" customWidth="1"/>
    <col min="6" max="6" width="23.42578125" style="47" customWidth="1"/>
    <col min="7" max="7" width="10.42578125" style="47" customWidth="1"/>
    <col min="8" max="8" width="11.140625" style="47" customWidth="1"/>
    <col min="9" max="9" width="11.5703125" style="47" customWidth="1"/>
    <col min="10" max="10" width="9.7109375" style="47" customWidth="1"/>
    <col min="11" max="11" width="15.42578125" style="47" customWidth="1"/>
    <col min="12" max="12" width="1.5703125" style="47" customWidth="1"/>
    <col min="13" max="13" width="23.28515625" style="47" customWidth="1"/>
    <col min="14" max="14" width="22" style="47" customWidth="1"/>
    <col min="15" max="16384" width="11.42578125" style="47"/>
  </cols>
  <sheetData>
    <row r="1" spans="2:14" ht="15.75" thickBot="1" x14ac:dyDescent="0.3"/>
    <row r="2" spans="2:14" ht="15" customHeight="1" thickBot="1" x14ac:dyDescent="0.3">
      <c r="B2" s="63" t="s">
        <v>0</v>
      </c>
      <c r="C2" s="65"/>
      <c r="D2" s="64"/>
      <c r="E2" s="48"/>
      <c r="F2" s="63" t="s">
        <v>1</v>
      </c>
      <c r="G2" s="65"/>
      <c r="H2" s="65"/>
      <c r="I2" s="65"/>
      <c r="J2" s="65"/>
      <c r="K2" s="64"/>
      <c r="L2" s="48"/>
      <c r="M2" s="48"/>
      <c r="N2" s="48"/>
    </row>
    <row r="3" spans="2:14" ht="30.75" thickBot="1" x14ac:dyDescent="0.3">
      <c r="B3" s="6"/>
      <c r="C3" s="13" t="s">
        <v>16</v>
      </c>
      <c r="D3" s="29" t="s">
        <v>17</v>
      </c>
      <c r="E3" s="48"/>
      <c r="F3" s="57" t="s">
        <v>2</v>
      </c>
      <c r="G3" s="32" t="s">
        <v>3</v>
      </c>
      <c r="H3" s="35" t="s">
        <v>4</v>
      </c>
      <c r="I3" s="32" t="s">
        <v>5</v>
      </c>
      <c r="J3" s="35" t="s">
        <v>20</v>
      </c>
      <c r="K3" s="32" t="s">
        <v>21</v>
      </c>
      <c r="L3" s="48"/>
      <c r="M3" s="48"/>
      <c r="N3" s="48"/>
    </row>
    <row r="4" spans="2:14" ht="15.75" thickBot="1" x14ac:dyDescent="0.3">
      <c r="B4" s="66" t="s">
        <v>18</v>
      </c>
      <c r="C4" s="14">
        <v>0.503</v>
      </c>
      <c r="D4" s="53">
        <v>0.57399999999999995</v>
      </c>
      <c r="E4" s="48"/>
      <c r="F4" s="70" t="s">
        <v>6</v>
      </c>
      <c r="G4" s="72">
        <f>C14-1</f>
        <v>1</v>
      </c>
      <c r="H4" s="74">
        <f>(C18/(C15*C16))-(C17/(C14*C15*C16))</f>
        <v>1.6333333332951838E-5</v>
      </c>
      <c r="I4" s="76">
        <f>H4/G4</f>
        <v>1.6333333332951838E-5</v>
      </c>
      <c r="J4" s="78">
        <f>I4/$I$8</f>
        <v>0.97512437808933727</v>
      </c>
      <c r="K4" s="59">
        <f>1/K5</f>
        <v>0.13208500500103096</v>
      </c>
      <c r="L4" s="48"/>
      <c r="M4" s="56" t="s">
        <v>6</v>
      </c>
      <c r="N4" s="19" t="str">
        <f>IF(AND($K$4&lt;=J4,J4&lt;=$K$5),"Igual","Distinto")</f>
        <v>Igual</v>
      </c>
    </row>
    <row r="5" spans="2:14" ht="15.75" thickBot="1" x14ac:dyDescent="0.3">
      <c r="B5" s="67"/>
      <c r="C5" s="15">
        <v>0.50800000000000001</v>
      </c>
      <c r="D5" s="50">
        <v>0.57599999999999996</v>
      </c>
      <c r="E5" s="48"/>
      <c r="F5" s="71"/>
      <c r="G5" s="73"/>
      <c r="H5" s="75"/>
      <c r="I5" s="77"/>
      <c r="J5" s="79"/>
      <c r="K5" s="60">
        <f>FINV((C11/2),G4,G8)</f>
        <v>7.5708820996917465</v>
      </c>
      <c r="L5" s="48"/>
      <c r="M5" s="54" t="s">
        <v>7</v>
      </c>
      <c r="N5" s="55" t="str">
        <f>IF(AND($K$6&lt;=J6,J6&lt;=$K$7),"Igual","Distinto")</f>
        <v>Distinto</v>
      </c>
    </row>
    <row r="6" spans="2:14" ht="15.75" thickBot="1" x14ac:dyDescent="0.3">
      <c r="B6" s="68"/>
      <c r="C6" s="16">
        <v>0.51100000000000001</v>
      </c>
      <c r="D6" s="51">
        <v>0.57099999999999995</v>
      </c>
      <c r="E6" s="48"/>
      <c r="F6" s="70" t="s">
        <v>7</v>
      </c>
      <c r="G6" s="72">
        <f>(C15-1)*C14</f>
        <v>2</v>
      </c>
      <c r="H6" s="74">
        <f>(C20/(C16))-(C18/(C15*C16))</f>
        <v>1.232133333333385E-2</v>
      </c>
      <c r="I6" s="76">
        <f>H6/G6</f>
        <v>6.1606666666669252E-3</v>
      </c>
      <c r="J6" s="78">
        <f>I6/$I$8</f>
        <v>367.80099502589451</v>
      </c>
      <c r="K6" s="59">
        <f>1/K7</f>
        <v>0.16503100484002342</v>
      </c>
      <c r="L6" s="48"/>
      <c r="M6" s="48"/>
      <c r="N6" s="48"/>
    </row>
    <row r="7" spans="2:14" ht="15" customHeight="1" x14ac:dyDescent="0.25">
      <c r="B7" s="69" t="s">
        <v>19</v>
      </c>
      <c r="C7" s="17">
        <v>0.56599999999999995</v>
      </c>
      <c r="D7" s="52">
        <v>0.50700000000000001</v>
      </c>
      <c r="E7" s="48"/>
      <c r="F7" s="71"/>
      <c r="G7" s="73"/>
      <c r="H7" s="75"/>
      <c r="I7" s="77"/>
      <c r="J7" s="79"/>
      <c r="K7" s="60">
        <f>FINV((C11/2),G6,G8)</f>
        <v>6.0594674374634812</v>
      </c>
      <c r="L7" s="48"/>
      <c r="M7" s="62"/>
      <c r="N7" s="62"/>
    </row>
    <row r="8" spans="2:14" ht="15.75" thickBot="1" x14ac:dyDescent="0.3">
      <c r="B8" s="67"/>
      <c r="C8" s="15">
        <v>0.56499999999999995</v>
      </c>
      <c r="D8" s="50">
        <v>0.501</v>
      </c>
      <c r="E8" s="48"/>
      <c r="F8" s="5" t="s">
        <v>10</v>
      </c>
      <c r="G8" s="16">
        <f>(C16-1)*C14*C15</f>
        <v>8</v>
      </c>
      <c r="H8" s="37">
        <f>C21-(C20/C16)</f>
        <v>1.3399999999963441E-4</v>
      </c>
      <c r="I8" s="39">
        <f>H8/G8</f>
        <v>1.6749999999954301E-5</v>
      </c>
      <c r="J8" s="58"/>
      <c r="K8" s="61"/>
      <c r="L8" s="48"/>
      <c r="M8" s="62"/>
      <c r="N8" s="62"/>
    </row>
    <row r="9" spans="2:14" ht="15.75" thickBot="1" x14ac:dyDescent="0.3">
      <c r="B9" s="68"/>
      <c r="C9" s="16">
        <v>0.57299999999999995</v>
      </c>
      <c r="D9" s="51">
        <v>0.51100000000000001</v>
      </c>
      <c r="E9" s="48"/>
      <c r="F9" s="48"/>
      <c r="G9" s="48"/>
      <c r="H9" s="48"/>
      <c r="I9" s="48"/>
      <c r="J9" s="48"/>
      <c r="K9" s="48"/>
      <c r="L9" s="48"/>
      <c r="M9" s="62"/>
      <c r="N9" s="62"/>
    </row>
    <row r="10" spans="2:14" ht="4.5" customHeight="1" thickBot="1" x14ac:dyDescent="0.3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62"/>
      <c r="N10" s="62"/>
    </row>
    <row r="11" spans="2:14" ht="15.75" thickBot="1" x14ac:dyDescent="0.3">
      <c r="B11" s="18" t="s">
        <v>11</v>
      </c>
      <c r="C11" s="19">
        <v>0.05</v>
      </c>
      <c r="D11" s="49"/>
      <c r="E11" s="48"/>
      <c r="F11" s="48"/>
      <c r="G11" s="48"/>
      <c r="H11" s="48"/>
      <c r="I11" s="48"/>
      <c r="J11" s="48"/>
      <c r="K11" s="48"/>
      <c r="L11" s="48"/>
      <c r="M11" s="62"/>
      <c r="N11" s="62"/>
    </row>
    <row r="12" spans="2:14" ht="15.75" thickBot="1" x14ac:dyDescent="0.3"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62"/>
      <c r="N12" s="62"/>
    </row>
    <row r="13" spans="2:14" ht="15.75" thickBot="1" x14ac:dyDescent="0.3">
      <c r="B13" s="63" t="s">
        <v>12</v>
      </c>
      <c r="C13" s="64"/>
      <c r="D13" s="48"/>
      <c r="E13" s="48"/>
      <c r="F13" s="48"/>
      <c r="G13" s="48"/>
      <c r="H13" s="48"/>
      <c r="I13" s="48"/>
      <c r="J13" s="48"/>
      <c r="K13" s="48"/>
      <c r="L13" s="48"/>
      <c r="M13" s="62"/>
      <c r="N13" s="62"/>
    </row>
    <row r="14" spans="2:14" x14ac:dyDescent="0.25">
      <c r="B14" s="26" t="s">
        <v>13</v>
      </c>
      <c r="C14" s="7">
        <f>COLUMNS(C4:D9)</f>
        <v>2</v>
      </c>
      <c r="D14" s="48"/>
      <c r="E14" s="48"/>
      <c r="F14" s="48"/>
      <c r="G14" s="48"/>
      <c r="H14" s="48"/>
      <c r="I14" s="48"/>
      <c r="J14" s="48"/>
      <c r="K14" s="48"/>
      <c r="L14" s="48"/>
      <c r="M14" s="62"/>
      <c r="N14" s="62"/>
    </row>
    <row r="15" spans="2:14" x14ac:dyDescent="0.25">
      <c r="B15" s="20" t="s">
        <v>14</v>
      </c>
      <c r="C15" s="4">
        <f>ROWS(C4:D9)/C16</f>
        <v>2</v>
      </c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</row>
    <row r="16" spans="2:14" x14ac:dyDescent="0.25">
      <c r="B16" s="20" t="s">
        <v>15</v>
      </c>
      <c r="C16" s="4">
        <f>COUNT(C4:C6)</f>
        <v>3</v>
      </c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</row>
    <row r="17" spans="2:14" ht="18.75" x14ac:dyDescent="0.35">
      <c r="B17" s="20" t="s">
        <v>22</v>
      </c>
      <c r="C17" s="21">
        <f>(SUM(C4:D9))^2</f>
        <v>41.809156000000002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2:14" ht="18.75" x14ac:dyDescent="0.35">
      <c r="B18" s="22" t="s">
        <v>23</v>
      </c>
      <c r="C18" s="21">
        <f>((SUM(C4:C9))^2)+(SUM(D4:D9)^2)</f>
        <v>20.904675999999998</v>
      </c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2:14" ht="18.75" x14ac:dyDescent="0.35">
      <c r="B19" s="20" t="s">
        <v>24</v>
      </c>
      <c r="C19" s="21">
        <f>((SUM(C4:D6))^2)+((SUM(C7:D9))^2)</f>
        <v>20.904778</v>
      </c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spans="2:14" ht="18.75" x14ac:dyDescent="0.35">
      <c r="B20" s="22" t="s">
        <v>25</v>
      </c>
      <c r="C20" s="23">
        <f>((SUM(C4:C6))^2)+((SUM(D4:D6))^2)+((SUM(C7:C9))^2)+((SUM(D7:D9))^2)</f>
        <v>10.489302</v>
      </c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2:14" ht="19.5" thickBot="1" x14ac:dyDescent="0.4">
      <c r="B21" s="24" t="s">
        <v>26</v>
      </c>
      <c r="C21" s="25">
        <f>SUMSQ(C4:D9)</f>
        <v>3.4965679999999999</v>
      </c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</row>
  </sheetData>
  <mergeCells count="15">
    <mergeCell ref="B13:C13"/>
    <mergeCell ref="B2:D2"/>
    <mergeCell ref="F2:K2"/>
    <mergeCell ref="B4:B6"/>
    <mergeCell ref="F4:F5"/>
    <mergeCell ref="G4:G5"/>
    <mergeCell ref="H4:H5"/>
    <mergeCell ref="I4:I5"/>
    <mergeCell ref="J4:J5"/>
    <mergeCell ref="F6:F7"/>
    <mergeCell ref="G6:G7"/>
    <mergeCell ref="H6:H7"/>
    <mergeCell ref="I6:I7"/>
    <mergeCell ref="J6:J7"/>
    <mergeCell ref="B7:B9"/>
  </mergeCells>
  <conditionalFormatting sqref="N4:N5">
    <cfRule type="containsText" dxfId="3" priority="1" operator="containsText" text="No Hay Interacción">
      <formula>NOT(ISERROR(SEARCH("No Hay Interacción",N4)))</formula>
    </cfRule>
    <cfRule type="containsText" dxfId="2" priority="2" operator="containsText" text="Hay Interacción">
      <formula>NOT(ISERROR(SEARCH("Hay Interacción",N4)))</formula>
    </cfRule>
    <cfRule type="containsText" dxfId="1" priority="3" operator="containsText" text="Distinto">
      <formula>NOT(ISERROR(SEARCH("Distinto",N4)))</formula>
    </cfRule>
    <cfRule type="containsText" dxfId="0" priority="4" operator="containsText" text="Igual">
      <formula>NOT(ISERROR(SEARCH("Igual",N4)))</formula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completo</vt:lpstr>
      <vt:lpstr>Con factor anidado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AURELIO SANTANDER MARTINEZ</dc:creator>
  <cp:keywords/>
  <dc:description/>
  <cp:lastModifiedBy>MARCO AURELIO SANTANDER MARTINEZ</cp:lastModifiedBy>
  <cp:revision/>
  <dcterms:created xsi:type="dcterms:W3CDTF">2019-09-07T20:08:42Z</dcterms:created>
  <dcterms:modified xsi:type="dcterms:W3CDTF">2023-10-27T17:34:41Z</dcterms:modified>
  <cp:category/>
  <cp:contentStatus/>
</cp:coreProperties>
</file>