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5106001995\Desktop\"/>
    </mc:Choice>
  </mc:AlternateContent>
  <bookViews>
    <workbookView xWindow="0" yWindow="0" windowWidth="13630" windowHeight="3460"/>
  </bookViews>
  <sheets>
    <sheet name="ゲージR&amp;R" sheetId="1" r:id="rId1"/>
  </sheets>
  <definedNames>
    <definedName name="_xlnm.Print_Area" localSheetId="0">'ゲージR&amp;R'!$N$2:$Y$61</definedName>
  </definedNames>
  <calcPr calcId="162913"/>
</workbook>
</file>

<file path=xl/calcChain.xml><?xml version="1.0" encoding="utf-8"?>
<calcChain xmlns="http://schemas.openxmlformats.org/spreadsheetml/2006/main">
  <c r="D4" i="1" l="1"/>
  <c r="AA53" i="1" l="1"/>
  <c r="AA47" i="1"/>
  <c r="Q31" i="1"/>
  <c r="R31" i="1" s="1"/>
  <c r="Q30" i="1"/>
  <c r="D153" i="1"/>
  <c r="K153" i="1" s="1"/>
  <c r="D152" i="1"/>
  <c r="F152" i="1" s="1"/>
  <c r="D151" i="1"/>
  <c r="D150" i="1"/>
  <c r="D149" i="1"/>
  <c r="D148" i="1"/>
  <c r="D147" i="1"/>
  <c r="J147" i="1" s="1"/>
  <c r="D146" i="1"/>
  <c r="D145" i="1"/>
  <c r="D144" i="1"/>
  <c r="D143" i="1"/>
  <c r="J143" i="1" s="1"/>
  <c r="D142" i="1"/>
  <c r="K142" i="1" s="1"/>
  <c r="D141" i="1"/>
  <c r="D140" i="1"/>
  <c r="D139" i="1"/>
  <c r="D138" i="1"/>
  <c r="E138" i="1" s="1"/>
  <c r="D137" i="1"/>
  <c r="K137" i="1" s="1"/>
  <c r="D136" i="1"/>
  <c r="D135" i="1"/>
  <c r="D134" i="1"/>
  <c r="D133" i="1"/>
  <c r="F133" i="1" s="1"/>
  <c r="D132" i="1"/>
  <c r="D131" i="1"/>
  <c r="D130" i="1"/>
  <c r="D129" i="1"/>
  <c r="D128" i="1"/>
  <c r="K128" i="1" s="1"/>
  <c r="D127" i="1"/>
  <c r="G127" i="1" s="1"/>
  <c r="D126" i="1"/>
  <c r="D125" i="1"/>
  <c r="D124" i="1"/>
  <c r="D123" i="1"/>
  <c r="G123" i="1" s="1"/>
  <c r="D122" i="1"/>
  <c r="K122" i="1" s="1"/>
  <c r="D121" i="1"/>
  <c r="D120" i="1"/>
  <c r="D119" i="1"/>
  <c r="D118" i="1"/>
  <c r="H118" i="1" s="1"/>
  <c r="D117" i="1"/>
  <c r="F117" i="1" s="1"/>
  <c r="D116" i="1"/>
  <c r="D115" i="1"/>
  <c r="D114" i="1"/>
  <c r="D113" i="1"/>
  <c r="H113" i="1" s="1"/>
  <c r="D112" i="1"/>
  <c r="H112" i="1" s="1"/>
  <c r="D111" i="1"/>
  <c r="D110" i="1"/>
  <c r="D109" i="1"/>
  <c r="D108" i="1"/>
  <c r="H108" i="1" s="1"/>
  <c r="D107" i="1"/>
  <c r="J107" i="1" s="1"/>
  <c r="D106" i="1"/>
  <c r="D105" i="1"/>
  <c r="D104" i="1"/>
  <c r="D103" i="1"/>
  <c r="K103" i="1" s="1"/>
  <c r="D102" i="1"/>
  <c r="H102" i="1" s="1"/>
  <c r="D101" i="1"/>
  <c r="D100" i="1"/>
  <c r="D99" i="1"/>
  <c r="D98" i="1"/>
  <c r="G98" i="1" s="1"/>
  <c r="D97" i="1"/>
  <c r="G97" i="1" s="1"/>
  <c r="D96" i="1"/>
  <c r="D95" i="1"/>
  <c r="D94" i="1"/>
  <c r="D93" i="1"/>
  <c r="I93" i="1" s="1"/>
  <c r="D92" i="1"/>
  <c r="E92" i="1" s="1"/>
  <c r="D91" i="1"/>
  <c r="D90" i="1"/>
  <c r="D89" i="1"/>
  <c r="D88" i="1"/>
  <c r="E88" i="1" s="1"/>
  <c r="D87" i="1"/>
  <c r="H87" i="1" s="1"/>
  <c r="D86" i="1"/>
  <c r="D85" i="1"/>
  <c r="D84" i="1"/>
  <c r="D83" i="1"/>
  <c r="H83" i="1" s="1"/>
  <c r="D82" i="1"/>
  <c r="I82" i="1" s="1"/>
  <c r="D81" i="1"/>
  <c r="D80" i="1"/>
  <c r="D79" i="1"/>
  <c r="D78" i="1"/>
  <c r="J78" i="1" s="1"/>
  <c r="D77" i="1"/>
  <c r="G77" i="1" s="1"/>
  <c r="D76" i="1"/>
  <c r="D75" i="1"/>
  <c r="D74" i="1"/>
  <c r="D73" i="1"/>
  <c r="H73" i="1" s="1"/>
  <c r="D72" i="1"/>
  <c r="E72" i="1" s="1"/>
  <c r="D71" i="1"/>
  <c r="D70" i="1"/>
  <c r="D69" i="1"/>
  <c r="D68" i="1"/>
  <c r="J68" i="1" s="1"/>
  <c r="D67" i="1"/>
  <c r="J67" i="1" s="1"/>
  <c r="D66" i="1"/>
  <c r="D65" i="1"/>
  <c r="D64" i="1"/>
  <c r="D63" i="1"/>
  <c r="H63" i="1" s="1"/>
  <c r="D62" i="1"/>
  <c r="E62" i="1" s="1"/>
  <c r="D61" i="1"/>
  <c r="D60" i="1"/>
  <c r="D59" i="1"/>
  <c r="D58" i="1"/>
  <c r="J58" i="1" s="1"/>
  <c r="D57" i="1"/>
  <c r="H57" i="1" s="1"/>
  <c r="D56" i="1"/>
  <c r="D55" i="1"/>
  <c r="D54" i="1"/>
  <c r="D53" i="1"/>
  <c r="H53" i="1" s="1"/>
  <c r="D52" i="1"/>
  <c r="I52" i="1" s="1"/>
  <c r="D51" i="1"/>
  <c r="D50" i="1"/>
  <c r="D49" i="1"/>
  <c r="D48" i="1"/>
  <c r="K48" i="1" s="1"/>
  <c r="D47" i="1"/>
  <c r="H47" i="1" s="1"/>
  <c r="D46" i="1"/>
  <c r="D45" i="1"/>
  <c r="D44" i="1"/>
  <c r="D43" i="1"/>
  <c r="H43" i="1" s="1"/>
  <c r="D42" i="1"/>
  <c r="F42" i="1" s="1"/>
  <c r="D41" i="1"/>
  <c r="D40" i="1"/>
  <c r="D39" i="1"/>
  <c r="D38" i="1"/>
  <c r="K38" i="1" s="1"/>
  <c r="D37" i="1"/>
  <c r="H37" i="1" s="1"/>
  <c r="D36" i="1"/>
  <c r="D35" i="1"/>
  <c r="D34" i="1"/>
  <c r="D33" i="1"/>
  <c r="H33" i="1" s="1"/>
  <c r="D32" i="1"/>
  <c r="H32" i="1" s="1"/>
  <c r="D31" i="1"/>
  <c r="D30" i="1"/>
  <c r="D29" i="1"/>
  <c r="D28" i="1"/>
  <c r="J28" i="1" s="1"/>
  <c r="D27" i="1"/>
  <c r="H27" i="1" s="1"/>
  <c r="D26" i="1"/>
  <c r="D25" i="1"/>
  <c r="D24" i="1"/>
  <c r="D23" i="1"/>
  <c r="E23" i="1" s="1"/>
  <c r="D22" i="1"/>
  <c r="H22" i="1" s="1"/>
  <c r="D21" i="1"/>
  <c r="D20" i="1"/>
  <c r="D19" i="1"/>
  <c r="D18" i="1"/>
  <c r="K18" i="1" s="1"/>
  <c r="D17" i="1"/>
  <c r="H17" i="1" s="1"/>
  <c r="D16" i="1"/>
  <c r="D15" i="1"/>
  <c r="D14" i="1"/>
  <c r="D13" i="1"/>
  <c r="E13" i="1" s="1"/>
  <c r="D12" i="1"/>
  <c r="I12" i="1" s="1"/>
  <c r="D11" i="1"/>
  <c r="D10" i="1"/>
  <c r="D9" i="1"/>
  <c r="D8" i="1"/>
  <c r="F8" i="1" s="1"/>
  <c r="D7" i="1"/>
  <c r="E7" i="1" s="1"/>
  <c r="D6" i="1"/>
  <c r="D5" i="1"/>
  <c r="G83" i="1"/>
  <c r="G43" i="1"/>
  <c r="G108" i="1"/>
  <c r="E83" i="1"/>
  <c r="K42" i="1"/>
  <c r="G72" i="1"/>
  <c r="I42" i="1"/>
  <c r="G133" i="1"/>
  <c r="J133" i="1"/>
  <c r="E133" i="1"/>
  <c r="H137" i="1"/>
  <c r="H122" i="1"/>
  <c r="I122" i="1"/>
  <c r="I27" i="1"/>
  <c r="J43" i="1"/>
  <c r="F43" i="1"/>
  <c r="F107" i="1"/>
  <c r="E107" i="1"/>
  <c r="F113" i="1"/>
  <c r="J117" i="1"/>
  <c r="E117" i="1"/>
  <c r="E27" i="1"/>
  <c r="E43" i="1"/>
  <c r="K43" i="1"/>
  <c r="E67" i="1"/>
  <c r="E77" i="1"/>
  <c r="F93" i="1"/>
  <c r="I107" i="1"/>
  <c r="I117" i="1"/>
  <c r="J83" i="1"/>
  <c r="G138" i="1"/>
  <c r="F138" i="1"/>
  <c r="I138" i="1"/>
  <c r="J108" i="1"/>
  <c r="F108" i="1"/>
  <c r="I108" i="1"/>
  <c r="F112" i="1"/>
  <c r="K147" i="1"/>
  <c r="G147" i="1"/>
  <c r="I147" i="1"/>
  <c r="E108" i="1"/>
  <c r="K108" i="1"/>
  <c r="F123" i="1"/>
  <c r="H128" i="1"/>
  <c r="K132" i="1"/>
  <c r="G132" i="1"/>
  <c r="J132" i="1"/>
  <c r="F132" i="1"/>
  <c r="I132" i="1"/>
  <c r="E132" i="1"/>
  <c r="H132" i="1"/>
  <c r="K148" i="1"/>
  <c r="G148" i="1"/>
  <c r="J148" i="1"/>
  <c r="F148" i="1"/>
  <c r="I148" i="1"/>
  <c r="E148" i="1"/>
  <c r="H148" i="1"/>
  <c r="R30" i="1"/>
  <c r="E153" i="1"/>
  <c r="J153" i="1"/>
  <c r="Q33" i="1"/>
  <c r="Q34" i="1" s="1"/>
  <c r="E58" i="1" l="1"/>
  <c r="K117" i="1"/>
  <c r="F122" i="1"/>
  <c r="J138" i="1"/>
  <c r="E93" i="1"/>
  <c r="G117" i="1"/>
  <c r="J122" i="1"/>
  <c r="K133" i="1"/>
  <c r="H58" i="1"/>
  <c r="K82" i="1"/>
  <c r="K93" i="1"/>
  <c r="F58" i="1"/>
  <c r="H117" i="1"/>
  <c r="J18" i="1"/>
  <c r="K138" i="1"/>
  <c r="H93" i="1"/>
  <c r="E37" i="1"/>
  <c r="G122" i="1"/>
  <c r="H133" i="1"/>
  <c r="I58" i="1"/>
  <c r="E42" i="1"/>
  <c r="G93" i="1"/>
  <c r="H138" i="1"/>
  <c r="J82" i="1"/>
  <c r="J93" i="1"/>
  <c r="I77" i="1"/>
  <c r="E122" i="1"/>
  <c r="I133" i="1"/>
  <c r="G42" i="1"/>
  <c r="G82" i="1"/>
  <c r="F82" i="1"/>
  <c r="K77" i="1"/>
  <c r="F77" i="1"/>
  <c r="F18" i="1"/>
  <c r="J42" i="1"/>
  <c r="E82" i="1"/>
  <c r="I18" i="1"/>
  <c r="I153" i="1"/>
  <c r="I113" i="1"/>
  <c r="J113" i="1"/>
  <c r="I137" i="1"/>
  <c r="E57" i="1"/>
  <c r="H153" i="1"/>
  <c r="H97" i="1"/>
  <c r="F97" i="1"/>
  <c r="G153" i="1"/>
  <c r="F118" i="1"/>
  <c r="H18" i="1"/>
  <c r="J77" i="1"/>
  <c r="G18" i="1"/>
  <c r="J88" i="1"/>
  <c r="J37" i="1"/>
  <c r="K88" i="1"/>
  <c r="F88" i="1"/>
  <c r="J52" i="1"/>
  <c r="G88" i="1"/>
  <c r="F106" i="1"/>
  <c r="K37" i="1"/>
  <c r="F27" i="1"/>
  <c r="J27" i="1"/>
  <c r="K27" i="1"/>
  <c r="I43" i="1"/>
  <c r="F150" i="1"/>
  <c r="E54" i="1"/>
  <c r="J13" i="1"/>
  <c r="K58" i="1"/>
  <c r="H42" i="1"/>
  <c r="F134" i="1"/>
  <c r="F37" i="1"/>
  <c r="E52" i="1"/>
  <c r="H68" i="1"/>
  <c r="G58" i="1"/>
  <c r="E105" i="1"/>
  <c r="F33" i="1"/>
  <c r="I22" i="1"/>
  <c r="E17" i="1"/>
  <c r="E18" i="1"/>
  <c r="G145" i="1"/>
  <c r="J145" i="1" s="1"/>
  <c r="K62" i="1"/>
  <c r="E118" i="1"/>
  <c r="F31" i="1"/>
  <c r="G142" i="1"/>
  <c r="I33" i="1"/>
  <c r="J97" i="1"/>
  <c r="E137" i="1"/>
  <c r="I78" i="1"/>
  <c r="K78" i="1"/>
  <c r="H62" i="1"/>
  <c r="F110" i="1"/>
  <c r="H142" i="1"/>
  <c r="H38" i="1"/>
  <c r="G78" i="1"/>
  <c r="F153" i="1"/>
  <c r="E104" i="1"/>
  <c r="J73" i="1"/>
  <c r="J33" i="1"/>
  <c r="E113" i="1"/>
  <c r="F137" i="1"/>
  <c r="F12" i="1"/>
  <c r="F22" i="1"/>
  <c r="H78" i="1"/>
  <c r="J62" i="1"/>
  <c r="G33" i="1"/>
  <c r="E55" i="1"/>
  <c r="I62" i="1"/>
  <c r="F62" i="1"/>
  <c r="I97" i="1"/>
  <c r="K33" i="1"/>
  <c r="I57" i="1"/>
  <c r="K113" i="1"/>
  <c r="E97" i="1"/>
  <c r="J137" i="1"/>
  <c r="G22" i="1"/>
  <c r="F78" i="1"/>
  <c r="F115" i="1"/>
  <c r="G139" i="1"/>
  <c r="J139" i="1" s="1"/>
  <c r="E78" i="1"/>
  <c r="G62" i="1"/>
  <c r="I23" i="1"/>
  <c r="G130" i="1"/>
  <c r="J130" i="1" s="1"/>
  <c r="F84" i="1"/>
  <c r="E63" i="1"/>
  <c r="G113" i="1"/>
  <c r="E120" i="1"/>
  <c r="E44" i="1"/>
  <c r="F76" i="1"/>
  <c r="G126" i="1"/>
  <c r="J126" i="1" s="1"/>
  <c r="F114" i="1"/>
  <c r="E115" i="1"/>
  <c r="E33" i="1"/>
  <c r="F57" i="1"/>
  <c r="K97" i="1"/>
  <c r="G137" i="1"/>
  <c r="K22" i="1"/>
  <c r="I87" i="1"/>
  <c r="J102" i="1"/>
  <c r="K57" i="1"/>
  <c r="J57" i="1"/>
  <c r="J22" i="1"/>
  <c r="E22" i="1"/>
  <c r="H7" i="1"/>
  <c r="K102" i="1"/>
  <c r="F104" i="1"/>
  <c r="K52" i="1"/>
  <c r="I68" i="1"/>
  <c r="G16" i="1"/>
  <c r="E80" i="1"/>
  <c r="G136" i="1"/>
  <c r="J136" i="1" s="1"/>
  <c r="H123" i="1"/>
  <c r="E114" i="1"/>
  <c r="E102" i="1"/>
  <c r="F124" i="1"/>
  <c r="G150" i="1"/>
  <c r="J150" i="1" s="1"/>
  <c r="I142" i="1"/>
  <c r="G134" i="1"/>
  <c r="J134" i="1" s="1"/>
  <c r="F125" i="1"/>
  <c r="F83" i="1"/>
  <c r="G115" i="1"/>
  <c r="J115" i="1" s="1"/>
  <c r="K107" i="1"/>
  <c r="G105" i="1"/>
  <c r="J105" i="1" s="1"/>
  <c r="E141" i="1"/>
  <c r="J23" i="1"/>
  <c r="G52" i="1"/>
  <c r="E68" i="1"/>
  <c r="K12" i="1"/>
  <c r="I13" i="1"/>
  <c r="G114" i="1"/>
  <c r="J114" i="1" s="1"/>
  <c r="G120" i="1"/>
  <c r="J120" i="1" s="1"/>
  <c r="G124" i="1"/>
  <c r="J124" i="1" s="1"/>
  <c r="E125" i="1"/>
  <c r="G129" i="1"/>
  <c r="J129" i="1" s="1"/>
  <c r="G12" i="1"/>
  <c r="G63" i="1"/>
  <c r="G24" i="1"/>
  <c r="J24" i="1" s="1"/>
  <c r="F56" i="1"/>
  <c r="E123" i="1"/>
  <c r="E110" i="1"/>
  <c r="H147" i="1"/>
  <c r="E139" i="1"/>
  <c r="F131" i="1"/>
  <c r="G121" i="1"/>
  <c r="J121" i="1" s="1"/>
  <c r="I102" i="1"/>
  <c r="F142" i="1"/>
  <c r="G107" i="1"/>
  <c r="F105" i="1"/>
  <c r="I63" i="1"/>
  <c r="H52" i="1"/>
  <c r="K68" i="1"/>
  <c r="F23" i="1"/>
  <c r="E12" i="1"/>
  <c r="G7" i="1"/>
  <c r="G85" i="1"/>
  <c r="J85" i="1" s="1"/>
  <c r="I123" i="1"/>
  <c r="H82" i="1"/>
  <c r="G110" i="1"/>
  <c r="J110" i="1" s="1"/>
  <c r="G140" i="1"/>
  <c r="J140" i="1" s="1"/>
  <c r="E131" i="1"/>
  <c r="E142" i="1"/>
  <c r="G149" i="1"/>
  <c r="J149" i="1" s="1"/>
  <c r="F7" i="1"/>
  <c r="I83" i="1"/>
  <c r="E16" i="1"/>
  <c r="G40" i="1"/>
  <c r="J40" i="1" s="1"/>
  <c r="G135" i="1"/>
  <c r="J135" i="1" s="1"/>
  <c r="F120" i="1"/>
  <c r="E144" i="1"/>
  <c r="E126" i="1"/>
  <c r="K123" i="1"/>
  <c r="E147" i="1"/>
  <c r="I118" i="1"/>
  <c r="F102" i="1"/>
  <c r="E146" i="1"/>
  <c r="J142" i="1"/>
  <c r="E130" i="1"/>
  <c r="G125" i="1"/>
  <c r="J125" i="1" s="1"/>
  <c r="E90" i="1"/>
  <c r="F49" i="1"/>
  <c r="E109" i="1"/>
  <c r="H107" i="1"/>
  <c r="F63" i="1"/>
  <c r="F141" i="1"/>
  <c r="F52" i="1"/>
  <c r="G68" i="1"/>
  <c r="I7" i="1"/>
  <c r="K83" i="1"/>
  <c r="E106" i="1"/>
  <c r="F126" i="1"/>
  <c r="G131" i="1"/>
  <c r="J131" i="1" s="1"/>
  <c r="F146" i="1"/>
  <c r="J63" i="1"/>
  <c r="G59" i="1"/>
  <c r="J59" i="1" s="1"/>
  <c r="E149" i="1"/>
  <c r="G109" i="1"/>
  <c r="J109" i="1" s="1"/>
  <c r="F145" i="1"/>
  <c r="G141" i="1"/>
  <c r="J141" i="1" s="1"/>
  <c r="E129" i="1"/>
  <c r="J12" i="1"/>
  <c r="E34" i="1"/>
  <c r="F68" i="1"/>
  <c r="G23" i="1"/>
  <c r="G104" i="1"/>
  <c r="J104" i="1" s="1"/>
  <c r="G102" i="1"/>
  <c r="G29" i="1"/>
  <c r="J29" i="1" s="1"/>
  <c r="G45" i="1"/>
  <c r="J45" i="1" s="1"/>
  <c r="E116" i="1"/>
  <c r="E140" i="1"/>
  <c r="F139" i="1"/>
  <c r="E121" i="1"/>
  <c r="E145" i="1"/>
  <c r="H23" i="1"/>
  <c r="G116" i="1"/>
  <c r="G118" i="1"/>
  <c r="J123" i="1"/>
  <c r="F147" i="1"/>
  <c r="J118" i="1"/>
  <c r="E150" i="1"/>
  <c r="E134" i="1"/>
  <c r="F130" i="1"/>
  <c r="F140" i="1"/>
  <c r="K118" i="1"/>
  <c r="E124" i="1"/>
  <c r="G146" i="1"/>
  <c r="J146" i="1" s="1"/>
  <c r="F149" i="1"/>
  <c r="K63" i="1"/>
  <c r="F109" i="1"/>
  <c r="F129" i="1"/>
  <c r="J7" i="1"/>
  <c r="F14" i="1"/>
  <c r="G11" i="1"/>
  <c r="J11" i="1" s="1"/>
  <c r="H12" i="1"/>
  <c r="H48" i="1"/>
  <c r="K23" i="1"/>
  <c r="G50" i="1"/>
  <c r="J50" i="1" s="1"/>
  <c r="F96" i="1"/>
  <c r="F69" i="1"/>
  <c r="F111" i="1"/>
  <c r="F101" i="1"/>
  <c r="F94" i="1"/>
  <c r="F59" i="1"/>
  <c r="F39" i="1"/>
  <c r="F40" i="1"/>
  <c r="F21" i="1"/>
  <c r="E14" i="1"/>
  <c r="E5" i="1"/>
  <c r="I48" i="1"/>
  <c r="K72" i="1"/>
  <c r="F50" i="1"/>
  <c r="F20" i="1"/>
  <c r="G76" i="1"/>
  <c r="J76" i="1" s="1"/>
  <c r="E70" i="1"/>
  <c r="F66" i="1"/>
  <c r="G48" i="1"/>
  <c r="G19" i="1"/>
  <c r="J19" i="1" s="1"/>
  <c r="E87" i="1"/>
  <c r="E84" i="1"/>
  <c r="H8" i="1"/>
  <c r="G79" i="1"/>
  <c r="J79" i="1" s="1"/>
  <c r="G95" i="1"/>
  <c r="J95" i="1" s="1"/>
  <c r="F79" i="1"/>
  <c r="E71" i="1"/>
  <c r="E51" i="1"/>
  <c r="F90" i="1"/>
  <c r="F65" i="1"/>
  <c r="F45" i="1"/>
  <c r="F29" i="1"/>
  <c r="E99" i="1"/>
  <c r="F71" i="1"/>
  <c r="F55" i="1"/>
  <c r="E91" i="1"/>
  <c r="G34" i="1"/>
  <c r="J34" i="1" s="1"/>
  <c r="E11" i="1"/>
  <c r="I72" i="1"/>
  <c r="H72" i="1"/>
  <c r="G54" i="1"/>
  <c r="J54" i="1" s="1"/>
  <c r="F44" i="1"/>
  <c r="F16" i="1"/>
  <c r="G70" i="1"/>
  <c r="J70" i="1" s="1"/>
  <c r="F48" i="1"/>
  <c r="E36" i="1"/>
  <c r="F89" i="1"/>
  <c r="F81" i="1"/>
  <c r="F10" i="1"/>
  <c r="G8" i="1"/>
  <c r="F72" i="1"/>
  <c r="F54" i="1"/>
  <c r="F13" i="1"/>
  <c r="E74" i="1"/>
  <c r="F70" i="1"/>
  <c r="J48" i="1"/>
  <c r="G26" i="1"/>
  <c r="J26" i="1" s="1"/>
  <c r="G13" i="1"/>
  <c r="E79" i="1"/>
  <c r="E85" i="1"/>
  <c r="G65" i="1"/>
  <c r="J65" i="1" s="1"/>
  <c r="G69" i="1"/>
  <c r="J69" i="1" s="1"/>
  <c r="E10" i="1"/>
  <c r="G80" i="1"/>
  <c r="J80" i="1" s="1"/>
  <c r="E100" i="1"/>
  <c r="E61" i="1"/>
  <c r="E49" i="1"/>
  <c r="G103" i="1"/>
  <c r="G99" i="1"/>
  <c r="J99" i="1" s="1"/>
  <c r="E56" i="1"/>
  <c r="F34" i="1"/>
  <c r="J87" i="1"/>
  <c r="E69" i="1"/>
  <c r="E45" i="1"/>
  <c r="E31" i="1"/>
  <c r="F61" i="1"/>
  <c r="I37" i="1"/>
  <c r="E111" i="1"/>
  <c r="F51" i="1"/>
  <c r="F91" i="1"/>
  <c r="E30" i="1"/>
  <c r="G20" i="1"/>
  <c r="J20" i="1" s="1"/>
  <c r="K8" i="1"/>
  <c r="H13" i="1"/>
  <c r="J72" i="1"/>
  <c r="E64" i="1"/>
  <c r="J32" i="1"/>
  <c r="F6" i="1"/>
  <c r="G74" i="1"/>
  <c r="J74" i="1" s="1"/>
  <c r="K13" i="1"/>
  <c r="G96" i="1"/>
  <c r="J96" i="1" s="1"/>
  <c r="G71" i="1"/>
  <c r="J71" i="1" s="1"/>
  <c r="G61" i="1"/>
  <c r="J61" i="1" s="1"/>
  <c r="J16" i="1"/>
  <c r="F87" i="1"/>
  <c r="E59" i="1"/>
  <c r="E29" i="1"/>
  <c r="E101" i="1"/>
  <c r="F99" i="1"/>
  <c r="E95" i="1"/>
  <c r="G56" i="1"/>
  <c r="J56" i="1" s="1"/>
  <c r="G30" i="1"/>
  <c r="J30" i="1" s="1"/>
  <c r="F5" i="1"/>
  <c r="E20" i="1"/>
  <c r="E8" i="1"/>
  <c r="G64" i="1"/>
  <c r="J64" i="1" s="1"/>
  <c r="E50" i="1"/>
  <c r="F26" i="1"/>
  <c r="G6" i="1"/>
  <c r="J6" i="1" s="1"/>
  <c r="E66" i="1"/>
  <c r="G100" i="1"/>
  <c r="J100" i="1" s="1"/>
  <c r="G51" i="1"/>
  <c r="J51" i="1" s="1"/>
  <c r="G91" i="1"/>
  <c r="J91" i="1" s="1"/>
  <c r="E135" i="1"/>
  <c r="G90" i="1"/>
  <c r="J90" i="1" s="1"/>
  <c r="E40" i="1"/>
  <c r="G25" i="1"/>
  <c r="J25" i="1" s="1"/>
  <c r="I8" i="1"/>
  <c r="E6" i="1"/>
  <c r="F74" i="1"/>
  <c r="G89" i="1"/>
  <c r="J89" i="1" s="1"/>
  <c r="G84" i="1"/>
  <c r="J84" i="1" s="1"/>
  <c r="E96" i="1"/>
  <c r="F100" i="1"/>
  <c r="G111" i="1"/>
  <c r="J111" i="1" s="1"/>
  <c r="E94" i="1"/>
  <c r="J8" i="1"/>
  <c r="F30" i="1"/>
  <c r="F64" i="1"/>
  <c r="G21" i="1"/>
  <c r="J21" i="1" s="1"/>
  <c r="E76" i="1"/>
  <c r="G66" i="1"/>
  <c r="J66" i="1" s="1"/>
  <c r="E48" i="1"/>
  <c r="G55" i="1"/>
  <c r="J55" i="1" s="1"/>
  <c r="K87" i="1"/>
  <c r="F151" i="1"/>
  <c r="K143" i="1"/>
  <c r="F85" i="1"/>
  <c r="F80" i="1"/>
  <c r="G94" i="1"/>
  <c r="J94" i="1" s="1"/>
  <c r="E65" i="1"/>
  <c r="E39" i="1"/>
  <c r="G101" i="1"/>
  <c r="J101" i="1" s="1"/>
  <c r="F95" i="1"/>
  <c r="E25" i="1"/>
  <c r="G14" i="1"/>
  <c r="J14" i="1" s="1"/>
  <c r="G5" i="1"/>
  <c r="J5" i="1" s="1"/>
  <c r="E89" i="1"/>
  <c r="E21" i="1"/>
  <c r="G36" i="1"/>
  <c r="J36" i="1" s="1"/>
  <c r="E19" i="1"/>
  <c r="G10" i="1"/>
  <c r="J10" i="1" s="1"/>
  <c r="G87" i="1"/>
  <c r="F36" i="1"/>
  <c r="E26" i="1"/>
  <c r="I88" i="1"/>
  <c r="G39" i="1"/>
  <c r="J39" i="1" s="1"/>
  <c r="F46" i="1"/>
  <c r="G31" i="1"/>
  <c r="J31" i="1" s="1"/>
  <c r="G49" i="1"/>
  <c r="J49" i="1" s="1"/>
  <c r="F24" i="1"/>
  <c r="G44" i="1"/>
  <c r="J44" i="1" s="1"/>
  <c r="F25" i="1"/>
  <c r="F19" i="1"/>
  <c r="G57" i="1"/>
  <c r="F11" i="1"/>
  <c r="E4" i="1"/>
  <c r="E151" i="1"/>
  <c r="G143" i="1"/>
  <c r="I112" i="1"/>
  <c r="K127" i="1"/>
  <c r="K67" i="1"/>
  <c r="F75" i="1"/>
  <c r="K17" i="1"/>
  <c r="G38" i="1"/>
  <c r="F32" i="1"/>
  <c r="G106" i="1"/>
  <c r="J106" i="1" s="1"/>
  <c r="G37" i="1"/>
  <c r="H67" i="1"/>
  <c r="H98" i="1"/>
  <c r="G119" i="1"/>
  <c r="J119" i="1" s="1"/>
  <c r="K98" i="1"/>
  <c r="J112" i="1"/>
  <c r="I17" i="1"/>
  <c r="I38" i="1"/>
  <c r="F38" i="1"/>
  <c r="E24" i="1"/>
  <c r="E119" i="1"/>
  <c r="E81" i="1"/>
  <c r="F135" i="1"/>
  <c r="R35" i="1"/>
  <c r="E98" i="1"/>
  <c r="G151" i="1"/>
  <c r="J151" i="1" s="1"/>
  <c r="H143" i="1"/>
  <c r="I98" i="1"/>
  <c r="I127" i="1"/>
  <c r="F86" i="1"/>
  <c r="E75" i="1"/>
  <c r="F17" i="1"/>
  <c r="I32" i="1"/>
  <c r="J38" i="1"/>
  <c r="G112" i="1"/>
  <c r="G75" i="1"/>
  <c r="J75" i="1" s="1"/>
  <c r="E86" i="1"/>
  <c r="G81" i="1"/>
  <c r="J81" i="1" s="1"/>
  <c r="H77" i="1"/>
  <c r="H88" i="1"/>
  <c r="K112" i="1"/>
  <c r="E143" i="1"/>
  <c r="H127" i="1"/>
  <c r="F98" i="1"/>
  <c r="E127" i="1"/>
  <c r="I67" i="1"/>
  <c r="K92" i="1"/>
  <c r="J17" i="1"/>
  <c r="E46" i="1"/>
  <c r="E32" i="1"/>
  <c r="G67" i="1"/>
  <c r="F119" i="1"/>
  <c r="E112" i="1"/>
  <c r="I143" i="1"/>
  <c r="J98" i="1"/>
  <c r="F127" i="1"/>
  <c r="F67" i="1"/>
  <c r="K32" i="1"/>
  <c r="G9" i="1"/>
  <c r="J9" i="1" s="1"/>
  <c r="F4" i="1"/>
  <c r="F143" i="1"/>
  <c r="J127" i="1"/>
  <c r="G46" i="1"/>
  <c r="J46" i="1" s="1"/>
  <c r="G60" i="1"/>
  <c r="J60" i="1" s="1"/>
  <c r="E38" i="1"/>
  <c r="G32" i="1"/>
  <c r="F9" i="1"/>
  <c r="E9" i="1"/>
  <c r="G4" i="1"/>
  <c r="J4" i="1" s="1"/>
  <c r="G86" i="1"/>
  <c r="J86" i="1" s="1"/>
  <c r="G17" i="1"/>
  <c r="R32" i="1"/>
  <c r="J152" i="1"/>
  <c r="R33" i="1"/>
  <c r="E128" i="1"/>
  <c r="F121" i="1"/>
  <c r="I103" i="1"/>
  <c r="K73" i="1"/>
  <c r="E41" i="1"/>
  <c r="H103" i="1"/>
  <c r="I92" i="1"/>
  <c r="F92" i="1"/>
  <c r="F60" i="1"/>
  <c r="E28" i="1"/>
  <c r="G47" i="1"/>
  <c r="G152" i="1"/>
  <c r="K152" i="1"/>
  <c r="F144" i="1"/>
  <c r="I128" i="1"/>
  <c r="E73" i="1"/>
  <c r="K47" i="1"/>
  <c r="F103" i="1"/>
  <c r="G92" i="1"/>
  <c r="J92" i="1"/>
  <c r="K28" i="1"/>
  <c r="K7" i="1"/>
  <c r="G35" i="1"/>
  <c r="J35" i="1" s="1"/>
  <c r="G41" i="1"/>
  <c r="J41" i="1" s="1"/>
  <c r="H152" i="1"/>
  <c r="F128" i="1"/>
  <c r="E47" i="1"/>
  <c r="I53" i="1"/>
  <c r="J103" i="1"/>
  <c r="I28" i="1"/>
  <c r="G28" i="1"/>
  <c r="G27" i="1"/>
  <c r="G144" i="1"/>
  <c r="J144" i="1" s="1"/>
  <c r="J128" i="1"/>
  <c r="F53" i="1"/>
  <c r="F41" i="1"/>
  <c r="H28" i="1"/>
  <c r="F15" i="1"/>
  <c r="G73" i="1"/>
  <c r="E136" i="1"/>
  <c r="E152" i="1"/>
  <c r="G128" i="1"/>
  <c r="F116" i="1"/>
  <c r="K53" i="1"/>
  <c r="J53" i="1"/>
  <c r="I47" i="1"/>
  <c r="G15" i="1"/>
  <c r="J15" i="1" s="1"/>
  <c r="F28" i="1"/>
  <c r="F136" i="1"/>
  <c r="J116" i="1"/>
  <c r="E53" i="1"/>
  <c r="I73" i="1"/>
  <c r="E103" i="1"/>
  <c r="F47" i="1"/>
  <c r="F35" i="1"/>
  <c r="H92" i="1"/>
  <c r="E60" i="1"/>
  <c r="E15" i="1"/>
  <c r="C2" i="1"/>
  <c r="G53" i="1"/>
  <c r="I152" i="1"/>
  <c r="E35" i="1"/>
  <c r="F73" i="1"/>
  <c r="J47" i="1"/>
  <c r="I60" i="1" l="1"/>
  <c r="I131" i="1"/>
  <c r="I35" i="1"/>
  <c r="K144" i="1"/>
  <c r="K60" i="1"/>
  <c r="K116" i="1"/>
  <c r="H60" i="1"/>
  <c r="I136" i="1"/>
  <c r="I119" i="1"/>
  <c r="H151" i="1"/>
  <c r="K131" i="1"/>
  <c r="I116" i="1"/>
  <c r="H41" i="1"/>
  <c r="K81" i="1"/>
  <c r="I151" i="1"/>
  <c r="I81" i="1"/>
  <c r="H35" i="1"/>
  <c r="K136" i="1"/>
  <c r="I86" i="1"/>
  <c r="I135" i="1"/>
  <c r="H139" i="1"/>
  <c r="H119" i="1"/>
  <c r="I15" i="1"/>
  <c r="H46" i="1"/>
  <c r="H130" i="1"/>
  <c r="H116" i="1"/>
  <c r="H126" i="1"/>
  <c r="I140" i="1"/>
  <c r="I41" i="1"/>
  <c r="I144" i="1"/>
  <c r="I75" i="1"/>
  <c r="I70" i="1"/>
  <c r="H90" i="1"/>
  <c r="H144" i="1"/>
  <c r="K119" i="1"/>
  <c r="H64" i="1"/>
  <c r="H111" i="1"/>
  <c r="H56" i="1"/>
  <c r="H134" i="1"/>
  <c r="H150" i="1"/>
  <c r="H24" i="1"/>
  <c r="H95" i="1"/>
  <c r="H121" i="1"/>
  <c r="K35" i="1"/>
  <c r="H136" i="1"/>
  <c r="I121" i="1"/>
  <c r="H75" i="1"/>
  <c r="H76" i="1"/>
  <c r="K134" i="1"/>
  <c r="I85" i="1"/>
  <c r="H135" i="1"/>
  <c r="H140" i="1"/>
  <c r="I139" i="1"/>
  <c r="I115" i="1"/>
  <c r="K64" i="1"/>
  <c r="K104" i="1"/>
  <c r="K146" i="1"/>
  <c r="K114" i="1"/>
  <c r="K130" i="1"/>
  <c r="K151" i="1"/>
  <c r="K141" i="1"/>
  <c r="K129" i="1"/>
  <c r="K109" i="1"/>
  <c r="K110" i="1"/>
  <c r="K125" i="1"/>
  <c r="K106" i="1"/>
  <c r="K120" i="1"/>
  <c r="K124" i="1"/>
  <c r="K149" i="1"/>
  <c r="K140" i="1"/>
  <c r="K105" i="1"/>
  <c r="K145" i="1"/>
  <c r="K121" i="1"/>
  <c r="H86" i="1"/>
  <c r="I106" i="1"/>
  <c r="K135" i="1"/>
  <c r="I95" i="1"/>
  <c r="I64" i="1"/>
  <c r="H55" i="1"/>
  <c r="I129" i="1"/>
  <c r="K126" i="1"/>
  <c r="H129" i="1"/>
  <c r="I146" i="1"/>
  <c r="I141" i="1"/>
  <c r="K139" i="1"/>
  <c r="H105" i="1"/>
  <c r="I111" i="1"/>
  <c r="H84" i="1"/>
  <c r="I59" i="1"/>
  <c r="I109" i="1"/>
  <c r="I130" i="1"/>
  <c r="H146" i="1"/>
  <c r="H125" i="1"/>
  <c r="I125" i="1"/>
  <c r="H114" i="1"/>
  <c r="H104" i="1"/>
  <c r="I145" i="1"/>
  <c r="I126" i="1"/>
  <c r="H120" i="1"/>
  <c r="H91" i="1"/>
  <c r="I149" i="1"/>
  <c r="H145" i="1"/>
  <c r="H106" i="1"/>
  <c r="H109" i="1"/>
  <c r="I120" i="1"/>
  <c r="I105" i="1"/>
  <c r="I114" i="1"/>
  <c r="I55" i="1"/>
  <c r="H71" i="1"/>
  <c r="H149" i="1"/>
  <c r="I110" i="1"/>
  <c r="H141" i="1"/>
  <c r="K115" i="1"/>
  <c r="I150" i="1"/>
  <c r="K111" i="1"/>
  <c r="H124" i="1"/>
  <c r="H131" i="1"/>
  <c r="H115" i="1"/>
  <c r="H110" i="1"/>
  <c r="I124" i="1"/>
  <c r="K150" i="1"/>
  <c r="I104" i="1"/>
  <c r="I134" i="1"/>
  <c r="I80" i="1"/>
  <c r="H94" i="1"/>
  <c r="H101" i="1"/>
  <c r="I91" i="1"/>
  <c r="H69" i="1"/>
  <c r="H100" i="1"/>
  <c r="I90" i="1"/>
  <c r="I100" i="1"/>
  <c r="H59" i="1"/>
  <c r="H74" i="1"/>
  <c r="I71" i="1"/>
  <c r="I79" i="1"/>
  <c r="I94" i="1"/>
  <c r="I76" i="1"/>
  <c r="H9" i="1"/>
  <c r="H96" i="1"/>
  <c r="I56" i="1"/>
  <c r="H66" i="1"/>
  <c r="I89" i="1"/>
  <c r="H99" i="1"/>
  <c r="K56" i="1"/>
  <c r="I101" i="1"/>
  <c r="I9" i="1"/>
  <c r="K86" i="1"/>
  <c r="I61" i="1"/>
  <c r="H85" i="1"/>
  <c r="I54" i="1"/>
  <c r="I66" i="1"/>
  <c r="K76" i="1"/>
  <c r="K84" i="1"/>
  <c r="K69" i="1"/>
  <c r="K101" i="1"/>
  <c r="K71" i="1"/>
  <c r="K54" i="1"/>
  <c r="K70" i="1"/>
  <c r="K65" i="1"/>
  <c r="K89" i="1"/>
  <c r="K59" i="1"/>
  <c r="K90" i="1"/>
  <c r="K96" i="1"/>
  <c r="K99" i="1"/>
  <c r="K61" i="1"/>
  <c r="K85" i="1"/>
  <c r="K55" i="1"/>
  <c r="K91" i="1"/>
  <c r="K74" i="1"/>
  <c r="K94" i="1"/>
  <c r="K100" i="1"/>
  <c r="K95" i="1"/>
  <c r="K66" i="1"/>
  <c r="K79" i="1"/>
  <c r="I4" i="1"/>
  <c r="H65" i="1"/>
  <c r="H80" i="1"/>
  <c r="H79" i="1"/>
  <c r="H70" i="1"/>
  <c r="I69" i="1"/>
  <c r="H54" i="1"/>
  <c r="K75" i="1"/>
  <c r="H81" i="1"/>
  <c r="H89" i="1"/>
  <c r="I74" i="1"/>
  <c r="K80" i="1"/>
  <c r="I99" i="1"/>
  <c r="H61" i="1"/>
  <c r="I65" i="1"/>
  <c r="I96" i="1"/>
  <c r="I84" i="1"/>
  <c r="I39" i="1"/>
  <c r="K14" i="1"/>
  <c r="K6" i="1"/>
  <c r="K39" i="1"/>
  <c r="K16" i="1"/>
  <c r="H31" i="1"/>
  <c r="K34" i="1"/>
  <c r="K31" i="1"/>
  <c r="K10" i="1"/>
  <c r="H30" i="1"/>
  <c r="I40" i="1"/>
  <c r="H49" i="1"/>
  <c r="K25" i="1"/>
  <c r="K29" i="1"/>
  <c r="K40" i="1"/>
  <c r="K44" i="1"/>
  <c r="I29" i="1"/>
  <c r="K11" i="1"/>
  <c r="I50" i="1"/>
  <c r="I26" i="1"/>
  <c r="K5" i="1"/>
  <c r="K20" i="1"/>
  <c r="K51" i="1"/>
  <c r="K19" i="1"/>
  <c r="K4" i="1"/>
  <c r="H29" i="1"/>
  <c r="K30" i="1"/>
  <c r="K49" i="1"/>
  <c r="H16" i="1"/>
  <c r="K24" i="1"/>
  <c r="H39" i="1"/>
  <c r="K21" i="1"/>
  <c r="K50" i="1"/>
  <c r="K26" i="1"/>
  <c r="K36" i="1"/>
  <c r="I20" i="1"/>
  <c r="I10" i="1"/>
  <c r="H6" i="1"/>
  <c r="K45" i="1"/>
  <c r="H11" i="1"/>
  <c r="H15" i="1"/>
  <c r="K9" i="1"/>
  <c r="K15" i="1"/>
  <c r="K46" i="1"/>
  <c r="K41" i="1"/>
  <c r="H26" i="1"/>
  <c r="I30" i="1"/>
  <c r="I51" i="1"/>
  <c r="H51" i="1"/>
  <c r="I36" i="1"/>
  <c r="H40" i="1"/>
  <c r="H45" i="1"/>
  <c r="H44" i="1"/>
  <c r="H4" i="1"/>
  <c r="H50" i="1"/>
  <c r="I34" i="1"/>
  <c r="I14" i="1"/>
  <c r="I11" i="1"/>
  <c r="H20" i="1"/>
  <c r="H10" i="1"/>
  <c r="I31" i="1"/>
  <c r="I46" i="1"/>
  <c r="H19" i="1"/>
  <c r="I5" i="1"/>
  <c r="H36" i="1"/>
  <c r="H5" i="1"/>
  <c r="H34" i="1"/>
  <c r="I16" i="1"/>
  <c r="H14" i="1"/>
  <c r="I19" i="1"/>
  <c r="H21" i="1"/>
  <c r="I49" i="1"/>
  <c r="I44" i="1"/>
  <c r="I21" i="1"/>
  <c r="I24" i="1"/>
  <c r="I25" i="1"/>
  <c r="I6" i="1"/>
  <c r="I45" i="1"/>
  <c r="H25" i="1"/>
  <c r="S33" i="1"/>
  <c r="T33" i="1" s="1"/>
  <c r="R34" i="1"/>
  <c r="S35" i="1" l="1"/>
  <c r="S30" i="1"/>
  <c r="T30" i="1" s="1"/>
  <c r="S31" i="1"/>
  <c r="T31" i="1" s="1"/>
  <c r="S32" i="1" l="1"/>
  <c r="S34" i="1" s="1"/>
  <c r="T34" i="1" s="1"/>
  <c r="W30" i="1" l="1"/>
  <c r="X30" i="1" s="1"/>
  <c r="W31" i="1"/>
  <c r="X31" i="1" s="1"/>
  <c r="T32" i="1"/>
  <c r="U32" i="1" l="1"/>
  <c r="V32" i="1" s="1"/>
  <c r="U30" i="1"/>
  <c r="V30" i="1" s="1"/>
  <c r="U31" i="1"/>
  <c r="V31" i="1" s="1"/>
  <c r="L39" i="1" l="1"/>
  <c r="S39" i="1"/>
  <c r="S37" i="1" l="1"/>
  <c r="R37" i="1"/>
  <c r="R46" i="1"/>
  <c r="V46" i="1" s="1"/>
  <c r="N37" i="1"/>
  <c r="T37" i="1"/>
  <c r="Q37" i="1"/>
  <c r="T39" i="1"/>
  <c r="R39" i="1"/>
  <c r="R47" i="1" l="1"/>
  <c r="V47" i="1" s="1"/>
  <c r="R43" i="1"/>
  <c r="R45" i="1"/>
  <c r="V45" i="1" l="1"/>
  <c r="R44" i="1"/>
  <c r="R48" i="1" s="1"/>
  <c r="T45" i="1" s="1"/>
  <c r="V43" i="1"/>
  <c r="T44" i="1" l="1"/>
  <c r="V44" i="1"/>
  <c r="T47" i="1"/>
  <c r="T46" i="1"/>
  <c r="T48" i="1"/>
  <c r="V48" i="1"/>
  <c r="X43" i="1" s="1"/>
  <c r="T43" i="1"/>
  <c r="R42" i="1"/>
  <c r="X44" i="1" l="1"/>
  <c r="T42" i="1"/>
  <c r="V42" i="1"/>
  <c r="X45" i="1"/>
  <c r="X48" i="1"/>
  <c r="X47" i="1"/>
  <c r="X46" i="1"/>
  <c r="X50" i="1" l="1"/>
  <c r="X42" i="1"/>
  <c r="P54" i="1" s="1"/>
  <c r="P59" i="1" l="1"/>
  <c r="O60" i="1" s="1"/>
  <c r="O56" i="1"/>
  <c r="O55" i="1"/>
</calcChain>
</file>

<file path=xl/sharedStrings.xml><?xml version="1.0" encoding="utf-8"?>
<sst xmlns="http://schemas.openxmlformats.org/spreadsheetml/2006/main" count="125" uniqueCount="111">
  <si>
    <t>分散分析によるゲージR&amp;R</t>
  </si>
  <si>
    <t xml:space="preserve">測定システム名: </t>
  </si>
  <si>
    <t xml:space="preserve">分析実施者（日付）: </t>
  </si>
  <si>
    <t>1) サンプリング測定結果</t>
  </si>
  <si>
    <t>2) 分散分析結果</t>
  </si>
  <si>
    <t>3) ゲージR&amp;Rの結果</t>
  </si>
  <si>
    <t>4) 統計結果の解釈</t>
  </si>
  <si>
    <t>部品番号</t>
  </si>
  <si>
    <t>測定者１</t>
  </si>
  <si>
    <t>測定者２</t>
  </si>
  <si>
    <t>測定者３</t>
  </si>
  <si>
    <t>名前</t>
  </si>
  <si>
    <t>測定数</t>
  </si>
  <si>
    <t>バラツキ元</t>
  </si>
  <si>
    <t xml:space="preserve">測定者: </t>
  </si>
  <si>
    <t xml:space="preserve">部品: </t>
  </si>
  <si>
    <t xml:space="preserve">測定者 x 部品 (交互作用): </t>
  </si>
  <si>
    <t xml:space="preserve">繰返し誤差 (交互作用有り): </t>
  </si>
  <si>
    <t xml:space="preserve">繰返し誤差 (交互作用無し): </t>
  </si>
  <si>
    <t xml:space="preserve">合計: </t>
  </si>
  <si>
    <t>交互作用のアルファテスト</t>
  </si>
  <si>
    <t>セルV32 のP-Value</t>
  </si>
  <si>
    <t>省略形</t>
  </si>
  <si>
    <t>分散</t>
  </si>
  <si>
    <t>全体に対する割合</t>
  </si>
  <si>
    <t>標準偏差</t>
  </si>
  <si>
    <t xml:space="preserve">ゲージR&amp;Rの合計: </t>
  </si>
  <si>
    <t xml:space="preserve">反復性: </t>
  </si>
  <si>
    <t xml:space="preserve">再現性: </t>
  </si>
  <si>
    <t xml:space="preserve">測定者 x 部品: </t>
  </si>
  <si>
    <t xml:space="preserve">部品間: </t>
  </si>
  <si>
    <t>全体のバラツキ</t>
  </si>
  <si>
    <t xml:space="preserve">知覚区分数 (NDC): </t>
  </si>
  <si>
    <t>ゲージR&amp;R%を使った測定システムの評価</t>
  </si>
  <si>
    <t xml:space="preserve">セルX42のゲージR&amp;R%: </t>
  </si>
  <si>
    <t>NDCを使った今回のゲージR&amp;R分析の評価</t>
  </si>
  <si>
    <t xml:space="preserve">セルX50のNDC値: </t>
  </si>
  <si>
    <t>交互作用は認められなかったので34行（水色）を使う。</t>
  </si>
  <si>
    <t>交互作用が認められたので33行（水色）を使う。</t>
  </si>
  <si>
    <t>10%より下なので、この測定システムは許容範囲とみなせます。</t>
  </si>
  <si>
    <t>10%から30%の間なので用途によっては許容されますが、改善を図って下さい。</t>
  </si>
  <si>
    <t>30%以上なので許容範囲とみなせません。</t>
  </si>
  <si>
    <t>この数値が５以上なので今回の分析は信頼出来ます。</t>
  </si>
  <si>
    <t>４以下なので、今回使用した部品のバラツキが充分にありません。他の部品で再度行って下さい。</t>
  </si>
  <si>
    <t>セルX43とX44を比べて下さい。測定者の訓練が必要かもしれません。彼らの状況を確認して下さい。</t>
  </si>
  <si>
    <t>セルX43とX44を比べて下さい。測定器のメモリ調整やメンテナンスが必要かもしれません。</t>
  </si>
  <si>
    <t>総合平均</t>
  </si>
  <si>
    <t>測定値</t>
  </si>
  <si>
    <t>平均</t>
  </si>
  <si>
    <t>測定者</t>
  </si>
  <si>
    <t>部品</t>
  </si>
  <si>
    <t>繰返し</t>
  </si>
  <si>
    <t>反復性</t>
  </si>
  <si>
    <t>平方和</t>
  </si>
  <si>
    <t>合計</t>
  </si>
  <si>
    <t>＜＜ゲージR&amp;R分析の実施手順＞＞</t>
  </si>
  <si>
    <t>1) 先ず測定基準を決める。通常は3人の測定者が10個の部品を3回ずつ測定します。</t>
  </si>
  <si>
    <t>2) 測定する部品を選ぶ時、なるべくバラツキが多くなるように選ぶ。</t>
  </si>
  <si>
    <t>3) いつも測定を行っている人に測定者となってもらう。</t>
  </si>
  <si>
    <t>4) 各測定者に無作為に各部品を測定してもらい、「サンプリング測定結果」欄に測定値を入力する。</t>
  </si>
  <si>
    <t>5) 「統計結果の解釈」を確認／参考にして、許容範囲外であればご自分の測定システムの向上を行う。</t>
  </si>
  <si>
    <t>＜＜米国のAIAG（自動車産業アクショングループ）による各数値のガイドライン＞＞</t>
  </si>
  <si>
    <t>この測定システムは許容範囲とみなせます。</t>
  </si>
  <si>
    <t>用途によっては許容されますが、改善を図って下さい。</t>
  </si>
  <si>
    <t>許容範囲とみなせません。</t>
  </si>
  <si>
    <t>今回の分析は信頼出来ます。</t>
  </si>
  <si>
    <t>今回使用した部品のバラツキが充分にありません。他の部品で再度行って下さい。</t>
  </si>
  <si>
    <t>1-1</t>
  </si>
  <si>
    <t>1-2</t>
  </si>
  <si>
    <t>1-3</t>
  </si>
  <si>
    <t>1-4</t>
  </si>
  <si>
    <t>1-5</t>
  </si>
  <si>
    <t>2-1</t>
  </si>
  <si>
    <t>2-2</t>
  </si>
  <si>
    <t>2-3</t>
  </si>
  <si>
    <t>2-4</t>
  </si>
  <si>
    <t>2-5</t>
  </si>
  <si>
    <t>3-1</t>
  </si>
  <si>
    <t>3-2</t>
  </si>
  <si>
    <t>3-3</t>
  </si>
  <si>
    <t>3-4</t>
  </si>
  <si>
    <t>3-5</t>
  </si>
  <si>
    <t>w/</t>
  </si>
  <si>
    <t>w/o</t>
  </si>
  <si>
    <t>Count</t>
  </si>
  <si>
    <t>Degree of Freedom</t>
  </si>
  <si>
    <t>Sum of Squares</t>
  </si>
  <si>
    <t>Mean Squares</t>
  </si>
  <si>
    <t>F</t>
  </si>
  <si>
    <t>P-Value</t>
  </si>
  <si>
    <t>GRR</t>
  </si>
  <si>
    <t>EV (Equipment Variation)</t>
  </si>
  <si>
    <t>AV (Appraiser Variation)</t>
  </si>
  <si>
    <t>INT (Interaction)</t>
  </si>
  <si>
    <t>PV (Part Variation)</t>
  </si>
  <si>
    <t>TV (Total Variation)</t>
  </si>
  <si>
    <t>w/ Interaction</t>
  </si>
  <si>
    <t>w/o Interaction</t>
  </si>
  <si>
    <t xml:space="preserve">&lt;10%: </t>
  </si>
  <si>
    <t xml:space="preserve">&gt;=10% &amp; &lt;=30%: </t>
  </si>
  <si>
    <t xml:space="preserve">&gt;30%: </t>
  </si>
  <si>
    <t xml:space="preserve">&gt;=5: </t>
  </si>
  <si>
    <t xml:space="preserve">&lt;5: </t>
  </si>
  <si>
    <t>参考資料リンク（それぞれクリックして下さい。）:</t>
  </si>
  <si>
    <t>１）このテンプレートの使用説明動画</t>
  </si>
  <si>
    <t>２）リーン･シックスシグマ、エクセルテンプレート集</t>
  </si>
  <si>
    <t>３）リーン･シックスシグマ、最新動画</t>
  </si>
  <si>
    <t>(*Copyright 2017 Masashi 'Mike' Negami &amp; econoshift.com all rights reserved. This file or modified versions of it may not be sold. Credit for this original file goes to Masashi 'Mike' Negami.)</t>
  </si>
  <si>
    <t>Justin Thom</t>
  </si>
  <si>
    <t>Milly Mopar</t>
  </si>
  <si>
    <t>Ralph Pickett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</si>
</sst>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7" x14ac:knownFonts="1">
    <font>
      <sz val="11"/>
      <color theme="1"/>
      <name val="Century Gothic"/>
      <family val="2"/>
    </font>
    <font>
      <u/>
      <sz val="11"/>
      <color theme="10"/>
      <name val="Century Gothic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  <font>
      <u/>
      <sz val="11"/>
      <color theme="1"/>
      <name val="Century Gothic"/>
      <family val="2"/>
    </font>
    <font>
      <sz val="10"/>
      <color theme="1"/>
      <name val="Century Gothic"/>
      <family val="2"/>
    </font>
    <font>
      <sz val="9"/>
      <color theme="1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1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left" indent="2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3" xfId="0" applyBorder="1" applyAlignment="1" applyProtection="1">
      <alignment horizontal="left" indent="1"/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Protection="1">
      <protection locked="0"/>
    </xf>
    <xf numFmtId="0" fontId="0" fillId="0" borderId="6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1" applyAlignment="1">
      <alignment horizontal="left" indent="2"/>
    </xf>
    <xf numFmtId="0" fontId="0" fillId="0" borderId="0" xfId="0"/>
    <xf numFmtId="0" fontId="1" fillId="0" borderId="0" xfId="1"/>
    <xf numFmtId="10" fontId="0" fillId="4" borderId="1" xfId="0" applyNumberFormat="1" applyFill="1" applyBorder="1" applyAlignment="1">
      <alignment horizontal="center"/>
    </xf>
    <xf numFmtId="0" fontId="5" fillId="0" borderId="1" xfId="0" applyFon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Protection="1">
      <protection locked="0"/>
    </xf>
    <xf numFmtId="0" fontId="1" fillId="0" borderId="0" xfId="1" applyAlignment="1">
      <alignment horizontal="right"/>
    </xf>
  </cellXfs>
  <cellStyles count="2">
    <cellStyle name="Hyperlink" xfId="1" builtinId="8"/>
    <cellStyle name="Normal" xfId="0" builtinId="0"/>
  </cellStyles>
  <dxfs count="3">
    <dxf>
      <fill>
        <patternFill>
          <fgColor indexed="64"/>
          <bgColor rgb="FFBDD7EE"/>
        </patternFill>
      </fill>
    </dxf>
    <dxf>
      <fill>
        <patternFill>
          <fgColor indexed="64"/>
          <bgColor rgb="FFBDD7EE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econoshift.com/ja/free-downloads-2/" TargetMode="External"/><Relationship Id="rId2" Type="http://schemas.openxmlformats.org/officeDocument/2006/relationships/hyperlink" Target="http://econoshift.com/ja/2016/02/21/%E6%A5%AD%E5%8B%99%E3%83%95%E3%83%AD%E3%83%BC%E3%81%AE%E3%82%B5%E3%82%A4%E3%82%AF%E3%83%AB%E3%82%BF%E3%82%A4%E3%83%A0%E3%81%AE%E8%A8%88%E3%82%8A%E6%96%B9%E3%81%A8%E5%B9%B3%E6%BA%96%E5%8C%96/" TargetMode="External"/><Relationship Id="rId1" Type="http://schemas.openxmlformats.org/officeDocument/2006/relationships/hyperlink" Target="http://econoshift.com/ja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econoshift.com/ja/2017/08/07/gage-rr-template/" TargetMode="External"/><Relationship Id="rId4" Type="http://schemas.openxmlformats.org/officeDocument/2006/relationships/hyperlink" Target="http://econoshift.com/j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G153"/>
  <sheetViews>
    <sheetView showGridLines="0" tabSelected="1" topLeftCell="M2" zoomScaleNormal="100" workbookViewId="0">
      <selection activeCell="V35" sqref="V35"/>
    </sheetView>
  </sheetViews>
  <sheetFormatPr defaultRowHeight="13.5" x14ac:dyDescent="0.25"/>
  <cols>
    <col min="1" max="1" width="6.83203125" hidden="1" customWidth="1"/>
    <col min="2" max="2" width="4.83203125" hidden="1" customWidth="1"/>
    <col min="3" max="3" width="8" hidden="1" customWidth="1"/>
    <col min="4" max="5" width="6.83203125" hidden="1" customWidth="1"/>
    <col min="6" max="6" width="4.83203125" hidden="1" customWidth="1"/>
    <col min="7" max="8" width="6.83203125" hidden="1" customWidth="1"/>
    <col min="9" max="9" width="4.83203125" hidden="1" customWidth="1"/>
    <col min="10" max="10" width="6.83203125" hidden="1" customWidth="1"/>
    <col min="11" max="11" width="4.83203125" hidden="1" customWidth="1"/>
    <col min="12" max="12" width="8.6640625" hidden="1" customWidth="1"/>
    <col min="13" max="13" width="6.08203125" customWidth="1"/>
    <col min="14" max="17" width="10.58203125" customWidth="1"/>
    <col min="18" max="25" width="8.5" customWidth="1"/>
    <col min="26" max="26" width="6.08203125" customWidth="1"/>
  </cols>
  <sheetData>
    <row r="1" spans="1:25" hidden="1" x14ac:dyDescent="0.25"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</row>
    <row r="2" spans="1:25" ht="17.5" x14ac:dyDescent="0.35">
      <c r="A2" s="55" t="s">
        <v>46</v>
      </c>
      <c r="B2" s="55"/>
      <c r="C2" s="8">
        <f>AVERAGEIF(D:D,"&lt;&gt;")</f>
        <v>3.6666666666666328E-3</v>
      </c>
      <c r="D2" s="48" t="s">
        <v>47</v>
      </c>
      <c r="E2" s="49" t="s">
        <v>48</v>
      </c>
      <c r="F2" s="50"/>
      <c r="G2" s="51"/>
      <c r="H2" s="48" t="s">
        <v>53</v>
      </c>
      <c r="I2" s="48"/>
      <c r="J2" s="48"/>
      <c r="K2" s="48"/>
      <c r="N2" s="9" t="s">
        <v>0</v>
      </c>
      <c r="X2" s="40"/>
      <c r="Y2" s="60"/>
    </row>
    <row r="3" spans="1:25" ht="23.15" customHeight="1" x14ac:dyDescent="0.25">
      <c r="A3" s="8" t="s">
        <v>49</v>
      </c>
      <c r="B3" s="8" t="s">
        <v>50</v>
      </c>
      <c r="C3" s="8" t="s">
        <v>51</v>
      </c>
      <c r="D3" s="48"/>
      <c r="E3" s="8" t="s">
        <v>49</v>
      </c>
      <c r="F3" s="8" t="s">
        <v>50</v>
      </c>
      <c r="G3" s="8" t="s">
        <v>52</v>
      </c>
      <c r="H3" s="8" t="s">
        <v>49</v>
      </c>
      <c r="I3" s="8" t="s">
        <v>50</v>
      </c>
      <c r="J3" s="8" t="s">
        <v>52</v>
      </c>
      <c r="K3" s="8" t="s">
        <v>54</v>
      </c>
      <c r="P3" s="59" t="s">
        <v>1</v>
      </c>
      <c r="Q3" s="59"/>
      <c r="R3" s="59"/>
      <c r="S3" s="59"/>
      <c r="T3" s="59"/>
      <c r="U3" s="59" t="s">
        <v>2</v>
      </c>
      <c r="V3" s="59"/>
      <c r="W3" s="59"/>
      <c r="X3" s="59"/>
      <c r="Y3" s="59"/>
    </row>
    <row r="4" spans="1:25" ht="14" thickBot="1" x14ac:dyDescent="0.3">
      <c r="A4" s="4">
        <v>1</v>
      </c>
      <c r="B4" s="4">
        <v>1</v>
      </c>
      <c r="C4" s="4">
        <v>1</v>
      </c>
      <c r="D4" s="4">
        <f>IF(VLOOKUP(A4&amp;"-"&amp;C4,$L:$Y,B4+4,0)="","",VLOOKUP(A4&amp;"-"&amp;C4,$L:$Y,B4+4,0))</f>
        <v>0.28999999999999998</v>
      </c>
      <c r="E4" s="4">
        <f>IF(D4="","",IFERROR(AVERAGEIFS($D:$D,$D:$D,"&lt;&gt;",$A:$A,A4),0))</f>
        <v>0.1903333333333333</v>
      </c>
      <c r="F4" s="4">
        <f>IF(D4="","",IFERROR(AVERAGEIFS($D:$D,$D:$D,"&lt;&gt;",$B:$B,B4),0))</f>
        <v>0.16888888888888889</v>
      </c>
      <c r="G4" s="4">
        <f>IF(D4="","",IFERROR(AVERAGEIFS($D:$D,$D:$D,"&lt;&gt;",$B:$B,B4,$A:$A,A4),0))</f>
        <v>0.4466666666666666</v>
      </c>
      <c r="H4" s="4">
        <f>IF(D4="","",(E4-$C$2)^2)</f>
        <v>3.4844444444444449E-2</v>
      </c>
      <c r="I4" s="4">
        <f>IF(D4="","",(F4-$C$2)^2)</f>
        <v>2.72983827160494E-2</v>
      </c>
      <c r="J4" s="4">
        <f>IF(D4="","",(D4-G4)^2)</f>
        <v>2.4544444444444431E-2</v>
      </c>
      <c r="K4" s="4">
        <f>IF(D4="","",(D4-$C$2)^2)</f>
        <v>8.198677777777777E-2</v>
      </c>
      <c r="N4" s="10" t="s">
        <v>3</v>
      </c>
    </row>
    <row r="5" spans="1:25" x14ac:dyDescent="0.25">
      <c r="A5" s="4">
        <v>1</v>
      </c>
      <c r="B5" s="4">
        <v>1</v>
      </c>
      <c r="C5" s="4">
        <v>2</v>
      </c>
      <c r="D5" s="4">
        <f t="shared" ref="D5:D68" si="0">IF(VLOOKUP(A5&amp;"-"&amp;C5,$L:$Y,B5+4,0)="","",VLOOKUP(A5&amp;"-"&amp;C5,$L:$Y,B5+4,0))</f>
        <v>0.41</v>
      </c>
      <c r="E5" s="4">
        <f t="shared" ref="E5:E68" si="1">IF(D5="","",IFERROR(AVERAGEIFS($D:$D,$D:$D,"&lt;&gt;",$A:$A,A5),0))</f>
        <v>0.1903333333333333</v>
      </c>
      <c r="F5" s="4">
        <f t="shared" ref="F5:F68" si="2">IF(D5="","",IFERROR(AVERAGEIFS($D:$D,$D:$D,"&lt;&gt;",$B:$B,B5),0))</f>
        <v>0.16888888888888889</v>
      </c>
      <c r="G5" s="4">
        <f t="shared" ref="G5:G68" si="3">IF(D5="","",IFERROR(AVERAGEIFS($D:$D,$D:$D,"&lt;&gt;",$B:$B,B5,$A:$A,A5),0))</f>
        <v>0.4466666666666666</v>
      </c>
      <c r="H5" s="4">
        <f t="shared" ref="H5:H68" si="4">IF(D5="","",(E5-$C$2)^2)</f>
        <v>3.4844444444444449E-2</v>
      </c>
      <c r="I5" s="4">
        <f t="shared" ref="I5:I68" si="5">IF(D5="","",(F5-$C$2)^2)</f>
        <v>2.72983827160494E-2</v>
      </c>
      <c r="J5" s="4">
        <f t="shared" ref="J5:J68" si="6">IF(D5="","",(D5-G5)^2)</f>
        <v>1.3444444444444413E-3</v>
      </c>
      <c r="K5" s="4">
        <f t="shared" ref="K5:K68" si="7">IF(D5="","",(D5-$C$2)^2)</f>
        <v>0.16510677777777777</v>
      </c>
      <c r="P5" s="56" t="s">
        <v>7</v>
      </c>
      <c r="Q5" s="57"/>
      <c r="R5" s="57"/>
      <c r="S5" s="57"/>
      <c r="T5" s="57"/>
      <c r="U5" s="57"/>
      <c r="V5" s="57"/>
      <c r="W5" s="57"/>
      <c r="X5" s="57"/>
      <c r="Y5" s="58"/>
    </row>
    <row r="6" spans="1:25" ht="14" thickBot="1" x14ac:dyDescent="0.3">
      <c r="A6" s="4">
        <v>1</v>
      </c>
      <c r="B6" s="4">
        <v>1</v>
      </c>
      <c r="C6" s="4">
        <v>3</v>
      </c>
      <c r="D6" s="4">
        <f t="shared" si="0"/>
        <v>0.64</v>
      </c>
      <c r="E6" s="4">
        <f t="shared" si="1"/>
        <v>0.1903333333333333</v>
      </c>
      <c r="F6" s="4">
        <f t="shared" si="2"/>
        <v>0.16888888888888889</v>
      </c>
      <c r="G6" s="4">
        <f t="shared" si="3"/>
        <v>0.4466666666666666</v>
      </c>
      <c r="H6" s="4">
        <f t="shared" si="4"/>
        <v>3.4844444444444449E-2</v>
      </c>
      <c r="I6" s="4">
        <f t="shared" si="5"/>
        <v>2.72983827160494E-2</v>
      </c>
      <c r="J6" s="4">
        <f t="shared" si="6"/>
        <v>3.7377777777777808E-2</v>
      </c>
      <c r="K6" s="4">
        <f t="shared" si="7"/>
        <v>0.4049201111111112</v>
      </c>
      <c r="N6" s="16" t="s">
        <v>8</v>
      </c>
      <c r="O6" s="16" t="s">
        <v>12</v>
      </c>
      <c r="P6" s="13">
        <v>1</v>
      </c>
      <c r="Q6" s="14">
        <v>2</v>
      </c>
      <c r="R6" s="14">
        <v>3</v>
      </c>
      <c r="S6" s="14">
        <v>4</v>
      </c>
      <c r="T6" s="14">
        <v>5</v>
      </c>
      <c r="U6" s="14">
        <v>6</v>
      </c>
      <c r="V6" s="14">
        <v>7</v>
      </c>
      <c r="W6" s="14">
        <v>8</v>
      </c>
      <c r="X6" s="14">
        <v>9</v>
      </c>
      <c r="Y6" s="15">
        <v>10</v>
      </c>
    </row>
    <row r="7" spans="1:25" x14ac:dyDescent="0.25">
      <c r="A7" s="4">
        <v>1</v>
      </c>
      <c r="B7" s="4">
        <v>1</v>
      </c>
      <c r="C7" s="4">
        <v>4</v>
      </c>
      <c r="D7" s="4" t="str">
        <f t="shared" si="0"/>
        <v/>
      </c>
      <c r="E7" s="4" t="str">
        <f t="shared" si="1"/>
        <v/>
      </c>
      <c r="F7" s="4" t="str">
        <f t="shared" si="2"/>
        <v/>
      </c>
      <c r="G7" s="4" t="str">
        <f t="shared" si="3"/>
        <v/>
      </c>
      <c r="H7" s="4" t="str">
        <f t="shared" si="4"/>
        <v/>
      </c>
      <c r="I7" s="4" t="str">
        <f t="shared" si="5"/>
        <v/>
      </c>
      <c r="J7" s="4" t="str">
        <f t="shared" si="6"/>
        <v/>
      </c>
      <c r="K7" s="4" t="str">
        <f t="shared" si="7"/>
        <v/>
      </c>
      <c r="L7" s="1" t="s">
        <v>67</v>
      </c>
      <c r="N7" s="17" t="s">
        <v>11</v>
      </c>
      <c r="O7" s="18">
        <v>1</v>
      </c>
      <c r="P7" s="25">
        <v>0.28999999999999998</v>
      </c>
      <c r="Q7" s="25">
        <v>-0.56000000000000005</v>
      </c>
      <c r="R7" s="25">
        <v>1.34</v>
      </c>
      <c r="S7" s="25">
        <v>0.47</v>
      </c>
      <c r="T7" s="25">
        <v>-0.8</v>
      </c>
      <c r="U7" s="25">
        <v>0.02</v>
      </c>
      <c r="V7" s="25">
        <v>0.59</v>
      </c>
      <c r="W7" s="25">
        <v>-0.31</v>
      </c>
      <c r="X7" s="25">
        <v>2.2599999999999998</v>
      </c>
      <c r="Y7" s="26">
        <v>-1.36</v>
      </c>
    </row>
    <row r="8" spans="1:25" x14ac:dyDescent="0.25">
      <c r="A8" s="4">
        <v>1</v>
      </c>
      <c r="B8" s="4">
        <v>1</v>
      </c>
      <c r="C8" s="4">
        <v>5</v>
      </c>
      <c r="D8" s="4" t="str">
        <f t="shared" si="0"/>
        <v/>
      </c>
      <c r="E8" s="4" t="str">
        <f t="shared" si="1"/>
        <v/>
      </c>
      <c r="F8" s="4" t="str">
        <f t="shared" si="2"/>
        <v/>
      </c>
      <c r="G8" s="4" t="str">
        <f t="shared" si="3"/>
        <v/>
      </c>
      <c r="H8" s="4" t="str">
        <f t="shared" si="4"/>
        <v/>
      </c>
      <c r="I8" s="4" t="str">
        <f t="shared" si="5"/>
        <v/>
      </c>
      <c r="J8" s="4" t="str">
        <f t="shared" si="6"/>
        <v/>
      </c>
      <c r="K8" s="4" t="str">
        <f t="shared" si="7"/>
        <v/>
      </c>
      <c r="L8" s="1" t="s">
        <v>68</v>
      </c>
      <c r="N8" s="53" t="s">
        <v>109</v>
      </c>
      <c r="O8" s="7">
        <v>2</v>
      </c>
      <c r="P8" s="27">
        <v>0.41</v>
      </c>
      <c r="Q8" s="27">
        <v>-0.68</v>
      </c>
      <c r="R8" s="27">
        <v>1.17</v>
      </c>
      <c r="S8" s="27">
        <v>0.5</v>
      </c>
      <c r="T8" s="27">
        <v>-0.92</v>
      </c>
      <c r="U8" s="27">
        <v>-0.11</v>
      </c>
      <c r="V8" s="27">
        <v>0.75</v>
      </c>
      <c r="W8" s="27">
        <v>-0.2</v>
      </c>
      <c r="X8" s="27">
        <v>1.99</v>
      </c>
      <c r="Y8" s="28">
        <v>-1.25</v>
      </c>
    </row>
    <row r="9" spans="1:25" x14ac:dyDescent="0.25">
      <c r="A9" s="4">
        <v>1</v>
      </c>
      <c r="B9" s="4">
        <v>2</v>
      </c>
      <c r="C9" s="4">
        <v>1</v>
      </c>
      <c r="D9" s="4">
        <f t="shared" si="0"/>
        <v>-0.56000000000000005</v>
      </c>
      <c r="E9" s="4">
        <f t="shared" si="1"/>
        <v>0.1903333333333333</v>
      </c>
      <c r="F9" s="4">
        <f t="shared" si="2"/>
        <v>-0.85111111111111104</v>
      </c>
      <c r="G9" s="4">
        <f t="shared" si="3"/>
        <v>-0.6066666666666668</v>
      </c>
      <c r="H9" s="4">
        <f t="shared" si="4"/>
        <v>3.4844444444444449E-2</v>
      </c>
      <c r="I9" s="4">
        <f t="shared" si="5"/>
        <v>0.73064504938271579</v>
      </c>
      <c r="J9" s="4">
        <f t="shared" si="6"/>
        <v>2.177777777777785E-3</v>
      </c>
      <c r="K9" s="4">
        <f t="shared" si="7"/>
        <v>0.31772011111111109</v>
      </c>
      <c r="L9" s="1" t="s">
        <v>69</v>
      </c>
      <c r="N9" s="53"/>
      <c r="O9" s="7">
        <v>3</v>
      </c>
      <c r="P9" s="27">
        <v>0.64</v>
      </c>
      <c r="Q9" s="27">
        <v>-0.57999999999999996</v>
      </c>
      <c r="R9" s="27">
        <v>1.27</v>
      </c>
      <c r="S9" s="27">
        <v>0.64</v>
      </c>
      <c r="T9" s="27">
        <v>-0.84</v>
      </c>
      <c r="U9" s="27">
        <v>-0.21</v>
      </c>
      <c r="V9" s="27">
        <v>0.66</v>
      </c>
      <c r="W9" s="27">
        <v>-0.17</v>
      </c>
      <c r="X9" s="27">
        <v>2.0099999999999998</v>
      </c>
      <c r="Y9" s="28">
        <v>-1.31</v>
      </c>
    </row>
    <row r="10" spans="1:25" x14ac:dyDescent="0.25">
      <c r="A10" s="4">
        <v>1</v>
      </c>
      <c r="B10" s="4">
        <v>2</v>
      </c>
      <c r="C10" s="4">
        <v>2</v>
      </c>
      <c r="D10" s="4">
        <f t="shared" si="0"/>
        <v>-0.68</v>
      </c>
      <c r="E10" s="4">
        <f t="shared" si="1"/>
        <v>0.1903333333333333</v>
      </c>
      <c r="F10" s="4">
        <f t="shared" si="2"/>
        <v>-0.85111111111111104</v>
      </c>
      <c r="G10" s="4">
        <f t="shared" si="3"/>
        <v>-0.6066666666666668</v>
      </c>
      <c r="H10" s="4">
        <f t="shared" si="4"/>
        <v>3.4844444444444449E-2</v>
      </c>
      <c r="I10" s="4">
        <f t="shared" si="5"/>
        <v>0.73064504938271579</v>
      </c>
      <c r="J10" s="4">
        <f t="shared" si="6"/>
        <v>5.3777777777777652E-3</v>
      </c>
      <c r="K10" s="4">
        <f t="shared" si="7"/>
        <v>0.46740011111111107</v>
      </c>
      <c r="L10" s="1" t="s">
        <v>70</v>
      </c>
      <c r="N10" s="53"/>
      <c r="O10" s="7">
        <v>4</v>
      </c>
      <c r="P10" s="27"/>
      <c r="Q10" s="27"/>
      <c r="R10" s="27"/>
      <c r="S10" s="27"/>
      <c r="T10" s="27"/>
      <c r="U10" s="27"/>
      <c r="V10" s="27"/>
      <c r="W10" s="27"/>
      <c r="X10" s="27"/>
      <c r="Y10" s="28"/>
    </row>
    <row r="11" spans="1:25" ht="14" thickBot="1" x14ac:dyDescent="0.3">
      <c r="A11" s="4">
        <v>1</v>
      </c>
      <c r="B11" s="4">
        <v>2</v>
      </c>
      <c r="C11" s="4">
        <v>3</v>
      </c>
      <c r="D11" s="4">
        <f t="shared" si="0"/>
        <v>-0.57999999999999996</v>
      </c>
      <c r="E11" s="4">
        <f t="shared" si="1"/>
        <v>0.1903333333333333</v>
      </c>
      <c r="F11" s="4">
        <f t="shared" si="2"/>
        <v>-0.85111111111111104</v>
      </c>
      <c r="G11" s="4">
        <f t="shared" si="3"/>
        <v>-0.6066666666666668</v>
      </c>
      <c r="H11" s="4">
        <f t="shared" si="4"/>
        <v>3.4844444444444449E-2</v>
      </c>
      <c r="I11" s="4">
        <f t="shared" si="5"/>
        <v>0.73064504938271579</v>
      </c>
      <c r="J11" s="4">
        <f t="shared" si="6"/>
        <v>7.1111111111112025E-4</v>
      </c>
      <c r="K11" s="4">
        <f t="shared" si="7"/>
        <v>0.34066677777777765</v>
      </c>
      <c r="L11" s="1" t="s">
        <v>71</v>
      </c>
      <c r="N11" s="54"/>
      <c r="O11" s="19">
        <v>5</v>
      </c>
      <c r="P11" s="29"/>
      <c r="Q11" s="30"/>
      <c r="R11" s="30"/>
      <c r="S11" s="30"/>
      <c r="T11" s="30"/>
      <c r="U11" s="30"/>
      <c r="V11" s="30"/>
      <c r="W11" s="30"/>
      <c r="X11" s="30"/>
      <c r="Y11" s="31"/>
    </row>
    <row r="12" spans="1:25" x14ac:dyDescent="0.25">
      <c r="A12" s="4">
        <v>1</v>
      </c>
      <c r="B12" s="4">
        <v>2</v>
      </c>
      <c r="C12" s="4">
        <v>4</v>
      </c>
      <c r="D12" s="4" t="str">
        <f t="shared" si="0"/>
        <v/>
      </c>
      <c r="E12" s="4" t="str">
        <f t="shared" si="1"/>
        <v/>
      </c>
      <c r="F12" s="4" t="str">
        <f t="shared" si="2"/>
        <v/>
      </c>
      <c r="G12" s="4" t="str">
        <f t="shared" si="3"/>
        <v/>
      </c>
      <c r="H12" s="4" t="str">
        <f t="shared" si="4"/>
        <v/>
      </c>
      <c r="I12" s="4" t="str">
        <f t="shared" si="5"/>
        <v/>
      </c>
      <c r="J12" s="4" t="str">
        <f t="shared" si="6"/>
        <v/>
      </c>
      <c r="K12" s="4" t="str">
        <f t="shared" si="7"/>
        <v/>
      </c>
      <c r="L12" s="1"/>
      <c r="N12" s="16"/>
      <c r="O12" s="16"/>
      <c r="P12" s="32"/>
      <c r="Q12" s="32"/>
      <c r="R12" s="32"/>
      <c r="S12" s="32"/>
      <c r="T12" s="32"/>
      <c r="U12" s="32"/>
      <c r="V12" s="32"/>
      <c r="W12" s="32"/>
      <c r="X12" s="32"/>
      <c r="Y12" s="32"/>
    </row>
    <row r="13" spans="1:25" ht="14" thickBot="1" x14ac:dyDescent="0.3">
      <c r="A13" s="4">
        <v>1</v>
      </c>
      <c r="B13" s="4">
        <v>2</v>
      </c>
      <c r="C13" s="4">
        <v>5</v>
      </c>
      <c r="D13" s="4" t="str">
        <f t="shared" si="0"/>
        <v/>
      </c>
      <c r="E13" s="4" t="str">
        <f t="shared" si="1"/>
        <v/>
      </c>
      <c r="F13" s="4" t="str">
        <f t="shared" si="2"/>
        <v/>
      </c>
      <c r="G13" s="4" t="str">
        <f t="shared" si="3"/>
        <v/>
      </c>
      <c r="H13" s="4" t="str">
        <f t="shared" si="4"/>
        <v/>
      </c>
      <c r="I13" s="4" t="str">
        <f t="shared" si="5"/>
        <v/>
      </c>
      <c r="J13" s="4" t="str">
        <f t="shared" si="6"/>
        <v/>
      </c>
      <c r="K13" s="4" t="str">
        <f t="shared" si="7"/>
        <v/>
      </c>
      <c r="L13" s="1"/>
      <c r="N13" s="16" t="s">
        <v>9</v>
      </c>
      <c r="O13" s="16" t="s">
        <v>12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</row>
    <row r="14" spans="1:25" x14ac:dyDescent="0.25">
      <c r="A14" s="4">
        <v>1</v>
      </c>
      <c r="B14" s="4">
        <v>3</v>
      </c>
      <c r="C14" s="4">
        <v>1</v>
      </c>
      <c r="D14" s="4">
        <f t="shared" si="0"/>
        <v>1.34</v>
      </c>
      <c r="E14" s="4">
        <f t="shared" si="1"/>
        <v>0.1903333333333333</v>
      </c>
      <c r="F14" s="4">
        <f t="shared" si="2"/>
        <v>1.098888888888889</v>
      </c>
      <c r="G14" s="4">
        <f t="shared" si="3"/>
        <v>1.26</v>
      </c>
      <c r="H14" s="4">
        <f t="shared" si="4"/>
        <v>3.4844444444444449E-2</v>
      </c>
      <c r="I14" s="4">
        <f t="shared" si="5"/>
        <v>1.1995117160493829</v>
      </c>
      <c r="J14" s="4">
        <f t="shared" si="6"/>
        <v>6.4000000000000116E-3</v>
      </c>
      <c r="K14" s="4">
        <f t="shared" si="7"/>
        <v>1.7857867777777778</v>
      </c>
      <c r="L14" s="1" t="s">
        <v>72</v>
      </c>
      <c r="N14" s="17" t="s">
        <v>11</v>
      </c>
      <c r="O14" s="18">
        <v>1</v>
      </c>
      <c r="P14" s="33">
        <v>0.08</v>
      </c>
      <c r="Q14" s="33">
        <v>-0.47</v>
      </c>
      <c r="R14" s="33">
        <v>1.19</v>
      </c>
      <c r="S14" s="33">
        <v>0.01</v>
      </c>
      <c r="T14" s="33">
        <v>-0.56000000000000005</v>
      </c>
      <c r="U14" s="33">
        <v>-0.2</v>
      </c>
      <c r="V14" s="33">
        <v>0.47</v>
      </c>
      <c r="W14" s="33">
        <v>-0.63</v>
      </c>
      <c r="X14" s="33">
        <v>1.8</v>
      </c>
      <c r="Y14" s="34">
        <v>-1.68</v>
      </c>
    </row>
    <row r="15" spans="1:25" x14ac:dyDescent="0.25">
      <c r="A15" s="4">
        <v>1</v>
      </c>
      <c r="B15" s="4">
        <v>3</v>
      </c>
      <c r="C15" s="4">
        <v>2</v>
      </c>
      <c r="D15" s="4">
        <f t="shared" si="0"/>
        <v>1.17</v>
      </c>
      <c r="E15" s="4">
        <f t="shared" si="1"/>
        <v>0.1903333333333333</v>
      </c>
      <c r="F15" s="4">
        <f t="shared" si="2"/>
        <v>1.098888888888889</v>
      </c>
      <c r="G15" s="4">
        <f t="shared" si="3"/>
        <v>1.26</v>
      </c>
      <c r="H15" s="4">
        <f t="shared" si="4"/>
        <v>3.4844444444444449E-2</v>
      </c>
      <c r="I15" s="4">
        <f t="shared" si="5"/>
        <v>1.1995117160493829</v>
      </c>
      <c r="J15" s="4">
        <f t="shared" si="6"/>
        <v>8.1000000000000152E-3</v>
      </c>
      <c r="K15" s="4">
        <f t="shared" si="7"/>
        <v>1.3603334444444442</v>
      </c>
      <c r="L15" s="1" t="s">
        <v>73</v>
      </c>
      <c r="N15" s="53" t="s">
        <v>108</v>
      </c>
      <c r="O15" s="7">
        <v>2</v>
      </c>
      <c r="P15" s="27">
        <v>0.25</v>
      </c>
      <c r="Q15" s="27">
        <v>-1.22</v>
      </c>
      <c r="R15" s="27">
        <v>0.94</v>
      </c>
      <c r="S15" s="27">
        <v>1.03</v>
      </c>
      <c r="T15" s="27">
        <v>-1.2</v>
      </c>
      <c r="U15" s="27">
        <v>0.22</v>
      </c>
      <c r="V15" s="27">
        <v>0.55000000000000004</v>
      </c>
      <c r="W15" s="27">
        <v>0.08</v>
      </c>
      <c r="X15" s="27">
        <v>2.12</v>
      </c>
      <c r="Y15" s="28">
        <v>-1.62</v>
      </c>
    </row>
    <row r="16" spans="1:25" x14ac:dyDescent="0.25">
      <c r="A16" s="4">
        <v>1</v>
      </c>
      <c r="B16" s="4">
        <v>3</v>
      </c>
      <c r="C16" s="4">
        <v>3</v>
      </c>
      <c r="D16" s="4">
        <f t="shared" si="0"/>
        <v>1.27</v>
      </c>
      <c r="E16" s="4">
        <f t="shared" si="1"/>
        <v>0.1903333333333333</v>
      </c>
      <c r="F16" s="4">
        <f t="shared" si="2"/>
        <v>1.098888888888889</v>
      </c>
      <c r="G16" s="4">
        <f t="shared" si="3"/>
        <v>1.26</v>
      </c>
      <c r="H16" s="4">
        <f t="shared" si="4"/>
        <v>3.4844444444444449E-2</v>
      </c>
      <c r="I16" s="4">
        <f t="shared" si="5"/>
        <v>1.1995117160493829</v>
      </c>
      <c r="J16" s="4">
        <f t="shared" si="6"/>
        <v>1.0000000000000018E-4</v>
      </c>
      <c r="K16" s="4">
        <f t="shared" si="7"/>
        <v>1.6036001111111111</v>
      </c>
      <c r="L16" s="1" t="s">
        <v>74</v>
      </c>
      <c r="N16" s="53"/>
      <c r="O16" s="7">
        <v>3</v>
      </c>
      <c r="P16" s="27">
        <v>7.0000000000000007E-2</v>
      </c>
      <c r="Q16" s="27">
        <v>-0.68</v>
      </c>
      <c r="R16" s="27">
        <v>1.34</v>
      </c>
      <c r="S16" s="27">
        <v>0.2</v>
      </c>
      <c r="T16" s="27">
        <v>-1.28</v>
      </c>
      <c r="U16" s="27">
        <v>0.06</v>
      </c>
      <c r="V16" s="27">
        <v>0.83</v>
      </c>
      <c r="W16" s="27">
        <v>-0.34</v>
      </c>
      <c r="X16" s="27">
        <v>2.19</v>
      </c>
      <c r="Y16" s="28">
        <v>-1.5</v>
      </c>
    </row>
    <row r="17" spans="1:27" x14ac:dyDescent="0.25">
      <c r="A17" s="4">
        <v>1</v>
      </c>
      <c r="B17" s="4">
        <v>3</v>
      </c>
      <c r="C17" s="4">
        <v>4</v>
      </c>
      <c r="D17" s="4" t="str">
        <f t="shared" si="0"/>
        <v/>
      </c>
      <c r="E17" s="4" t="str">
        <f t="shared" si="1"/>
        <v/>
      </c>
      <c r="F17" s="4" t="str">
        <f t="shared" si="2"/>
        <v/>
      </c>
      <c r="G17" s="4" t="str">
        <f t="shared" si="3"/>
        <v/>
      </c>
      <c r="H17" s="4" t="str">
        <f t="shared" si="4"/>
        <v/>
      </c>
      <c r="I17" s="4" t="str">
        <f t="shared" si="5"/>
        <v/>
      </c>
      <c r="J17" s="4" t="str">
        <f t="shared" si="6"/>
        <v/>
      </c>
      <c r="K17" s="4" t="str">
        <f t="shared" si="7"/>
        <v/>
      </c>
      <c r="L17" s="1" t="s">
        <v>75</v>
      </c>
      <c r="N17" s="53"/>
      <c r="O17" s="7">
        <v>4</v>
      </c>
      <c r="P17" s="27"/>
      <c r="Q17" s="27"/>
      <c r="R17" s="27"/>
      <c r="S17" s="27"/>
      <c r="T17" s="27"/>
      <c r="U17" s="27"/>
      <c r="V17" s="27"/>
      <c r="W17" s="27"/>
      <c r="X17" s="27"/>
      <c r="Y17" s="28"/>
    </row>
    <row r="18" spans="1:27" ht="14" thickBot="1" x14ac:dyDescent="0.3">
      <c r="A18" s="4">
        <v>1</v>
      </c>
      <c r="B18" s="4">
        <v>3</v>
      </c>
      <c r="C18" s="4">
        <v>5</v>
      </c>
      <c r="D18" s="4" t="str">
        <f t="shared" si="0"/>
        <v/>
      </c>
      <c r="E18" s="4" t="str">
        <f t="shared" si="1"/>
        <v/>
      </c>
      <c r="F18" s="4" t="str">
        <f t="shared" si="2"/>
        <v/>
      </c>
      <c r="G18" s="4" t="str">
        <f t="shared" si="3"/>
        <v/>
      </c>
      <c r="H18" s="4" t="str">
        <f t="shared" si="4"/>
        <v/>
      </c>
      <c r="I18" s="4" t="str">
        <f t="shared" si="5"/>
        <v/>
      </c>
      <c r="J18" s="4" t="str">
        <f t="shared" si="6"/>
        <v/>
      </c>
      <c r="K18" s="4" t="str">
        <f t="shared" si="7"/>
        <v/>
      </c>
      <c r="L18" s="1" t="s">
        <v>76</v>
      </c>
      <c r="N18" s="54"/>
      <c r="O18" s="19">
        <v>5</v>
      </c>
      <c r="P18" s="30"/>
      <c r="Q18" s="30"/>
      <c r="R18" s="30"/>
      <c r="S18" s="30"/>
      <c r="T18" s="30"/>
      <c r="U18" s="30"/>
      <c r="V18" s="30"/>
      <c r="W18" s="30"/>
      <c r="X18" s="30"/>
      <c r="Y18" s="31"/>
      <c r="AA18" t="s">
        <v>55</v>
      </c>
    </row>
    <row r="19" spans="1:27" x14ac:dyDescent="0.25">
      <c r="A19" s="4">
        <v>1</v>
      </c>
      <c r="B19" s="4">
        <v>4</v>
      </c>
      <c r="C19" s="4">
        <v>1</v>
      </c>
      <c r="D19" s="4">
        <f t="shared" si="0"/>
        <v>0.47</v>
      </c>
      <c r="E19" s="4">
        <f t="shared" si="1"/>
        <v>0.1903333333333333</v>
      </c>
      <c r="F19" s="4">
        <f t="shared" si="2"/>
        <v>0.3666666666666667</v>
      </c>
      <c r="G19" s="4">
        <f t="shared" si="3"/>
        <v>0.53666666666666663</v>
      </c>
      <c r="H19" s="4">
        <f t="shared" si="4"/>
        <v>3.4844444444444449E-2</v>
      </c>
      <c r="I19" s="4">
        <f t="shared" si="5"/>
        <v>0.13176900000000002</v>
      </c>
      <c r="J19" s="4">
        <f t="shared" si="6"/>
        <v>4.4444444444444427E-3</v>
      </c>
      <c r="K19" s="4">
        <f t="shared" si="7"/>
        <v>0.21746677777777776</v>
      </c>
      <c r="L19" s="1"/>
      <c r="N19" s="16"/>
      <c r="O19" s="16"/>
      <c r="P19" s="32"/>
      <c r="Q19" s="32"/>
      <c r="R19" s="32"/>
      <c r="S19" s="32"/>
      <c r="T19" s="32"/>
      <c r="U19" s="32"/>
      <c r="V19" s="32"/>
      <c r="W19" s="32"/>
      <c r="X19" s="32"/>
      <c r="Y19" s="32"/>
    </row>
    <row r="20" spans="1:27" ht="14" thickBot="1" x14ac:dyDescent="0.3">
      <c r="A20" s="4">
        <v>1</v>
      </c>
      <c r="B20" s="4">
        <v>4</v>
      </c>
      <c r="C20" s="4">
        <v>2</v>
      </c>
      <c r="D20" s="4">
        <f t="shared" si="0"/>
        <v>0.5</v>
      </c>
      <c r="E20" s="4">
        <f t="shared" si="1"/>
        <v>0.1903333333333333</v>
      </c>
      <c r="F20" s="4">
        <f t="shared" si="2"/>
        <v>0.3666666666666667</v>
      </c>
      <c r="G20" s="4">
        <f t="shared" si="3"/>
        <v>0.53666666666666663</v>
      </c>
      <c r="H20" s="4">
        <f t="shared" si="4"/>
        <v>3.4844444444444449E-2</v>
      </c>
      <c r="I20" s="4">
        <f t="shared" si="5"/>
        <v>0.13176900000000002</v>
      </c>
      <c r="J20" s="4">
        <f t="shared" si="6"/>
        <v>1.3444444444444413E-3</v>
      </c>
      <c r="K20" s="4">
        <f t="shared" si="7"/>
        <v>0.2463467777777778</v>
      </c>
      <c r="L20" s="1"/>
      <c r="N20" s="16" t="s">
        <v>10</v>
      </c>
      <c r="O20" s="16" t="s">
        <v>12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AA20" s="24" t="s">
        <v>56</v>
      </c>
    </row>
    <row r="21" spans="1:27" x14ac:dyDescent="0.25">
      <c r="A21" s="4">
        <v>1</v>
      </c>
      <c r="B21" s="4">
        <v>4</v>
      </c>
      <c r="C21" s="4">
        <v>3</v>
      </c>
      <c r="D21" s="4">
        <f t="shared" si="0"/>
        <v>0.64</v>
      </c>
      <c r="E21" s="4">
        <f t="shared" si="1"/>
        <v>0.1903333333333333</v>
      </c>
      <c r="F21" s="4">
        <f t="shared" si="2"/>
        <v>0.3666666666666667</v>
      </c>
      <c r="G21" s="4">
        <f t="shared" si="3"/>
        <v>0.53666666666666663</v>
      </c>
      <c r="H21" s="4">
        <f t="shared" si="4"/>
        <v>3.4844444444444449E-2</v>
      </c>
      <c r="I21" s="4">
        <f t="shared" si="5"/>
        <v>0.13176900000000002</v>
      </c>
      <c r="J21" s="4">
        <f t="shared" si="6"/>
        <v>1.0677777777777789E-2</v>
      </c>
      <c r="K21" s="4">
        <f t="shared" si="7"/>
        <v>0.4049201111111112</v>
      </c>
      <c r="L21" s="1" t="s">
        <v>77</v>
      </c>
      <c r="N21" s="17" t="s">
        <v>11</v>
      </c>
      <c r="O21" s="18">
        <v>1</v>
      </c>
      <c r="P21" s="33">
        <v>0.04</v>
      </c>
      <c r="Q21" s="33">
        <v>-1.38</v>
      </c>
      <c r="R21" s="33">
        <v>0.88</v>
      </c>
      <c r="S21" s="33">
        <v>0.14000000000000001</v>
      </c>
      <c r="T21" s="33">
        <v>-1.46</v>
      </c>
      <c r="U21" s="33">
        <v>-0.28999999999999998</v>
      </c>
      <c r="V21" s="33">
        <v>0.02</v>
      </c>
      <c r="W21" s="33">
        <v>-0.46</v>
      </c>
      <c r="X21" s="33">
        <v>1.77</v>
      </c>
      <c r="Y21" s="34">
        <v>-1.29</v>
      </c>
      <c r="AA21" s="24"/>
    </row>
    <row r="22" spans="1:27" x14ac:dyDescent="0.25">
      <c r="A22" s="4">
        <v>1</v>
      </c>
      <c r="B22" s="4">
        <v>4</v>
      </c>
      <c r="C22" s="4">
        <v>4</v>
      </c>
      <c r="D22" s="4" t="str">
        <f t="shared" si="0"/>
        <v/>
      </c>
      <c r="E22" s="4" t="str">
        <f t="shared" si="1"/>
        <v/>
      </c>
      <c r="F22" s="4" t="str">
        <f t="shared" si="2"/>
        <v/>
      </c>
      <c r="G22" s="4" t="str">
        <f t="shared" si="3"/>
        <v/>
      </c>
      <c r="H22" s="4" t="str">
        <f t="shared" si="4"/>
        <v/>
      </c>
      <c r="I22" s="4" t="str">
        <f t="shared" si="5"/>
        <v/>
      </c>
      <c r="J22" s="4" t="str">
        <f t="shared" si="6"/>
        <v/>
      </c>
      <c r="K22" s="4" t="str">
        <f t="shared" si="7"/>
        <v/>
      </c>
      <c r="L22" s="1" t="s">
        <v>78</v>
      </c>
      <c r="N22" s="53" t="s">
        <v>110</v>
      </c>
      <c r="O22" s="7">
        <v>2</v>
      </c>
      <c r="P22" s="27">
        <v>-0.11</v>
      </c>
      <c r="Q22" s="27">
        <v>-1.1299999999999999</v>
      </c>
      <c r="R22" s="27">
        <v>1.0900000000000001</v>
      </c>
      <c r="S22" s="27">
        <v>0.2</v>
      </c>
      <c r="T22" s="27">
        <v>-1.07</v>
      </c>
      <c r="U22" s="27">
        <v>-0.67</v>
      </c>
      <c r="V22" s="27">
        <v>0.01</v>
      </c>
      <c r="W22" s="27">
        <v>-0.56000000000000005</v>
      </c>
      <c r="X22" s="27">
        <v>1.45</v>
      </c>
      <c r="Y22" s="28">
        <v>-1.77</v>
      </c>
      <c r="AA22" s="24" t="s">
        <v>57</v>
      </c>
    </row>
    <row r="23" spans="1:27" x14ac:dyDescent="0.25">
      <c r="A23" s="4">
        <v>1</v>
      </c>
      <c r="B23" s="4">
        <v>4</v>
      </c>
      <c r="C23" s="4">
        <v>5</v>
      </c>
      <c r="D23" s="4" t="str">
        <f t="shared" si="0"/>
        <v/>
      </c>
      <c r="E23" s="4" t="str">
        <f t="shared" si="1"/>
        <v/>
      </c>
      <c r="F23" s="4" t="str">
        <f t="shared" si="2"/>
        <v/>
      </c>
      <c r="G23" s="4" t="str">
        <f t="shared" si="3"/>
        <v/>
      </c>
      <c r="H23" s="4" t="str">
        <f t="shared" si="4"/>
        <v/>
      </c>
      <c r="I23" s="4" t="str">
        <f t="shared" si="5"/>
        <v/>
      </c>
      <c r="J23" s="4" t="str">
        <f t="shared" si="6"/>
        <v/>
      </c>
      <c r="K23" s="4" t="str">
        <f t="shared" si="7"/>
        <v/>
      </c>
      <c r="L23" s="1" t="s">
        <v>79</v>
      </c>
      <c r="N23" s="53"/>
      <c r="O23" s="7">
        <v>3</v>
      </c>
      <c r="P23" s="27">
        <v>-0.15</v>
      </c>
      <c r="Q23" s="27">
        <v>-0.96</v>
      </c>
      <c r="R23" s="27">
        <v>0.67</v>
      </c>
      <c r="S23" s="27">
        <v>0.11</v>
      </c>
      <c r="T23" s="27">
        <v>-1.45</v>
      </c>
      <c r="U23" s="27">
        <v>-0.49</v>
      </c>
      <c r="V23" s="27">
        <v>0.21</v>
      </c>
      <c r="W23" s="27">
        <v>-0.49</v>
      </c>
      <c r="X23" s="27">
        <v>1.87</v>
      </c>
      <c r="Y23" s="28">
        <v>-2.16</v>
      </c>
      <c r="AA23" s="24"/>
    </row>
    <row r="24" spans="1:27" x14ac:dyDescent="0.25">
      <c r="A24" s="4">
        <v>1</v>
      </c>
      <c r="B24" s="4">
        <v>5</v>
      </c>
      <c r="C24" s="4">
        <v>1</v>
      </c>
      <c r="D24" s="4">
        <f t="shared" si="0"/>
        <v>-0.8</v>
      </c>
      <c r="E24" s="4">
        <f t="shared" si="1"/>
        <v>0.1903333333333333</v>
      </c>
      <c r="F24" s="4">
        <f t="shared" si="2"/>
        <v>-1.0644444444444445</v>
      </c>
      <c r="G24" s="4">
        <f t="shared" si="3"/>
        <v>-0.85333333333333339</v>
      </c>
      <c r="H24" s="4">
        <f t="shared" si="4"/>
        <v>3.4844444444444449E-2</v>
      </c>
      <c r="I24" s="4">
        <f t="shared" si="5"/>
        <v>1.1408613456790127</v>
      </c>
      <c r="J24" s="4">
        <f t="shared" si="6"/>
        <v>2.8444444444444454E-3</v>
      </c>
      <c r="K24" s="4">
        <f t="shared" si="7"/>
        <v>0.6458801111111111</v>
      </c>
      <c r="L24" s="1" t="s">
        <v>80</v>
      </c>
      <c r="N24" s="53"/>
      <c r="O24" s="7">
        <v>4</v>
      </c>
      <c r="P24" s="27"/>
      <c r="Q24" s="27"/>
      <c r="R24" s="27"/>
      <c r="S24" s="27"/>
      <c r="T24" s="27"/>
      <c r="U24" s="27"/>
      <c r="V24" s="27"/>
      <c r="W24" s="27"/>
      <c r="X24" s="27"/>
      <c r="Y24" s="28"/>
      <c r="AA24" s="24" t="s">
        <v>58</v>
      </c>
    </row>
    <row r="25" spans="1:27" ht="14" thickBot="1" x14ac:dyDescent="0.3">
      <c r="A25" s="4">
        <v>1</v>
      </c>
      <c r="B25" s="4">
        <v>5</v>
      </c>
      <c r="C25" s="4">
        <v>2</v>
      </c>
      <c r="D25" s="4">
        <f t="shared" si="0"/>
        <v>-0.92</v>
      </c>
      <c r="E25" s="4">
        <f t="shared" si="1"/>
        <v>0.1903333333333333</v>
      </c>
      <c r="F25" s="4">
        <f t="shared" si="2"/>
        <v>-1.0644444444444445</v>
      </c>
      <c r="G25" s="4">
        <f t="shared" si="3"/>
        <v>-0.85333333333333339</v>
      </c>
      <c r="H25" s="4">
        <f t="shared" si="4"/>
        <v>3.4844444444444449E-2</v>
      </c>
      <c r="I25" s="4">
        <f t="shared" si="5"/>
        <v>1.1408613456790127</v>
      </c>
      <c r="J25" s="4">
        <f t="shared" si="6"/>
        <v>4.4444444444444427E-3</v>
      </c>
      <c r="K25" s="4">
        <f t="shared" si="7"/>
        <v>0.85316011111111101</v>
      </c>
      <c r="L25" s="1" t="s">
        <v>81</v>
      </c>
      <c r="N25" s="54"/>
      <c r="O25" s="19">
        <v>5</v>
      </c>
      <c r="P25" s="30"/>
      <c r="Q25" s="30"/>
      <c r="R25" s="30"/>
      <c r="S25" s="30"/>
      <c r="T25" s="30"/>
      <c r="U25" s="30"/>
      <c r="V25" s="30"/>
      <c r="W25" s="30"/>
      <c r="X25" s="30"/>
      <c r="Y25" s="31"/>
      <c r="AA25" s="24"/>
    </row>
    <row r="26" spans="1:27" x14ac:dyDescent="0.25">
      <c r="A26" s="4">
        <v>1</v>
      </c>
      <c r="B26" s="4">
        <v>5</v>
      </c>
      <c r="C26" s="4">
        <v>3</v>
      </c>
      <c r="D26" s="4">
        <f t="shared" si="0"/>
        <v>-0.84</v>
      </c>
      <c r="E26" s="4">
        <f t="shared" si="1"/>
        <v>0.1903333333333333</v>
      </c>
      <c r="F26" s="4">
        <f t="shared" si="2"/>
        <v>-1.0644444444444445</v>
      </c>
      <c r="G26" s="4">
        <f t="shared" si="3"/>
        <v>-0.85333333333333339</v>
      </c>
      <c r="H26" s="4">
        <f t="shared" si="4"/>
        <v>3.4844444444444449E-2</v>
      </c>
      <c r="I26" s="4">
        <f t="shared" si="5"/>
        <v>1.1408613456790127</v>
      </c>
      <c r="J26" s="4">
        <f t="shared" si="6"/>
        <v>1.7777777777778006E-4</v>
      </c>
      <c r="K26" s="4">
        <f t="shared" si="7"/>
        <v>0.71177344444444424</v>
      </c>
      <c r="AA26" s="24" t="s">
        <v>59</v>
      </c>
    </row>
    <row r="27" spans="1:27" x14ac:dyDescent="0.25">
      <c r="A27" s="4">
        <v>1</v>
      </c>
      <c r="B27" s="4">
        <v>5</v>
      </c>
      <c r="C27" s="4">
        <v>4</v>
      </c>
      <c r="D27" s="4" t="str">
        <f t="shared" si="0"/>
        <v/>
      </c>
      <c r="E27" s="4" t="str">
        <f t="shared" si="1"/>
        <v/>
      </c>
      <c r="F27" s="4" t="str">
        <f t="shared" si="2"/>
        <v/>
      </c>
      <c r="G27" s="4" t="str">
        <f t="shared" si="3"/>
        <v/>
      </c>
      <c r="H27" s="4" t="str">
        <f t="shared" si="4"/>
        <v/>
      </c>
      <c r="I27" s="4" t="str">
        <f t="shared" si="5"/>
        <v/>
      </c>
      <c r="J27" s="4" t="str">
        <f t="shared" si="6"/>
        <v/>
      </c>
      <c r="K27" s="4" t="str">
        <f t="shared" si="7"/>
        <v/>
      </c>
      <c r="N27" s="10" t="s">
        <v>4</v>
      </c>
      <c r="AA27" s="24"/>
    </row>
    <row r="28" spans="1:27" x14ac:dyDescent="0.25">
      <c r="A28" s="4">
        <v>1</v>
      </c>
      <c r="B28" s="4">
        <v>5</v>
      </c>
      <c r="C28" s="4">
        <v>5</v>
      </c>
      <c r="D28" s="4" t="str">
        <f t="shared" si="0"/>
        <v/>
      </c>
      <c r="E28" s="4" t="str">
        <f t="shared" si="1"/>
        <v/>
      </c>
      <c r="F28" s="4" t="str">
        <f t="shared" si="2"/>
        <v/>
      </c>
      <c r="G28" s="4" t="str">
        <f t="shared" si="3"/>
        <v/>
      </c>
      <c r="H28" s="4" t="str">
        <f t="shared" si="4"/>
        <v/>
      </c>
      <c r="I28" s="4" t="str">
        <f t="shared" si="5"/>
        <v/>
      </c>
      <c r="J28" s="4" t="str">
        <f t="shared" si="6"/>
        <v/>
      </c>
      <c r="K28" s="4" t="str">
        <f t="shared" si="7"/>
        <v/>
      </c>
      <c r="Q28" s="47" t="s">
        <v>84</v>
      </c>
      <c r="R28" s="52" t="s">
        <v>85</v>
      </c>
      <c r="S28" s="47" t="s">
        <v>86</v>
      </c>
      <c r="T28" s="47" t="s">
        <v>87</v>
      </c>
      <c r="U28" s="47" t="s">
        <v>96</v>
      </c>
      <c r="V28" s="47"/>
      <c r="W28" s="47" t="s">
        <v>97</v>
      </c>
      <c r="X28" s="47"/>
      <c r="AA28" s="24" t="s">
        <v>60</v>
      </c>
    </row>
    <row r="29" spans="1:27" x14ac:dyDescent="0.25">
      <c r="A29" s="4">
        <v>1</v>
      </c>
      <c r="B29" s="4">
        <v>6</v>
      </c>
      <c r="C29" s="4">
        <v>1</v>
      </c>
      <c r="D29" s="4">
        <f t="shared" si="0"/>
        <v>0.02</v>
      </c>
      <c r="E29" s="4">
        <f t="shared" si="1"/>
        <v>0.1903333333333333</v>
      </c>
      <c r="F29" s="4">
        <f t="shared" si="2"/>
        <v>-0.18555555555555558</v>
      </c>
      <c r="G29" s="4">
        <f t="shared" si="3"/>
        <v>-9.9999999999999992E-2</v>
      </c>
      <c r="H29" s="4">
        <f t="shared" si="4"/>
        <v>3.4844444444444449E-2</v>
      </c>
      <c r="I29" s="4">
        <f t="shared" si="5"/>
        <v>3.5805049382716045E-2</v>
      </c>
      <c r="J29" s="4">
        <f t="shared" si="6"/>
        <v>1.44E-2</v>
      </c>
      <c r="K29" s="4">
        <f t="shared" si="7"/>
        <v>2.6677777777777887E-4</v>
      </c>
      <c r="N29" s="46" t="s">
        <v>13</v>
      </c>
      <c r="O29" s="46"/>
      <c r="P29" s="46"/>
      <c r="Q29" s="47"/>
      <c r="R29" s="52"/>
      <c r="S29" s="47"/>
      <c r="T29" s="47"/>
      <c r="U29" s="11" t="s">
        <v>88</v>
      </c>
      <c r="V29" s="12" t="s">
        <v>89</v>
      </c>
      <c r="W29" s="11" t="s">
        <v>88</v>
      </c>
      <c r="X29" s="12" t="s">
        <v>89</v>
      </c>
      <c r="AA29" s="24"/>
    </row>
    <row r="30" spans="1:27" x14ac:dyDescent="0.25">
      <c r="A30" s="4">
        <v>1</v>
      </c>
      <c r="B30" s="4">
        <v>6</v>
      </c>
      <c r="C30" s="4">
        <v>2</v>
      </c>
      <c r="D30" s="4">
        <f t="shared" si="0"/>
        <v>-0.11</v>
      </c>
      <c r="E30" s="4">
        <f t="shared" si="1"/>
        <v>0.1903333333333333</v>
      </c>
      <c r="F30" s="4">
        <f t="shared" si="2"/>
        <v>-0.18555555555555558</v>
      </c>
      <c r="G30" s="4">
        <f t="shared" si="3"/>
        <v>-9.9999999999999992E-2</v>
      </c>
      <c r="H30" s="4">
        <f t="shared" si="4"/>
        <v>3.4844444444444449E-2</v>
      </c>
      <c r="I30" s="4">
        <f t="shared" si="5"/>
        <v>3.5805049382716045E-2</v>
      </c>
      <c r="J30" s="4">
        <f t="shared" si="6"/>
        <v>1.0000000000000018E-4</v>
      </c>
      <c r="K30" s="4">
        <f t="shared" si="7"/>
        <v>1.2920111111111104E-2</v>
      </c>
      <c r="N30" s="37" t="s">
        <v>14</v>
      </c>
      <c r="O30" s="37"/>
      <c r="P30" s="37"/>
      <c r="Q30" s="4">
        <f>IF(COUNT(P21:Y25)&gt;0,1,0)+IF(COUNT(P14:Y18)&gt;0,1,0)+IF(COUNT(P7:Y11)&gt;0,1,0)</f>
        <v>3</v>
      </c>
      <c r="R30" s="4">
        <f>IF(Q30=0,"",Q30-1)</f>
        <v>2</v>
      </c>
      <c r="S30" s="5">
        <f>SUM(H:H)</f>
        <v>3.0658399999999992</v>
      </c>
      <c r="T30" s="5">
        <f>IF(R30=0,"",S30/R30)</f>
        <v>1.5329199999999996</v>
      </c>
      <c r="U30" s="4">
        <f>IF(T$32=0,"",T30/T$32)</f>
        <v>73.566209666921338</v>
      </c>
      <c r="V30" s="6">
        <f>FDIST(ABS(U30),R30,R$32)</f>
        <v>2.1725083397475677E-9</v>
      </c>
      <c r="W30" s="4">
        <f>IF(T$34=0,"",T30/T$34)</f>
        <v>36.372216085695236</v>
      </c>
      <c r="X30" s="6">
        <f>FDIST(ABS(W30),R30,R$34)</f>
        <v>6.9227648041783036E-12</v>
      </c>
      <c r="AA30" s="24"/>
    </row>
    <row r="31" spans="1:27" x14ac:dyDescent="0.25">
      <c r="A31" s="4">
        <v>1</v>
      </c>
      <c r="B31" s="4">
        <v>6</v>
      </c>
      <c r="C31" s="4">
        <v>3</v>
      </c>
      <c r="D31" s="4">
        <f t="shared" si="0"/>
        <v>-0.21</v>
      </c>
      <c r="E31" s="4">
        <f t="shared" si="1"/>
        <v>0.1903333333333333</v>
      </c>
      <c r="F31" s="4">
        <f t="shared" si="2"/>
        <v>-0.18555555555555558</v>
      </c>
      <c r="G31" s="4">
        <f t="shared" si="3"/>
        <v>-9.9999999999999992E-2</v>
      </c>
      <c r="H31" s="4">
        <f t="shared" si="4"/>
        <v>3.4844444444444449E-2</v>
      </c>
      <c r="I31" s="4">
        <f t="shared" si="5"/>
        <v>3.5805049382716045E-2</v>
      </c>
      <c r="J31" s="4">
        <f t="shared" si="6"/>
        <v>1.21E-2</v>
      </c>
      <c r="K31" s="4">
        <f t="shared" si="7"/>
        <v>4.565344444444442E-2</v>
      </c>
      <c r="N31" s="37" t="s">
        <v>15</v>
      </c>
      <c r="O31" s="37"/>
      <c r="P31" s="37"/>
      <c r="Q31" s="4">
        <f>COUNT(P7:Y7)</f>
        <v>10</v>
      </c>
      <c r="R31" s="4">
        <f>IF(Q31=0,"",Q31-1)</f>
        <v>9</v>
      </c>
      <c r="S31" s="5">
        <f>SUM(I:I)</f>
        <v>87.736912222222287</v>
      </c>
      <c r="T31" s="5">
        <f>IF(R31=0,"",S31/R31)</f>
        <v>9.7485458024691436</v>
      </c>
      <c r="U31" s="4">
        <f>IF(T$32=0,"",T31/T$32)</f>
        <v>467.84148191166611</v>
      </c>
      <c r="V31" s="6">
        <f>FDIST(ABS(U31),R31,R$32)</f>
        <v>1.8348474323153353E-19</v>
      </c>
      <c r="W31" s="4">
        <f>IF(T$34=0,"",T31/T$34)</f>
        <v>231.3077097622218</v>
      </c>
      <c r="X31" s="6">
        <f>FDIST(ABS(W31),R31,R$34)</f>
        <v>1.9197088053564277E-52</v>
      </c>
      <c r="AA31" s="24"/>
    </row>
    <row r="32" spans="1:27" x14ac:dyDescent="0.25">
      <c r="A32" s="4">
        <v>1</v>
      </c>
      <c r="B32" s="4">
        <v>6</v>
      </c>
      <c r="C32" s="4">
        <v>4</v>
      </c>
      <c r="D32" s="4" t="str">
        <f t="shared" si="0"/>
        <v/>
      </c>
      <c r="E32" s="4" t="str">
        <f t="shared" si="1"/>
        <v/>
      </c>
      <c r="F32" s="4" t="str">
        <f t="shared" si="2"/>
        <v/>
      </c>
      <c r="G32" s="4" t="str">
        <f t="shared" si="3"/>
        <v/>
      </c>
      <c r="H32" s="4" t="str">
        <f t="shared" si="4"/>
        <v/>
      </c>
      <c r="I32" s="4" t="str">
        <f t="shared" si="5"/>
        <v/>
      </c>
      <c r="J32" s="4" t="str">
        <f t="shared" si="6"/>
        <v/>
      </c>
      <c r="K32" s="4" t="str">
        <f t="shared" si="7"/>
        <v/>
      </c>
      <c r="N32" s="37" t="s">
        <v>16</v>
      </c>
      <c r="O32" s="37"/>
      <c r="P32" s="37"/>
      <c r="Q32" s="4"/>
      <c r="R32" s="4">
        <f>R30*R31</f>
        <v>18</v>
      </c>
      <c r="S32" s="5">
        <f>S35-S30-S31-S33</f>
        <v>0.37507111111104097</v>
      </c>
      <c r="T32" s="5">
        <f>IF(R32=0,"",S32/R32)</f>
        <v>2.0837283950613388E-2</v>
      </c>
      <c r="U32" s="4">
        <f>IF(T$33=0,"",T32/T$33)</f>
        <v>0.42930032862265466</v>
      </c>
      <c r="V32" s="20">
        <f>IFERROR(FDIST(ABS(U32),R32,R$33),"")</f>
        <v>0.97543723872768895</v>
      </c>
      <c r="AA32" s="24"/>
    </row>
    <row r="33" spans="1:29" x14ac:dyDescent="0.25">
      <c r="A33" s="4">
        <v>1</v>
      </c>
      <c r="B33" s="4">
        <v>6</v>
      </c>
      <c r="C33" s="4">
        <v>5</v>
      </c>
      <c r="D33" s="4" t="str">
        <f t="shared" si="0"/>
        <v/>
      </c>
      <c r="E33" s="4" t="str">
        <f t="shared" si="1"/>
        <v/>
      </c>
      <c r="F33" s="4" t="str">
        <f t="shared" si="2"/>
        <v/>
      </c>
      <c r="G33" s="4" t="str">
        <f t="shared" si="3"/>
        <v/>
      </c>
      <c r="H33" s="4" t="str">
        <f t="shared" si="4"/>
        <v/>
      </c>
      <c r="I33" s="4" t="str">
        <f t="shared" si="5"/>
        <v/>
      </c>
      <c r="J33" s="4" t="str">
        <f t="shared" si="6"/>
        <v/>
      </c>
      <c r="K33" s="4" t="str">
        <f t="shared" si="7"/>
        <v/>
      </c>
      <c r="L33" t="s">
        <v>82</v>
      </c>
      <c r="N33" s="37" t="s">
        <v>17</v>
      </c>
      <c r="O33" s="37"/>
      <c r="P33" s="37"/>
      <c r="Q33" s="4">
        <f>IFERROR(COUNT(P7:P11,P14:P18,P21:P25)/Q30,"")</f>
        <v>3</v>
      </c>
      <c r="R33" s="4">
        <f>Q30*Q31*(Q33-1)</f>
        <v>60</v>
      </c>
      <c r="S33" s="5">
        <f>SUM(J:J)</f>
        <v>2.912266666666667</v>
      </c>
      <c r="T33" s="5">
        <f>IF(R33=0,"",S33/R33)</f>
        <v>4.8537777777777784E-2</v>
      </c>
      <c r="AA33" s="24"/>
    </row>
    <row r="34" spans="1:29" x14ac:dyDescent="0.25">
      <c r="A34" s="4">
        <v>1</v>
      </c>
      <c r="B34" s="4">
        <v>7</v>
      </c>
      <c r="C34" s="4">
        <v>1</v>
      </c>
      <c r="D34" s="4">
        <f t="shared" si="0"/>
        <v>0.59</v>
      </c>
      <c r="E34" s="4">
        <f t="shared" si="1"/>
        <v>0.1903333333333333</v>
      </c>
      <c r="F34" s="4">
        <f t="shared" si="2"/>
        <v>0.45444444444444443</v>
      </c>
      <c r="G34" s="4">
        <f t="shared" si="3"/>
        <v>0.66666666666666663</v>
      </c>
      <c r="H34" s="4">
        <f t="shared" si="4"/>
        <v>3.4844444444444449E-2</v>
      </c>
      <c r="I34" s="4">
        <f t="shared" si="5"/>
        <v>0.20320060493827161</v>
      </c>
      <c r="J34" s="4">
        <f t="shared" si="6"/>
        <v>5.8777777777777769E-3</v>
      </c>
      <c r="K34" s="4">
        <f t="shared" si="7"/>
        <v>0.34378677777777783</v>
      </c>
      <c r="L34" t="s">
        <v>83</v>
      </c>
      <c r="N34" s="37" t="s">
        <v>18</v>
      </c>
      <c r="O34" s="37"/>
      <c r="P34" s="37"/>
      <c r="Q34" s="4">
        <f>Q33</f>
        <v>3</v>
      </c>
      <c r="R34" s="4">
        <f>R33+R32</f>
        <v>78</v>
      </c>
      <c r="S34" s="5">
        <f>S33+S32</f>
        <v>3.287337777777708</v>
      </c>
      <c r="T34" s="5">
        <f>IF(R34=0,"",S34/R34)</f>
        <v>4.2145356125355228E-2</v>
      </c>
      <c r="AA34" s="24"/>
    </row>
    <row r="35" spans="1:29" x14ac:dyDescent="0.25">
      <c r="A35" s="4">
        <v>1</v>
      </c>
      <c r="B35" s="4">
        <v>7</v>
      </c>
      <c r="C35" s="4">
        <v>2</v>
      </c>
      <c r="D35" s="4">
        <f t="shared" si="0"/>
        <v>0.75</v>
      </c>
      <c r="E35" s="4">
        <f t="shared" si="1"/>
        <v>0.1903333333333333</v>
      </c>
      <c r="F35" s="4">
        <f t="shared" si="2"/>
        <v>0.45444444444444443</v>
      </c>
      <c r="G35" s="4">
        <f t="shared" si="3"/>
        <v>0.66666666666666663</v>
      </c>
      <c r="H35" s="4">
        <f t="shared" si="4"/>
        <v>3.4844444444444449E-2</v>
      </c>
      <c r="I35" s="4">
        <f t="shared" si="5"/>
        <v>0.20320060493827161</v>
      </c>
      <c r="J35" s="4">
        <f t="shared" si="6"/>
        <v>6.944444444444451E-3</v>
      </c>
      <c r="K35" s="4">
        <f t="shared" si="7"/>
        <v>0.55701344444444456</v>
      </c>
      <c r="N35" s="37" t="s">
        <v>19</v>
      </c>
      <c r="O35" s="37"/>
      <c r="P35" s="37"/>
      <c r="Q35" s="4"/>
      <c r="R35" s="4">
        <f>Q30*Q31*Q33-1</f>
        <v>89</v>
      </c>
      <c r="S35" s="5">
        <f>SUM(K:K)</f>
        <v>94.090089999999989</v>
      </c>
      <c r="AA35" s="24"/>
    </row>
    <row r="36" spans="1:29" x14ac:dyDescent="0.25">
      <c r="A36" s="4">
        <v>1</v>
      </c>
      <c r="B36" s="4">
        <v>7</v>
      </c>
      <c r="C36" s="4">
        <v>3</v>
      </c>
      <c r="D36" s="4">
        <f t="shared" si="0"/>
        <v>0.66</v>
      </c>
      <c r="E36" s="4">
        <f t="shared" si="1"/>
        <v>0.1903333333333333</v>
      </c>
      <c r="F36" s="4">
        <f t="shared" si="2"/>
        <v>0.45444444444444443</v>
      </c>
      <c r="G36" s="4">
        <f t="shared" si="3"/>
        <v>0.66666666666666663</v>
      </c>
      <c r="H36" s="4">
        <f t="shared" si="4"/>
        <v>3.4844444444444449E-2</v>
      </c>
      <c r="I36" s="4">
        <f t="shared" si="5"/>
        <v>0.20320060493827161</v>
      </c>
      <c r="J36" s="4">
        <f t="shared" si="6"/>
        <v>4.4444444444443539E-5</v>
      </c>
      <c r="K36" s="4">
        <f t="shared" si="7"/>
        <v>0.4307734444444446</v>
      </c>
      <c r="N36" s="3"/>
      <c r="O36" s="3"/>
      <c r="P36" s="3"/>
      <c r="AA36" s="24"/>
    </row>
    <row r="37" spans="1:29" hidden="1" x14ac:dyDescent="0.25">
      <c r="A37" s="4">
        <v>1</v>
      </c>
      <c r="B37" s="4">
        <v>7</v>
      </c>
      <c r="C37" s="4">
        <v>4</v>
      </c>
      <c r="D37" s="4" t="str">
        <f t="shared" si="0"/>
        <v/>
      </c>
      <c r="E37" s="4" t="str">
        <f t="shared" si="1"/>
        <v/>
      </c>
      <c r="F37" s="4" t="str">
        <f t="shared" si="2"/>
        <v/>
      </c>
      <c r="G37" s="4" t="str">
        <f t="shared" si="3"/>
        <v/>
      </c>
      <c r="H37" s="4" t="str">
        <f t="shared" si="4"/>
        <v/>
      </c>
      <c r="I37" s="4" t="str">
        <f t="shared" si="5"/>
        <v/>
      </c>
      <c r="J37" s="4" t="str">
        <f t="shared" si="6"/>
        <v/>
      </c>
      <c r="K37" s="4" t="str">
        <f t="shared" si="7"/>
        <v/>
      </c>
      <c r="N37" s="3" t="str">
        <f>VLOOKUP($L$39,$L$33:$T$34,COLUMN()-11,0)</f>
        <v xml:space="preserve">繰返し誤差 (交互作用無し): </v>
      </c>
      <c r="O37" s="3"/>
      <c r="P37" s="3"/>
      <c r="Q37">
        <f>VLOOKUP($L$39,$L$33:$T$34,COLUMN()-11,0)</f>
        <v>3</v>
      </c>
      <c r="R37">
        <f>VLOOKUP($L$39,$L$33:$T$34,COLUMN()-11,0)</f>
        <v>78</v>
      </c>
      <c r="S37">
        <f>VLOOKUP($L$39,$L$33:$T$34,COLUMN()-11,0)</f>
        <v>3.287337777777708</v>
      </c>
      <c r="T37">
        <f>VLOOKUP($L$39,$L$33:$T$34,COLUMN()-11,0)</f>
        <v>4.2145356125355228E-2</v>
      </c>
      <c r="AA37" s="24"/>
    </row>
    <row r="38" spans="1:29" x14ac:dyDescent="0.25">
      <c r="A38" s="4">
        <v>1</v>
      </c>
      <c r="B38" s="4">
        <v>7</v>
      </c>
      <c r="C38" s="4">
        <v>5</v>
      </c>
      <c r="D38" s="4" t="str">
        <f t="shared" si="0"/>
        <v/>
      </c>
      <c r="E38" s="4" t="str">
        <f t="shared" si="1"/>
        <v/>
      </c>
      <c r="F38" s="4" t="str">
        <f t="shared" si="2"/>
        <v/>
      </c>
      <c r="G38" s="4" t="str">
        <f t="shared" si="3"/>
        <v/>
      </c>
      <c r="H38" s="4" t="str">
        <f t="shared" si="4"/>
        <v/>
      </c>
      <c r="I38" s="4" t="str">
        <f t="shared" si="5"/>
        <v/>
      </c>
      <c r="J38" s="4" t="str">
        <f t="shared" si="6"/>
        <v/>
      </c>
      <c r="K38" s="4" t="str">
        <f t="shared" si="7"/>
        <v/>
      </c>
      <c r="N38" s="10" t="s">
        <v>5</v>
      </c>
      <c r="R38" s="16"/>
      <c r="S38" s="16" t="s">
        <v>21</v>
      </c>
      <c r="AA38" s="24"/>
    </row>
    <row r="39" spans="1:29" x14ac:dyDescent="0.25">
      <c r="A39" s="4">
        <v>1</v>
      </c>
      <c r="B39" s="4">
        <v>8</v>
      </c>
      <c r="C39" s="4">
        <v>1</v>
      </c>
      <c r="D39" s="4">
        <f t="shared" si="0"/>
        <v>-0.31</v>
      </c>
      <c r="E39" s="4">
        <f t="shared" si="1"/>
        <v>0.1903333333333333</v>
      </c>
      <c r="F39" s="4">
        <f t="shared" si="2"/>
        <v>-0.34222222222222221</v>
      </c>
      <c r="G39" s="4">
        <f t="shared" si="3"/>
        <v>-0.22666666666666668</v>
      </c>
      <c r="H39" s="4">
        <f t="shared" si="4"/>
        <v>3.4844444444444449E-2</v>
      </c>
      <c r="I39" s="4">
        <f t="shared" si="5"/>
        <v>0.11963912345679011</v>
      </c>
      <c r="J39" s="4">
        <f t="shared" si="6"/>
        <v>6.9444444444444415E-3</v>
      </c>
      <c r="K39" s="4">
        <f t="shared" si="7"/>
        <v>9.8386777777777767E-2</v>
      </c>
      <c r="L39" t="str">
        <f>IF(V32&gt;Q39,"w/o","w/")</f>
        <v>w/o</v>
      </c>
      <c r="N39" s="40" t="s">
        <v>20</v>
      </c>
      <c r="O39" s="40"/>
      <c r="P39" s="40"/>
      <c r="Q39">
        <v>0.25</v>
      </c>
      <c r="R39" s="16" t="str">
        <f>IF(S39="","",IF(Q39&gt;S39," &gt; "," &lt; "))</f>
        <v xml:space="preserve"> &lt; </v>
      </c>
      <c r="S39" s="21">
        <f>V32</f>
        <v>0.97543723872768895</v>
      </c>
      <c r="T39" t="str">
        <f>IF(S39="","",IF(S39&gt;Q39,L1,M1))</f>
        <v>交互作用は認められなかったので34行（水色）を使う。</v>
      </c>
      <c r="AA39" s="24"/>
    </row>
    <row r="40" spans="1:29" x14ac:dyDescent="0.25">
      <c r="A40" s="4">
        <v>1</v>
      </c>
      <c r="B40" s="4">
        <v>8</v>
      </c>
      <c r="C40" s="4">
        <v>2</v>
      </c>
      <c r="D40" s="4">
        <f t="shared" si="0"/>
        <v>-0.2</v>
      </c>
      <c r="E40" s="4">
        <f t="shared" si="1"/>
        <v>0.1903333333333333</v>
      </c>
      <c r="F40" s="4">
        <f t="shared" si="2"/>
        <v>-0.34222222222222221</v>
      </c>
      <c r="G40" s="4">
        <f t="shared" si="3"/>
        <v>-0.22666666666666668</v>
      </c>
      <c r="H40" s="4">
        <f t="shared" si="4"/>
        <v>3.4844444444444449E-2</v>
      </c>
      <c r="I40" s="4">
        <f t="shared" si="5"/>
        <v>0.11963912345679011</v>
      </c>
      <c r="J40" s="4">
        <f t="shared" si="6"/>
        <v>7.1111111111111136E-4</v>
      </c>
      <c r="K40" s="4">
        <f t="shared" si="7"/>
        <v>4.14801111111111E-2</v>
      </c>
      <c r="AA40" s="24"/>
    </row>
    <row r="41" spans="1:29" x14ac:dyDescent="0.25">
      <c r="A41" s="4">
        <v>1</v>
      </c>
      <c r="B41" s="4">
        <v>8</v>
      </c>
      <c r="C41" s="4">
        <v>3</v>
      </c>
      <c r="D41" s="4">
        <f t="shared" si="0"/>
        <v>-0.17</v>
      </c>
      <c r="E41" s="4">
        <f t="shared" si="1"/>
        <v>0.1903333333333333</v>
      </c>
      <c r="F41" s="4">
        <f t="shared" si="2"/>
        <v>-0.34222222222222221</v>
      </c>
      <c r="G41" s="4">
        <f t="shared" si="3"/>
        <v>-0.22666666666666668</v>
      </c>
      <c r="H41" s="4">
        <f t="shared" si="4"/>
        <v>3.4844444444444449E-2</v>
      </c>
      <c r="I41" s="4">
        <f t="shared" si="5"/>
        <v>0.11963912345679011</v>
      </c>
      <c r="J41" s="4">
        <f t="shared" si="6"/>
        <v>3.2111111111111116E-3</v>
      </c>
      <c r="K41" s="4">
        <f t="shared" si="7"/>
        <v>3.0160111111111099E-2</v>
      </c>
      <c r="N41" s="46" t="s">
        <v>22</v>
      </c>
      <c r="O41" s="46"/>
      <c r="P41" s="46" t="s">
        <v>13</v>
      </c>
      <c r="Q41" s="46"/>
      <c r="R41" s="46" t="s">
        <v>23</v>
      </c>
      <c r="S41" s="46"/>
      <c r="T41" s="46" t="s">
        <v>24</v>
      </c>
      <c r="U41" s="46"/>
      <c r="V41" s="46" t="s">
        <v>25</v>
      </c>
      <c r="W41" s="46"/>
      <c r="X41" s="46" t="s">
        <v>24</v>
      </c>
      <c r="Y41" s="46"/>
      <c r="AA41" s="24"/>
    </row>
    <row r="42" spans="1:29" x14ac:dyDescent="0.25">
      <c r="A42" s="4">
        <v>1</v>
      </c>
      <c r="B42" s="4">
        <v>8</v>
      </c>
      <c r="C42" s="4">
        <v>4</v>
      </c>
      <c r="D42" s="4" t="str">
        <f t="shared" si="0"/>
        <v/>
      </c>
      <c r="E42" s="4" t="str">
        <f t="shared" si="1"/>
        <v/>
      </c>
      <c r="F42" s="4" t="str">
        <f t="shared" si="2"/>
        <v/>
      </c>
      <c r="G42" s="4" t="str">
        <f t="shared" si="3"/>
        <v/>
      </c>
      <c r="H42" s="4" t="str">
        <f t="shared" si="4"/>
        <v/>
      </c>
      <c r="I42" s="4" t="str">
        <f t="shared" si="5"/>
        <v/>
      </c>
      <c r="J42" s="4" t="str">
        <f t="shared" si="6"/>
        <v/>
      </c>
      <c r="K42" s="4" t="str">
        <f t="shared" si="7"/>
        <v/>
      </c>
      <c r="N42" s="45" t="s">
        <v>90</v>
      </c>
      <c r="O42" s="45"/>
      <c r="P42" s="37" t="s">
        <v>26</v>
      </c>
      <c r="Q42" s="37"/>
      <c r="R42" s="35">
        <f>R43+R44</f>
        <v>9.183784425451004E-2</v>
      </c>
      <c r="S42" s="35"/>
      <c r="T42" s="36">
        <f>IFERROR(R42/$R$48,"")</f>
        <v>7.8471966641419796E-2</v>
      </c>
      <c r="U42" s="36"/>
      <c r="V42" s="35">
        <f>IFERROR(SQRT(R42),"")</f>
        <v>0.30304759404177761</v>
      </c>
      <c r="W42" s="35"/>
      <c r="X42" s="44">
        <f>IFERROR(V42/V$48,"")</f>
        <v>0.28012848238160254</v>
      </c>
      <c r="Y42" s="44"/>
    </row>
    <row r="43" spans="1:29" x14ac:dyDescent="0.25">
      <c r="A43" s="4">
        <v>1</v>
      </c>
      <c r="B43" s="4">
        <v>8</v>
      </c>
      <c r="C43" s="4">
        <v>5</v>
      </c>
      <c r="D43" s="4" t="str">
        <f t="shared" si="0"/>
        <v/>
      </c>
      <c r="E43" s="4" t="str">
        <f t="shared" si="1"/>
        <v/>
      </c>
      <c r="F43" s="4" t="str">
        <f t="shared" si="2"/>
        <v/>
      </c>
      <c r="G43" s="4" t="str">
        <f t="shared" si="3"/>
        <v/>
      </c>
      <c r="H43" s="4" t="str">
        <f t="shared" si="4"/>
        <v/>
      </c>
      <c r="I43" s="4" t="str">
        <f t="shared" si="5"/>
        <v/>
      </c>
      <c r="J43" s="4" t="str">
        <f t="shared" si="6"/>
        <v/>
      </c>
      <c r="K43" s="4" t="str">
        <f t="shared" si="7"/>
        <v/>
      </c>
      <c r="N43" s="45" t="s">
        <v>91</v>
      </c>
      <c r="O43" s="45"/>
      <c r="P43" s="37" t="s">
        <v>27</v>
      </c>
      <c r="Q43" s="37"/>
      <c r="R43" s="35">
        <f>T37</f>
        <v>4.2145356125355228E-2</v>
      </c>
      <c r="S43" s="35"/>
      <c r="T43" s="36">
        <f t="shared" ref="T43:T48" si="8">IFERROR(R43/$R$48,"")</f>
        <v>3.6011613804809217E-2</v>
      </c>
      <c r="U43" s="36"/>
      <c r="V43" s="35">
        <f t="shared" ref="V43:V48" si="9">IFERROR(SQRT(R43),"")</f>
        <v>0.20529334164885921</v>
      </c>
      <c r="W43" s="35"/>
      <c r="X43" s="36">
        <f t="shared" ref="X43:X48" si="10">IFERROR(V43/V$48,"")</f>
        <v>0.18976726220507378</v>
      </c>
      <c r="Y43" s="36"/>
    </row>
    <row r="44" spans="1:29" x14ac:dyDescent="0.25">
      <c r="A44" s="4">
        <v>1</v>
      </c>
      <c r="B44" s="4">
        <v>9</v>
      </c>
      <c r="C44" s="4">
        <v>1</v>
      </c>
      <c r="D44" s="4">
        <f t="shared" si="0"/>
        <v>2.2599999999999998</v>
      </c>
      <c r="E44" s="4">
        <f t="shared" si="1"/>
        <v>0.1903333333333333</v>
      </c>
      <c r="F44" s="4">
        <f t="shared" si="2"/>
        <v>1.9399999999999997</v>
      </c>
      <c r="G44" s="4">
        <f t="shared" si="3"/>
        <v>2.0866666666666664</v>
      </c>
      <c r="H44" s="4">
        <f t="shared" si="4"/>
        <v>3.4844444444444449E-2</v>
      </c>
      <c r="I44" s="4">
        <f t="shared" si="5"/>
        <v>3.7493867777777767</v>
      </c>
      <c r="J44" s="4">
        <f t="shared" si="6"/>
        <v>3.0044444444444447E-2</v>
      </c>
      <c r="K44" s="4">
        <f t="shared" si="7"/>
        <v>5.0910401111111101</v>
      </c>
      <c r="N44" s="45" t="s">
        <v>92</v>
      </c>
      <c r="O44" s="45"/>
      <c r="P44" s="37" t="s">
        <v>28</v>
      </c>
      <c r="Q44" s="37"/>
      <c r="R44" s="35">
        <f>R45+R46</f>
        <v>4.9692488129154812E-2</v>
      </c>
      <c r="S44" s="35"/>
      <c r="T44" s="36">
        <f t="shared" si="8"/>
        <v>4.2460352836610572E-2</v>
      </c>
      <c r="U44" s="36"/>
      <c r="V44" s="35">
        <f t="shared" si="9"/>
        <v>0.22291811978651446</v>
      </c>
      <c r="W44" s="35"/>
      <c r="X44" s="36">
        <f t="shared" si="10"/>
        <v>0.20605910034893041</v>
      </c>
      <c r="Y44" s="36"/>
    </row>
    <row r="45" spans="1:29" x14ac:dyDescent="0.25">
      <c r="A45" s="4">
        <v>1</v>
      </c>
      <c r="B45" s="4">
        <v>9</v>
      </c>
      <c r="C45" s="4">
        <v>2</v>
      </c>
      <c r="D45" s="4">
        <f t="shared" si="0"/>
        <v>1.99</v>
      </c>
      <c r="E45" s="4">
        <f t="shared" si="1"/>
        <v>0.1903333333333333</v>
      </c>
      <c r="F45" s="4">
        <f t="shared" si="2"/>
        <v>1.9399999999999997</v>
      </c>
      <c r="G45" s="4">
        <f t="shared" si="3"/>
        <v>2.0866666666666664</v>
      </c>
      <c r="H45" s="4">
        <f t="shared" si="4"/>
        <v>3.4844444444444449E-2</v>
      </c>
      <c r="I45" s="4">
        <f t="shared" si="5"/>
        <v>3.7493867777777767</v>
      </c>
      <c r="J45" s="4">
        <f t="shared" si="6"/>
        <v>9.3444444444444035E-3</v>
      </c>
      <c r="K45" s="4">
        <f t="shared" si="7"/>
        <v>3.9455201111111111</v>
      </c>
      <c r="N45" s="45"/>
      <c r="O45" s="45"/>
      <c r="P45" s="37" t="s">
        <v>14</v>
      </c>
      <c r="Q45" s="37"/>
      <c r="R45" s="35">
        <f>IFERROR(MAX((T30-T37)/Q31/Q37,0),"")</f>
        <v>4.9692488129154812E-2</v>
      </c>
      <c r="S45" s="35"/>
      <c r="T45" s="36">
        <f t="shared" si="8"/>
        <v>4.2460352836610572E-2</v>
      </c>
      <c r="U45" s="36"/>
      <c r="V45" s="35">
        <f t="shared" si="9"/>
        <v>0.22291811978651446</v>
      </c>
      <c r="W45" s="35"/>
      <c r="X45" s="36">
        <f t="shared" si="10"/>
        <v>0.20605910034893041</v>
      </c>
      <c r="Y45" s="36"/>
      <c r="AA45" t="s">
        <v>61</v>
      </c>
    </row>
    <row r="46" spans="1:29" x14ac:dyDescent="0.25">
      <c r="A46" s="4">
        <v>1</v>
      </c>
      <c r="B46" s="4">
        <v>9</v>
      </c>
      <c r="C46" s="4">
        <v>3</v>
      </c>
      <c r="D46" s="4">
        <f t="shared" si="0"/>
        <v>2.0099999999999998</v>
      </c>
      <c r="E46" s="4">
        <f t="shared" si="1"/>
        <v>0.1903333333333333</v>
      </c>
      <c r="F46" s="4">
        <f t="shared" si="2"/>
        <v>1.9399999999999997</v>
      </c>
      <c r="G46" s="4">
        <f t="shared" si="3"/>
        <v>2.0866666666666664</v>
      </c>
      <c r="H46" s="4">
        <f t="shared" si="4"/>
        <v>3.4844444444444449E-2</v>
      </c>
      <c r="I46" s="4">
        <f t="shared" si="5"/>
        <v>3.7493867777777767</v>
      </c>
      <c r="J46" s="4">
        <f t="shared" si="6"/>
        <v>5.8777777777777769E-3</v>
      </c>
      <c r="K46" s="4">
        <f t="shared" si="7"/>
        <v>4.0253734444444431</v>
      </c>
      <c r="N46" s="45" t="s">
        <v>93</v>
      </c>
      <c r="O46" s="45"/>
      <c r="P46" s="37" t="s">
        <v>29</v>
      </c>
      <c r="Q46" s="37"/>
      <c r="R46" s="35">
        <f>IF(L39="w/",MAX((T32-T37)/Q37,0),0)</f>
        <v>0</v>
      </c>
      <c r="S46" s="35"/>
      <c r="T46" s="36">
        <f t="shared" si="8"/>
        <v>0</v>
      </c>
      <c r="U46" s="36"/>
      <c r="V46" s="35">
        <f t="shared" si="9"/>
        <v>0</v>
      </c>
      <c r="W46" s="35"/>
      <c r="X46" s="36">
        <f t="shared" si="10"/>
        <v>0</v>
      </c>
      <c r="Y46" s="36"/>
    </row>
    <row r="47" spans="1:29" ht="14" x14ac:dyDescent="0.3">
      <c r="A47" s="4">
        <v>1</v>
      </c>
      <c r="B47" s="4">
        <v>9</v>
      </c>
      <c r="C47" s="4">
        <v>4</v>
      </c>
      <c r="D47" s="4" t="str">
        <f t="shared" si="0"/>
        <v/>
      </c>
      <c r="E47" s="4" t="str">
        <f t="shared" si="1"/>
        <v/>
      </c>
      <c r="F47" s="4" t="str">
        <f t="shared" si="2"/>
        <v/>
      </c>
      <c r="G47" s="4" t="str">
        <f t="shared" si="3"/>
        <v/>
      </c>
      <c r="H47" s="4" t="str">
        <f t="shared" si="4"/>
        <v/>
      </c>
      <c r="I47" s="4" t="str">
        <f t="shared" si="5"/>
        <v/>
      </c>
      <c r="J47" s="4" t="str">
        <f t="shared" si="6"/>
        <v/>
      </c>
      <c r="K47" s="4" t="str">
        <f t="shared" si="7"/>
        <v/>
      </c>
      <c r="N47" s="45" t="s">
        <v>94</v>
      </c>
      <c r="O47" s="45"/>
      <c r="P47" s="37" t="s">
        <v>30</v>
      </c>
      <c r="Q47" s="37"/>
      <c r="R47" s="35">
        <f>MAX((T31-T37)/Q30/Q37,0)</f>
        <v>1.0784889384826433</v>
      </c>
      <c r="S47" s="35"/>
      <c r="T47" s="36">
        <f t="shared" si="8"/>
        <v>0.92152803335858025</v>
      </c>
      <c r="U47" s="36"/>
      <c r="V47" s="35">
        <f t="shared" si="9"/>
        <v>1.0385032202562703</v>
      </c>
      <c r="W47" s="35"/>
      <c r="X47" s="36">
        <f t="shared" si="10"/>
        <v>0.95996251664248866</v>
      </c>
      <c r="Y47" s="36"/>
      <c r="AA47" s="2" t="str">
        <f>N53</f>
        <v>ゲージR&amp;R%を使った測定システムの評価</v>
      </c>
    </row>
    <row r="48" spans="1:29" x14ac:dyDescent="0.25">
      <c r="A48" s="4">
        <v>1</v>
      </c>
      <c r="B48" s="4">
        <v>9</v>
      </c>
      <c r="C48" s="4">
        <v>5</v>
      </c>
      <c r="D48" s="4" t="str">
        <f t="shared" si="0"/>
        <v/>
      </c>
      <c r="E48" s="4" t="str">
        <f t="shared" si="1"/>
        <v/>
      </c>
      <c r="F48" s="4" t="str">
        <f t="shared" si="2"/>
        <v/>
      </c>
      <c r="G48" s="4" t="str">
        <f t="shared" si="3"/>
        <v/>
      </c>
      <c r="H48" s="4" t="str">
        <f t="shared" si="4"/>
        <v/>
      </c>
      <c r="I48" s="4" t="str">
        <f t="shared" si="5"/>
        <v/>
      </c>
      <c r="J48" s="4" t="str">
        <f t="shared" si="6"/>
        <v/>
      </c>
      <c r="K48" s="4" t="str">
        <f t="shared" si="7"/>
        <v/>
      </c>
      <c r="N48" s="45" t="s">
        <v>95</v>
      </c>
      <c r="O48" s="45"/>
      <c r="P48" s="37" t="s">
        <v>31</v>
      </c>
      <c r="Q48" s="37"/>
      <c r="R48" s="35">
        <f>R43+R44+R47+R46</f>
        <v>1.1703267827371533</v>
      </c>
      <c r="S48" s="35"/>
      <c r="T48" s="36">
        <f t="shared" si="8"/>
        <v>1</v>
      </c>
      <c r="U48" s="36"/>
      <c r="V48" s="35">
        <f t="shared" si="9"/>
        <v>1.0818164274668569</v>
      </c>
      <c r="W48" s="35"/>
      <c r="X48" s="36">
        <f t="shared" si="10"/>
        <v>1</v>
      </c>
      <c r="Y48" s="36"/>
      <c r="AB48" s="3" t="s">
        <v>98</v>
      </c>
      <c r="AC48" t="s">
        <v>62</v>
      </c>
    </row>
    <row r="49" spans="1:33" x14ac:dyDescent="0.25">
      <c r="A49" s="4">
        <v>1</v>
      </c>
      <c r="B49" s="4">
        <v>10</v>
      </c>
      <c r="C49" s="4">
        <v>1</v>
      </c>
      <c r="D49" s="4">
        <f t="shared" si="0"/>
        <v>-1.36</v>
      </c>
      <c r="E49" s="4">
        <f t="shared" si="1"/>
        <v>0.1903333333333333</v>
      </c>
      <c r="F49" s="4">
        <f t="shared" si="2"/>
        <v>-1.548888888888889</v>
      </c>
      <c r="G49" s="4">
        <f t="shared" si="3"/>
        <v>-1.3066666666666669</v>
      </c>
      <c r="H49" s="4">
        <f t="shared" si="4"/>
        <v>3.4844444444444449E-2</v>
      </c>
      <c r="I49" s="4">
        <f t="shared" si="5"/>
        <v>2.4104287530864204</v>
      </c>
      <c r="J49" s="4">
        <f t="shared" si="6"/>
        <v>2.8444444444444337E-3</v>
      </c>
      <c r="K49" s="4">
        <f t="shared" si="7"/>
        <v>1.8595867777777781</v>
      </c>
      <c r="AB49" s="3" t="s">
        <v>99</v>
      </c>
      <c r="AC49" t="s">
        <v>63</v>
      </c>
    </row>
    <row r="50" spans="1:33" x14ac:dyDescent="0.25">
      <c r="A50" s="4">
        <v>1</v>
      </c>
      <c r="B50" s="4">
        <v>10</v>
      </c>
      <c r="C50" s="4">
        <v>2</v>
      </c>
      <c r="D50" s="4">
        <f t="shared" si="0"/>
        <v>-1.25</v>
      </c>
      <c r="E50" s="4">
        <f t="shared" si="1"/>
        <v>0.1903333333333333</v>
      </c>
      <c r="F50" s="4">
        <f t="shared" si="2"/>
        <v>-1.548888888888889</v>
      </c>
      <c r="G50" s="4">
        <f t="shared" si="3"/>
        <v>-1.3066666666666669</v>
      </c>
      <c r="H50" s="4">
        <f t="shared" si="4"/>
        <v>3.4844444444444449E-2</v>
      </c>
      <c r="I50" s="4">
        <f t="shared" si="5"/>
        <v>2.4104287530864204</v>
      </c>
      <c r="J50" s="4">
        <f t="shared" si="6"/>
        <v>3.2111111111111337E-3</v>
      </c>
      <c r="K50" s="4">
        <f t="shared" si="7"/>
        <v>1.5716801111111112</v>
      </c>
      <c r="R50" s="39" t="s">
        <v>32</v>
      </c>
      <c r="S50" s="39"/>
      <c r="T50" s="39"/>
      <c r="U50" s="39"/>
      <c r="V50" s="39"/>
      <c r="W50" s="39"/>
      <c r="X50" s="38">
        <f>IFERROR(MAX(0,TRUNC((V47/V42)*SQRT(2),0)),"")</f>
        <v>4</v>
      </c>
      <c r="Y50" s="38"/>
      <c r="AB50" s="3" t="s">
        <v>100</v>
      </c>
      <c r="AC50" t="s">
        <v>64</v>
      </c>
    </row>
    <row r="51" spans="1:33" x14ac:dyDescent="0.25">
      <c r="A51" s="4">
        <v>1</v>
      </c>
      <c r="B51" s="4">
        <v>10</v>
      </c>
      <c r="C51" s="4">
        <v>3</v>
      </c>
      <c r="D51" s="4">
        <f t="shared" si="0"/>
        <v>-1.31</v>
      </c>
      <c r="E51" s="4">
        <f t="shared" si="1"/>
        <v>0.1903333333333333</v>
      </c>
      <c r="F51" s="4">
        <f t="shared" si="2"/>
        <v>-1.548888888888889</v>
      </c>
      <c r="G51" s="4">
        <f t="shared" si="3"/>
        <v>-1.3066666666666669</v>
      </c>
      <c r="H51" s="4">
        <f t="shared" si="4"/>
        <v>3.4844444444444449E-2</v>
      </c>
      <c r="I51" s="4">
        <f t="shared" si="5"/>
        <v>2.4104287530864204</v>
      </c>
      <c r="J51" s="4">
        <f t="shared" si="6"/>
        <v>1.1111111111110144E-5</v>
      </c>
      <c r="K51" s="4">
        <f t="shared" si="7"/>
        <v>1.7257201111111113</v>
      </c>
      <c r="N51" s="10" t="s">
        <v>6</v>
      </c>
      <c r="AB51" s="3"/>
    </row>
    <row r="52" spans="1:33" x14ac:dyDescent="0.25">
      <c r="A52" s="4">
        <v>1</v>
      </c>
      <c r="B52" s="4">
        <v>10</v>
      </c>
      <c r="C52" s="4">
        <v>4</v>
      </c>
      <c r="D52" s="4" t="str">
        <f t="shared" si="0"/>
        <v/>
      </c>
      <c r="E52" s="4" t="str">
        <f t="shared" si="1"/>
        <v/>
      </c>
      <c r="F52" s="4" t="str">
        <f t="shared" si="2"/>
        <v/>
      </c>
      <c r="G52" s="4" t="str">
        <f t="shared" si="3"/>
        <v/>
      </c>
      <c r="H52" s="4" t="str">
        <f t="shared" si="4"/>
        <v/>
      </c>
      <c r="I52" s="4" t="str">
        <f t="shared" si="5"/>
        <v/>
      </c>
      <c r="J52" s="4" t="str">
        <f t="shared" si="6"/>
        <v/>
      </c>
      <c r="K52" s="4" t="str">
        <f t="shared" si="7"/>
        <v/>
      </c>
      <c r="AB52" s="3"/>
    </row>
    <row r="53" spans="1:33" ht="14" x14ac:dyDescent="0.3">
      <c r="A53" s="4">
        <v>1</v>
      </c>
      <c r="B53" s="4">
        <v>10</v>
      </c>
      <c r="C53" s="4">
        <v>5</v>
      </c>
      <c r="D53" s="4" t="str">
        <f t="shared" si="0"/>
        <v/>
      </c>
      <c r="E53" s="4" t="str">
        <f t="shared" si="1"/>
        <v/>
      </c>
      <c r="F53" s="4" t="str">
        <f t="shared" si="2"/>
        <v/>
      </c>
      <c r="G53" s="4" t="str">
        <f t="shared" si="3"/>
        <v/>
      </c>
      <c r="H53" s="4" t="str">
        <f t="shared" si="4"/>
        <v/>
      </c>
      <c r="I53" s="4" t="str">
        <f t="shared" si="5"/>
        <v/>
      </c>
      <c r="J53" s="4" t="str">
        <f t="shared" si="6"/>
        <v/>
      </c>
      <c r="K53" s="4" t="str">
        <f t="shared" si="7"/>
        <v/>
      </c>
      <c r="N53" s="2" t="s">
        <v>33</v>
      </c>
      <c r="AA53" s="2" t="str">
        <f>N58</f>
        <v>NDCを使った今回のゲージR&amp;R分析の評価</v>
      </c>
      <c r="AB53" s="3"/>
    </row>
    <row r="54" spans="1:33" x14ac:dyDescent="0.25">
      <c r="A54" s="4">
        <v>2</v>
      </c>
      <c r="B54" s="4">
        <v>1</v>
      </c>
      <c r="C54" s="4">
        <v>1</v>
      </c>
      <c r="D54" s="4">
        <f t="shared" si="0"/>
        <v>0.08</v>
      </c>
      <c r="E54" s="4">
        <f t="shared" si="1"/>
        <v>6.8333333333333329E-2</v>
      </c>
      <c r="F54" s="4">
        <f t="shared" si="2"/>
        <v>0.16888888888888889</v>
      </c>
      <c r="G54" s="4">
        <f t="shared" si="3"/>
        <v>0.13333333333333333</v>
      </c>
      <c r="H54" s="4">
        <f t="shared" si="4"/>
        <v>4.1817777777777808E-3</v>
      </c>
      <c r="I54" s="4">
        <f t="shared" si="5"/>
        <v>2.72983827160494E-2</v>
      </c>
      <c r="J54" s="4">
        <f t="shared" si="6"/>
        <v>2.8444444444444441E-3</v>
      </c>
      <c r="K54" s="4">
        <f t="shared" si="7"/>
        <v>5.8267777777777823E-3</v>
      </c>
      <c r="O54" s="3" t="s">
        <v>34</v>
      </c>
      <c r="P54" s="22">
        <f>X42</f>
        <v>0.28012848238160254</v>
      </c>
      <c r="AB54" s="3" t="s">
        <v>101</v>
      </c>
      <c r="AC54" t="s">
        <v>65</v>
      </c>
    </row>
    <row r="55" spans="1:33" x14ac:dyDescent="0.25">
      <c r="A55" s="4">
        <v>2</v>
      </c>
      <c r="B55" s="4">
        <v>1</v>
      </c>
      <c r="C55" s="4">
        <v>2</v>
      </c>
      <c r="D55" s="4">
        <f t="shared" si="0"/>
        <v>0.25</v>
      </c>
      <c r="E55" s="4">
        <f t="shared" si="1"/>
        <v>6.8333333333333329E-2</v>
      </c>
      <c r="F55" s="4">
        <f t="shared" si="2"/>
        <v>0.16888888888888889</v>
      </c>
      <c r="G55" s="4">
        <f t="shared" si="3"/>
        <v>0.13333333333333333</v>
      </c>
      <c r="H55" s="4">
        <f t="shared" si="4"/>
        <v>4.1817777777777808E-3</v>
      </c>
      <c r="I55" s="4">
        <f t="shared" si="5"/>
        <v>2.72983827160494E-2</v>
      </c>
      <c r="J55" s="4">
        <f t="shared" si="6"/>
        <v>1.3611111111111112E-2</v>
      </c>
      <c r="K55" s="4">
        <f t="shared" si="7"/>
        <v>6.0680111111111129E-2</v>
      </c>
      <c r="O55" t="str">
        <f>IF(P54="","",IF(P54&lt;0.1,N1,IF(P54&gt;0.3,P1,O1)))</f>
        <v>10%から30%の間なので用途によっては許容されますが、改善を図って下さい。</v>
      </c>
      <c r="AB55" s="3" t="s">
        <v>102</v>
      </c>
      <c r="AC55" t="s">
        <v>66</v>
      </c>
    </row>
    <row r="56" spans="1:33" x14ac:dyDescent="0.25">
      <c r="A56" s="4">
        <v>2</v>
      </c>
      <c r="B56" s="4">
        <v>1</v>
      </c>
      <c r="C56" s="4">
        <v>3</v>
      </c>
      <c r="D56" s="4">
        <f t="shared" si="0"/>
        <v>7.0000000000000007E-2</v>
      </c>
      <c r="E56" s="4">
        <f t="shared" si="1"/>
        <v>6.8333333333333329E-2</v>
      </c>
      <c r="F56" s="4">
        <f t="shared" si="2"/>
        <v>0.16888888888888889</v>
      </c>
      <c r="G56" s="4">
        <f t="shared" si="3"/>
        <v>0.13333333333333333</v>
      </c>
      <c r="H56" s="4">
        <f t="shared" si="4"/>
        <v>4.1817777777777808E-3</v>
      </c>
      <c r="I56" s="4">
        <f t="shared" si="5"/>
        <v>2.72983827160494E-2</v>
      </c>
      <c r="J56" s="4">
        <f t="shared" si="6"/>
        <v>4.0111111111111103E-3</v>
      </c>
      <c r="K56" s="4">
        <f t="shared" si="7"/>
        <v>4.4001111111111159E-3</v>
      </c>
      <c r="O56" t="str">
        <f>IF(P54="","",IF(P54&gt;=0.1,IF(X43&lt;X44,S1,T1),""))</f>
        <v>セルX43とX44を比べて下さい。測定者の訓練が必要かもしれません。彼らの状況を確認して下さい。</v>
      </c>
    </row>
    <row r="57" spans="1:33" x14ac:dyDescent="0.25">
      <c r="A57" s="4">
        <v>2</v>
      </c>
      <c r="B57" s="4">
        <v>1</v>
      </c>
      <c r="C57" s="4">
        <v>4</v>
      </c>
      <c r="D57" s="4" t="str">
        <f t="shared" si="0"/>
        <v/>
      </c>
      <c r="E57" s="4" t="str">
        <f t="shared" si="1"/>
        <v/>
      </c>
      <c r="F57" s="4" t="str">
        <f t="shared" si="2"/>
        <v/>
      </c>
      <c r="G57" s="4" t="str">
        <f t="shared" si="3"/>
        <v/>
      </c>
      <c r="H57" s="4" t="str">
        <f t="shared" si="4"/>
        <v/>
      </c>
      <c r="I57" s="4" t="str">
        <f t="shared" si="5"/>
        <v/>
      </c>
      <c r="J57" s="4" t="str">
        <f t="shared" si="6"/>
        <v/>
      </c>
      <c r="K57" s="4" t="str">
        <f t="shared" si="7"/>
        <v/>
      </c>
      <c r="AA57" t="s">
        <v>103</v>
      </c>
    </row>
    <row r="58" spans="1:33" ht="14" x14ac:dyDescent="0.3">
      <c r="A58" s="4">
        <v>2</v>
      </c>
      <c r="B58" s="4">
        <v>1</v>
      </c>
      <c r="C58" s="4">
        <v>5</v>
      </c>
      <c r="D58" s="4" t="str">
        <f t="shared" si="0"/>
        <v/>
      </c>
      <c r="E58" s="4" t="str">
        <f t="shared" si="1"/>
        <v/>
      </c>
      <c r="F58" s="4" t="str">
        <f t="shared" si="2"/>
        <v/>
      </c>
      <c r="G58" s="4" t="str">
        <f t="shared" si="3"/>
        <v/>
      </c>
      <c r="H58" s="4" t="str">
        <f t="shared" si="4"/>
        <v/>
      </c>
      <c r="I58" s="4" t="str">
        <f t="shared" si="5"/>
        <v/>
      </c>
      <c r="J58" s="4" t="str">
        <f t="shared" si="6"/>
        <v/>
      </c>
      <c r="K58" s="4" t="str">
        <f t="shared" si="7"/>
        <v/>
      </c>
      <c r="N58" s="2" t="s">
        <v>35</v>
      </c>
      <c r="AA58" s="41" t="s">
        <v>104</v>
      </c>
      <c r="AB58" s="43"/>
      <c r="AC58" s="43"/>
      <c r="AD58" s="43"/>
      <c r="AE58" s="43"/>
      <c r="AF58" s="43"/>
      <c r="AG58" s="43"/>
    </row>
    <row r="59" spans="1:33" x14ac:dyDescent="0.25">
      <c r="A59" s="4">
        <v>2</v>
      </c>
      <c r="B59" s="4">
        <v>2</v>
      </c>
      <c r="C59" s="4">
        <v>1</v>
      </c>
      <c r="D59" s="4">
        <f t="shared" si="0"/>
        <v>-0.47</v>
      </c>
      <c r="E59" s="4">
        <f t="shared" si="1"/>
        <v>6.8333333333333329E-2</v>
      </c>
      <c r="F59" s="4">
        <f t="shared" si="2"/>
        <v>-0.85111111111111104</v>
      </c>
      <c r="G59" s="4">
        <f t="shared" si="3"/>
        <v>-0.79</v>
      </c>
      <c r="H59" s="4">
        <f t="shared" si="4"/>
        <v>4.1817777777777808E-3</v>
      </c>
      <c r="I59" s="4">
        <f t="shared" si="5"/>
        <v>0.73064504938271579</v>
      </c>
      <c r="J59" s="4">
        <f t="shared" si="6"/>
        <v>0.10240000000000005</v>
      </c>
      <c r="K59" s="4">
        <f t="shared" si="7"/>
        <v>0.22436011111111107</v>
      </c>
      <c r="O59" s="3" t="s">
        <v>36</v>
      </c>
      <c r="P59" s="23">
        <f>X50</f>
        <v>4</v>
      </c>
      <c r="AA59" s="41" t="s">
        <v>105</v>
      </c>
      <c r="AB59" s="42"/>
      <c r="AC59" s="42"/>
      <c r="AD59" s="42"/>
      <c r="AE59" s="42"/>
      <c r="AF59" s="42"/>
      <c r="AG59" s="42"/>
    </row>
    <row r="60" spans="1:33" x14ac:dyDescent="0.25">
      <c r="A60" s="4">
        <v>2</v>
      </c>
      <c r="B60" s="4">
        <v>2</v>
      </c>
      <c r="C60" s="4">
        <v>2</v>
      </c>
      <c r="D60" s="4">
        <f t="shared" si="0"/>
        <v>-1.22</v>
      </c>
      <c r="E60" s="4">
        <f t="shared" si="1"/>
        <v>6.8333333333333329E-2</v>
      </c>
      <c r="F60" s="4">
        <f t="shared" si="2"/>
        <v>-0.85111111111111104</v>
      </c>
      <c r="G60" s="4">
        <f t="shared" si="3"/>
        <v>-0.79</v>
      </c>
      <c r="H60" s="4">
        <f t="shared" si="4"/>
        <v>4.1817777777777808E-3</v>
      </c>
      <c r="I60" s="4">
        <f t="shared" si="5"/>
        <v>0.73064504938271579</v>
      </c>
      <c r="J60" s="4">
        <f t="shared" si="6"/>
        <v>0.18489999999999995</v>
      </c>
      <c r="K60" s="4">
        <f t="shared" si="7"/>
        <v>1.4973601111111112</v>
      </c>
      <c r="O60" t="str">
        <f>IF(X50="","",IF(P59&gt;=5,Q1,R1))</f>
        <v>４以下なので、今回使用した部品のバラツキが充分にありません。他の部品で再度行って下さい。</v>
      </c>
      <c r="AA60" s="41" t="s">
        <v>106</v>
      </c>
      <c r="AB60" s="42"/>
      <c r="AC60" s="42"/>
      <c r="AD60" s="42"/>
      <c r="AE60" s="42"/>
      <c r="AF60" s="42"/>
      <c r="AG60" s="42"/>
    </row>
    <row r="61" spans="1:33" x14ac:dyDescent="0.25">
      <c r="A61" s="4">
        <v>2</v>
      </c>
      <c r="B61" s="4">
        <v>2</v>
      </c>
      <c r="C61" s="4">
        <v>3</v>
      </c>
      <c r="D61" s="4">
        <f t="shared" si="0"/>
        <v>-0.68</v>
      </c>
      <c r="E61" s="4">
        <f t="shared" si="1"/>
        <v>6.8333333333333329E-2</v>
      </c>
      <c r="F61" s="4">
        <f t="shared" si="2"/>
        <v>-0.85111111111111104</v>
      </c>
      <c r="G61" s="4">
        <f t="shared" si="3"/>
        <v>-0.79</v>
      </c>
      <c r="H61" s="4">
        <f t="shared" si="4"/>
        <v>4.1817777777777808E-3</v>
      </c>
      <c r="I61" s="4">
        <f t="shared" si="5"/>
        <v>0.73064504938271579</v>
      </c>
      <c r="J61" s="4">
        <f t="shared" si="6"/>
        <v>1.2099999999999998E-2</v>
      </c>
      <c r="K61" s="4">
        <f t="shared" si="7"/>
        <v>0.46740011111111107</v>
      </c>
    </row>
    <row r="62" spans="1:33" x14ac:dyDescent="0.25">
      <c r="A62" s="4">
        <v>2</v>
      </c>
      <c r="B62" s="4">
        <v>2</v>
      </c>
      <c r="C62" s="4">
        <v>4</v>
      </c>
      <c r="D62" s="4" t="str">
        <f t="shared" si="0"/>
        <v/>
      </c>
      <c r="E62" s="4" t="str">
        <f t="shared" si="1"/>
        <v/>
      </c>
      <c r="F62" s="4" t="str">
        <f t="shared" si="2"/>
        <v/>
      </c>
      <c r="G62" s="4" t="str">
        <f t="shared" si="3"/>
        <v/>
      </c>
      <c r="H62" s="4" t="str">
        <f t="shared" si="4"/>
        <v/>
      </c>
      <c r="I62" s="4" t="str">
        <f t="shared" si="5"/>
        <v/>
      </c>
      <c r="J62" s="4" t="str">
        <f t="shared" si="6"/>
        <v/>
      </c>
      <c r="K62" s="4" t="str">
        <f t="shared" si="7"/>
        <v/>
      </c>
    </row>
    <row r="63" spans="1:33" x14ac:dyDescent="0.25">
      <c r="A63" s="4">
        <v>2</v>
      </c>
      <c r="B63" s="4">
        <v>2</v>
      </c>
      <c r="C63" s="4">
        <v>5</v>
      </c>
      <c r="D63" s="4" t="str">
        <f t="shared" si="0"/>
        <v/>
      </c>
      <c r="E63" s="4" t="str">
        <f t="shared" si="1"/>
        <v/>
      </c>
      <c r="F63" s="4" t="str">
        <f t="shared" si="2"/>
        <v/>
      </c>
      <c r="G63" s="4" t="str">
        <f t="shared" si="3"/>
        <v/>
      </c>
      <c r="H63" s="4" t="str">
        <f t="shared" si="4"/>
        <v/>
      </c>
      <c r="I63" s="4" t="str">
        <f t="shared" si="5"/>
        <v/>
      </c>
      <c r="J63" s="4" t="str">
        <f t="shared" si="6"/>
        <v/>
      </c>
      <c r="K63" s="4" t="str">
        <f t="shared" si="7"/>
        <v/>
      </c>
      <c r="AB63" t="s">
        <v>107</v>
      </c>
    </row>
    <row r="64" spans="1:33" x14ac:dyDescent="0.25">
      <c r="A64" s="4">
        <v>2</v>
      </c>
      <c r="B64" s="4">
        <v>3</v>
      </c>
      <c r="C64" s="4">
        <v>1</v>
      </c>
      <c r="D64" s="4">
        <f t="shared" si="0"/>
        <v>1.19</v>
      </c>
      <c r="E64" s="4">
        <f t="shared" si="1"/>
        <v>6.8333333333333329E-2</v>
      </c>
      <c r="F64" s="4">
        <f t="shared" si="2"/>
        <v>1.098888888888889</v>
      </c>
      <c r="G64" s="4">
        <f t="shared" si="3"/>
        <v>1.1566666666666665</v>
      </c>
      <c r="H64" s="4">
        <f t="shared" si="4"/>
        <v>4.1817777777777808E-3</v>
      </c>
      <c r="I64" s="4">
        <f t="shared" si="5"/>
        <v>1.1995117160493829</v>
      </c>
      <c r="J64" s="4">
        <f t="shared" si="6"/>
        <v>1.111111111111118E-3</v>
      </c>
      <c r="K64" s="4">
        <f t="shared" si="7"/>
        <v>1.4073867777777775</v>
      </c>
    </row>
    <row r="65" spans="1:11" x14ac:dyDescent="0.25">
      <c r="A65" s="4">
        <v>2</v>
      </c>
      <c r="B65" s="4">
        <v>3</v>
      </c>
      <c r="C65" s="4">
        <v>2</v>
      </c>
      <c r="D65" s="4">
        <f t="shared" si="0"/>
        <v>0.94</v>
      </c>
      <c r="E65" s="4">
        <f t="shared" si="1"/>
        <v>6.8333333333333329E-2</v>
      </c>
      <c r="F65" s="4">
        <f t="shared" si="2"/>
        <v>1.098888888888889</v>
      </c>
      <c r="G65" s="4">
        <f t="shared" si="3"/>
        <v>1.1566666666666665</v>
      </c>
      <c r="H65" s="4">
        <f t="shared" si="4"/>
        <v>4.1817777777777808E-3</v>
      </c>
      <c r="I65" s="4">
        <f t="shared" si="5"/>
        <v>1.1995117160493829</v>
      </c>
      <c r="J65" s="4">
        <f t="shared" si="6"/>
        <v>4.69444444444444E-2</v>
      </c>
      <c r="K65" s="4">
        <f t="shared" si="7"/>
        <v>0.87672011111111114</v>
      </c>
    </row>
    <row r="66" spans="1:11" x14ac:dyDescent="0.25">
      <c r="A66" s="4">
        <v>2</v>
      </c>
      <c r="B66" s="4">
        <v>3</v>
      </c>
      <c r="C66" s="4">
        <v>3</v>
      </c>
      <c r="D66" s="4">
        <f t="shared" si="0"/>
        <v>1.34</v>
      </c>
      <c r="E66" s="4">
        <f t="shared" si="1"/>
        <v>6.8333333333333329E-2</v>
      </c>
      <c r="F66" s="4">
        <f t="shared" si="2"/>
        <v>1.098888888888889</v>
      </c>
      <c r="G66" s="4">
        <f t="shared" si="3"/>
        <v>1.1566666666666665</v>
      </c>
      <c r="H66" s="4">
        <f t="shared" si="4"/>
        <v>4.1817777777777808E-3</v>
      </c>
      <c r="I66" s="4">
        <f t="shared" si="5"/>
        <v>1.1995117160493829</v>
      </c>
      <c r="J66" s="4">
        <f t="shared" si="6"/>
        <v>3.3611111111111196E-2</v>
      </c>
      <c r="K66" s="4">
        <f t="shared" si="7"/>
        <v>1.7857867777777778</v>
      </c>
    </row>
    <row r="67" spans="1:11" x14ac:dyDescent="0.25">
      <c r="A67" s="4">
        <v>2</v>
      </c>
      <c r="B67" s="4">
        <v>3</v>
      </c>
      <c r="C67" s="4">
        <v>4</v>
      </c>
      <c r="D67" s="4" t="str">
        <f t="shared" si="0"/>
        <v/>
      </c>
      <c r="E67" s="4" t="str">
        <f t="shared" si="1"/>
        <v/>
      </c>
      <c r="F67" s="4" t="str">
        <f t="shared" si="2"/>
        <v/>
      </c>
      <c r="G67" s="4" t="str">
        <f t="shared" si="3"/>
        <v/>
      </c>
      <c r="H67" s="4" t="str">
        <f t="shared" si="4"/>
        <v/>
      </c>
      <c r="I67" s="4" t="str">
        <f t="shared" si="5"/>
        <v/>
      </c>
      <c r="J67" s="4" t="str">
        <f t="shared" si="6"/>
        <v/>
      </c>
      <c r="K67" s="4" t="str">
        <f t="shared" si="7"/>
        <v/>
      </c>
    </row>
    <row r="68" spans="1:11" x14ac:dyDescent="0.25">
      <c r="A68" s="4">
        <v>2</v>
      </c>
      <c r="B68" s="4">
        <v>3</v>
      </c>
      <c r="C68" s="4">
        <v>5</v>
      </c>
      <c r="D68" s="4" t="str">
        <f t="shared" si="0"/>
        <v/>
      </c>
      <c r="E68" s="4" t="str">
        <f t="shared" si="1"/>
        <v/>
      </c>
      <c r="F68" s="4" t="str">
        <f t="shared" si="2"/>
        <v/>
      </c>
      <c r="G68" s="4" t="str">
        <f t="shared" si="3"/>
        <v/>
      </c>
      <c r="H68" s="4" t="str">
        <f t="shared" si="4"/>
        <v/>
      </c>
      <c r="I68" s="4" t="str">
        <f t="shared" si="5"/>
        <v/>
      </c>
      <c r="J68" s="4" t="str">
        <f t="shared" si="6"/>
        <v/>
      </c>
      <c r="K68" s="4" t="str">
        <f t="shared" si="7"/>
        <v/>
      </c>
    </row>
    <row r="69" spans="1:11" x14ac:dyDescent="0.25">
      <c r="A69" s="4">
        <v>2</v>
      </c>
      <c r="B69" s="4">
        <v>4</v>
      </c>
      <c r="C69" s="4">
        <v>1</v>
      </c>
      <c r="D69" s="4">
        <f t="shared" ref="D69:D132" si="11">IF(VLOOKUP(A69&amp;"-"&amp;C69,$L:$Y,B69+4,0)="","",VLOOKUP(A69&amp;"-"&amp;C69,$L:$Y,B69+4,0))</f>
        <v>0.01</v>
      </c>
      <c r="E69" s="4">
        <f t="shared" ref="E69:E132" si="12">IF(D69="","",IFERROR(AVERAGEIFS($D:$D,$D:$D,"&lt;&gt;",$A:$A,A69),0))</f>
        <v>6.8333333333333329E-2</v>
      </c>
      <c r="F69" s="4">
        <f t="shared" ref="F69:F132" si="13">IF(D69="","",IFERROR(AVERAGEIFS($D:$D,$D:$D,"&lt;&gt;",$B:$B,B69),0))</f>
        <v>0.3666666666666667</v>
      </c>
      <c r="G69" s="4">
        <f t="shared" ref="G69:G132" si="14">IF(D69="","",IFERROR(AVERAGEIFS($D:$D,$D:$D,"&lt;&gt;",$B:$B,B69,$A:$A,A69),0))</f>
        <v>0.41333333333333333</v>
      </c>
      <c r="H69" s="4">
        <f t="shared" ref="H69:H132" si="15">IF(D69="","",(E69-$C$2)^2)</f>
        <v>4.1817777777777808E-3</v>
      </c>
      <c r="I69" s="4">
        <f t="shared" ref="I69:I132" si="16">IF(D69="","",(F69-$C$2)^2)</f>
        <v>0.13176900000000002</v>
      </c>
      <c r="J69" s="4">
        <f t="shared" ref="J69:J132" si="17">IF(D69="","",(D69-G69)^2)</f>
        <v>0.16267777777777775</v>
      </c>
      <c r="K69" s="4">
        <f t="shared" ref="K69:K132" si="18">IF(D69="","",(D69-$C$2)^2)</f>
        <v>4.0111111111111545E-5</v>
      </c>
    </row>
    <row r="70" spans="1:11" x14ac:dyDescent="0.25">
      <c r="A70" s="4">
        <v>2</v>
      </c>
      <c r="B70" s="4">
        <v>4</v>
      </c>
      <c r="C70" s="4">
        <v>2</v>
      </c>
      <c r="D70" s="4">
        <f t="shared" si="11"/>
        <v>1.03</v>
      </c>
      <c r="E70" s="4">
        <f t="shared" si="12"/>
        <v>6.8333333333333329E-2</v>
      </c>
      <c r="F70" s="4">
        <f t="shared" si="13"/>
        <v>0.3666666666666667</v>
      </c>
      <c r="G70" s="4">
        <f t="shared" si="14"/>
        <v>0.41333333333333333</v>
      </c>
      <c r="H70" s="4">
        <f t="shared" si="15"/>
        <v>4.1817777777777808E-3</v>
      </c>
      <c r="I70" s="4">
        <f t="shared" si="16"/>
        <v>0.13176900000000002</v>
      </c>
      <c r="J70" s="4">
        <f t="shared" si="17"/>
        <v>0.38027777777777783</v>
      </c>
      <c r="K70" s="4">
        <f t="shared" si="18"/>
        <v>1.0533601111111111</v>
      </c>
    </row>
    <row r="71" spans="1:11" x14ac:dyDescent="0.25">
      <c r="A71" s="4">
        <v>2</v>
      </c>
      <c r="B71" s="4">
        <v>4</v>
      </c>
      <c r="C71" s="4">
        <v>3</v>
      </c>
      <c r="D71" s="4">
        <f t="shared" si="11"/>
        <v>0.2</v>
      </c>
      <c r="E71" s="4">
        <f t="shared" si="12"/>
        <v>6.8333333333333329E-2</v>
      </c>
      <c r="F71" s="4">
        <f t="shared" si="13"/>
        <v>0.3666666666666667</v>
      </c>
      <c r="G71" s="4">
        <f t="shared" si="14"/>
        <v>0.41333333333333333</v>
      </c>
      <c r="H71" s="4">
        <f t="shared" si="15"/>
        <v>4.1817777777777808E-3</v>
      </c>
      <c r="I71" s="4">
        <f t="shared" si="16"/>
        <v>0.13176900000000002</v>
      </c>
      <c r="J71" s="4">
        <f t="shared" si="17"/>
        <v>4.5511111111111106E-2</v>
      </c>
      <c r="K71" s="4">
        <f t="shared" si="18"/>
        <v>3.8546777777777798E-2</v>
      </c>
    </row>
    <row r="72" spans="1:11" x14ac:dyDescent="0.25">
      <c r="A72" s="4">
        <v>2</v>
      </c>
      <c r="B72" s="4">
        <v>4</v>
      </c>
      <c r="C72" s="4">
        <v>4</v>
      </c>
      <c r="D72" s="4" t="str">
        <f t="shared" si="11"/>
        <v/>
      </c>
      <c r="E72" s="4" t="str">
        <f t="shared" si="12"/>
        <v/>
      </c>
      <c r="F72" s="4" t="str">
        <f t="shared" si="13"/>
        <v/>
      </c>
      <c r="G72" s="4" t="str">
        <f t="shared" si="14"/>
        <v/>
      </c>
      <c r="H72" s="4" t="str">
        <f t="shared" si="15"/>
        <v/>
      </c>
      <c r="I72" s="4" t="str">
        <f t="shared" si="16"/>
        <v/>
      </c>
      <c r="J72" s="4" t="str">
        <f t="shared" si="17"/>
        <v/>
      </c>
      <c r="K72" s="4" t="str">
        <f t="shared" si="18"/>
        <v/>
      </c>
    </row>
    <row r="73" spans="1:11" x14ac:dyDescent="0.25">
      <c r="A73" s="4">
        <v>2</v>
      </c>
      <c r="B73" s="4">
        <v>4</v>
      </c>
      <c r="C73" s="4">
        <v>5</v>
      </c>
      <c r="D73" s="4" t="str">
        <f t="shared" si="11"/>
        <v/>
      </c>
      <c r="E73" s="4" t="str">
        <f t="shared" si="12"/>
        <v/>
      </c>
      <c r="F73" s="4" t="str">
        <f t="shared" si="13"/>
        <v/>
      </c>
      <c r="G73" s="4" t="str">
        <f t="shared" si="14"/>
        <v/>
      </c>
      <c r="H73" s="4" t="str">
        <f t="shared" si="15"/>
        <v/>
      </c>
      <c r="I73" s="4" t="str">
        <f t="shared" si="16"/>
        <v/>
      </c>
      <c r="J73" s="4" t="str">
        <f t="shared" si="17"/>
        <v/>
      </c>
      <c r="K73" s="4" t="str">
        <f t="shared" si="18"/>
        <v/>
      </c>
    </row>
    <row r="74" spans="1:11" x14ac:dyDescent="0.25">
      <c r="A74" s="4">
        <v>2</v>
      </c>
      <c r="B74" s="4">
        <v>5</v>
      </c>
      <c r="C74" s="4">
        <v>1</v>
      </c>
      <c r="D74" s="4">
        <f t="shared" si="11"/>
        <v>-0.56000000000000005</v>
      </c>
      <c r="E74" s="4">
        <f t="shared" si="12"/>
        <v>6.8333333333333329E-2</v>
      </c>
      <c r="F74" s="4">
        <f t="shared" si="13"/>
        <v>-1.0644444444444445</v>
      </c>
      <c r="G74" s="4">
        <f t="shared" si="14"/>
        <v>-1.0133333333333334</v>
      </c>
      <c r="H74" s="4">
        <f t="shared" si="15"/>
        <v>4.1817777777777808E-3</v>
      </c>
      <c r="I74" s="4">
        <f t="shared" si="16"/>
        <v>1.1408613456790127</v>
      </c>
      <c r="J74" s="4">
        <f t="shared" si="17"/>
        <v>0.20551111111111114</v>
      </c>
      <c r="K74" s="4">
        <f t="shared" si="18"/>
        <v>0.31772011111111109</v>
      </c>
    </row>
    <row r="75" spans="1:11" x14ac:dyDescent="0.25">
      <c r="A75" s="4">
        <v>2</v>
      </c>
      <c r="B75" s="4">
        <v>5</v>
      </c>
      <c r="C75" s="4">
        <v>2</v>
      </c>
      <c r="D75" s="4">
        <f t="shared" si="11"/>
        <v>-1.2</v>
      </c>
      <c r="E75" s="4">
        <f t="shared" si="12"/>
        <v>6.8333333333333329E-2</v>
      </c>
      <c r="F75" s="4">
        <f t="shared" si="13"/>
        <v>-1.0644444444444445</v>
      </c>
      <c r="G75" s="4">
        <f t="shared" si="14"/>
        <v>-1.0133333333333334</v>
      </c>
      <c r="H75" s="4">
        <f t="shared" si="15"/>
        <v>4.1817777777777808E-3</v>
      </c>
      <c r="I75" s="4">
        <f t="shared" si="16"/>
        <v>1.1408613456790127</v>
      </c>
      <c r="J75" s="4">
        <f t="shared" si="17"/>
        <v>3.4844444444444393E-2</v>
      </c>
      <c r="K75" s="4">
        <f t="shared" si="18"/>
        <v>1.4488134444444445</v>
      </c>
    </row>
    <row r="76" spans="1:11" x14ac:dyDescent="0.25">
      <c r="A76" s="4">
        <v>2</v>
      </c>
      <c r="B76" s="4">
        <v>5</v>
      </c>
      <c r="C76" s="4">
        <v>3</v>
      </c>
      <c r="D76" s="4">
        <f t="shared" si="11"/>
        <v>-1.28</v>
      </c>
      <c r="E76" s="4">
        <f t="shared" si="12"/>
        <v>6.8333333333333329E-2</v>
      </c>
      <c r="F76" s="4">
        <f t="shared" si="13"/>
        <v>-1.0644444444444445</v>
      </c>
      <c r="G76" s="4">
        <f t="shared" si="14"/>
        <v>-1.0133333333333334</v>
      </c>
      <c r="H76" s="4">
        <f t="shared" si="15"/>
        <v>4.1817777777777808E-3</v>
      </c>
      <c r="I76" s="4">
        <f t="shared" si="16"/>
        <v>1.1408613456790127</v>
      </c>
      <c r="J76" s="4">
        <f t="shared" si="17"/>
        <v>7.1111111111111083E-2</v>
      </c>
      <c r="K76" s="4">
        <f t="shared" si="18"/>
        <v>1.6478001111111114</v>
      </c>
    </row>
    <row r="77" spans="1:11" x14ac:dyDescent="0.25">
      <c r="A77" s="4">
        <v>2</v>
      </c>
      <c r="B77" s="4">
        <v>5</v>
      </c>
      <c r="C77" s="4">
        <v>4</v>
      </c>
      <c r="D77" s="4" t="str">
        <f t="shared" si="11"/>
        <v/>
      </c>
      <c r="E77" s="4" t="str">
        <f t="shared" si="12"/>
        <v/>
      </c>
      <c r="F77" s="4" t="str">
        <f t="shared" si="13"/>
        <v/>
      </c>
      <c r="G77" s="4" t="str">
        <f t="shared" si="14"/>
        <v/>
      </c>
      <c r="H77" s="4" t="str">
        <f t="shared" si="15"/>
        <v/>
      </c>
      <c r="I77" s="4" t="str">
        <f t="shared" si="16"/>
        <v/>
      </c>
      <c r="J77" s="4" t="str">
        <f t="shared" si="17"/>
        <v/>
      </c>
      <c r="K77" s="4" t="str">
        <f t="shared" si="18"/>
        <v/>
      </c>
    </row>
    <row r="78" spans="1:11" x14ac:dyDescent="0.25">
      <c r="A78" s="4">
        <v>2</v>
      </c>
      <c r="B78" s="4">
        <v>5</v>
      </c>
      <c r="C78" s="4">
        <v>5</v>
      </c>
      <c r="D78" s="4" t="str">
        <f t="shared" si="11"/>
        <v/>
      </c>
      <c r="E78" s="4" t="str">
        <f t="shared" si="12"/>
        <v/>
      </c>
      <c r="F78" s="4" t="str">
        <f t="shared" si="13"/>
        <v/>
      </c>
      <c r="G78" s="4" t="str">
        <f t="shared" si="14"/>
        <v/>
      </c>
      <c r="H78" s="4" t="str">
        <f t="shared" si="15"/>
        <v/>
      </c>
      <c r="I78" s="4" t="str">
        <f t="shared" si="16"/>
        <v/>
      </c>
      <c r="J78" s="4" t="str">
        <f t="shared" si="17"/>
        <v/>
      </c>
      <c r="K78" s="4" t="str">
        <f t="shared" si="18"/>
        <v/>
      </c>
    </row>
    <row r="79" spans="1:11" x14ac:dyDescent="0.25">
      <c r="A79" s="4">
        <v>2</v>
      </c>
      <c r="B79" s="4">
        <v>6</v>
      </c>
      <c r="C79" s="4">
        <v>1</v>
      </c>
      <c r="D79" s="4">
        <f t="shared" si="11"/>
        <v>-0.2</v>
      </c>
      <c r="E79" s="4">
        <f t="shared" si="12"/>
        <v>6.8333333333333329E-2</v>
      </c>
      <c r="F79" s="4">
        <f t="shared" si="13"/>
        <v>-0.18555555555555558</v>
      </c>
      <c r="G79" s="4">
        <f t="shared" si="14"/>
        <v>2.6666666666666661E-2</v>
      </c>
      <c r="H79" s="4">
        <f t="shared" si="15"/>
        <v>4.1817777777777808E-3</v>
      </c>
      <c r="I79" s="4">
        <f t="shared" si="16"/>
        <v>3.5805049382716045E-2</v>
      </c>
      <c r="J79" s="4">
        <f t="shared" si="17"/>
        <v>5.1377777777777786E-2</v>
      </c>
      <c r="K79" s="4">
        <f t="shared" si="18"/>
        <v>4.14801111111111E-2</v>
      </c>
    </row>
    <row r="80" spans="1:11" x14ac:dyDescent="0.25">
      <c r="A80" s="4">
        <v>2</v>
      </c>
      <c r="B80" s="4">
        <v>6</v>
      </c>
      <c r="C80" s="4">
        <v>2</v>
      </c>
      <c r="D80" s="4">
        <f t="shared" si="11"/>
        <v>0.22</v>
      </c>
      <c r="E80" s="4">
        <f t="shared" si="12"/>
        <v>6.8333333333333329E-2</v>
      </c>
      <c r="F80" s="4">
        <f t="shared" si="13"/>
        <v>-0.18555555555555558</v>
      </c>
      <c r="G80" s="4">
        <f t="shared" si="14"/>
        <v>2.6666666666666661E-2</v>
      </c>
      <c r="H80" s="4">
        <f t="shared" si="15"/>
        <v>4.1817777777777808E-3</v>
      </c>
      <c r="I80" s="4">
        <f t="shared" si="16"/>
        <v>3.5805049382716045E-2</v>
      </c>
      <c r="J80" s="4">
        <f t="shared" si="17"/>
        <v>3.7377777777777774E-2</v>
      </c>
      <c r="K80" s="4">
        <f t="shared" si="18"/>
        <v>4.6800111111111133E-2</v>
      </c>
    </row>
    <row r="81" spans="1:11" x14ac:dyDescent="0.25">
      <c r="A81" s="4">
        <v>2</v>
      </c>
      <c r="B81" s="4">
        <v>6</v>
      </c>
      <c r="C81" s="4">
        <v>3</v>
      </c>
      <c r="D81" s="4">
        <f t="shared" si="11"/>
        <v>0.06</v>
      </c>
      <c r="E81" s="4">
        <f t="shared" si="12"/>
        <v>6.8333333333333329E-2</v>
      </c>
      <c r="F81" s="4">
        <f t="shared" si="13"/>
        <v>-0.18555555555555558</v>
      </c>
      <c r="G81" s="4">
        <f t="shared" si="14"/>
        <v>2.6666666666666661E-2</v>
      </c>
      <c r="H81" s="4">
        <f t="shared" si="15"/>
        <v>4.1817777777777808E-3</v>
      </c>
      <c r="I81" s="4">
        <f t="shared" si="16"/>
        <v>3.5805049382716045E-2</v>
      </c>
      <c r="J81" s="4">
        <f t="shared" si="17"/>
        <v>1.1111111111111115E-3</v>
      </c>
      <c r="K81" s="4">
        <f t="shared" si="18"/>
        <v>3.1734444444444483E-3</v>
      </c>
    </row>
    <row r="82" spans="1:11" x14ac:dyDescent="0.25">
      <c r="A82" s="4">
        <v>2</v>
      </c>
      <c r="B82" s="4">
        <v>6</v>
      </c>
      <c r="C82" s="4">
        <v>4</v>
      </c>
      <c r="D82" s="4" t="str">
        <f t="shared" si="11"/>
        <v/>
      </c>
      <c r="E82" s="4" t="str">
        <f t="shared" si="12"/>
        <v/>
      </c>
      <c r="F82" s="4" t="str">
        <f t="shared" si="13"/>
        <v/>
      </c>
      <c r="G82" s="4" t="str">
        <f t="shared" si="14"/>
        <v/>
      </c>
      <c r="H82" s="4" t="str">
        <f t="shared" si="15"/>
        <v/>
      </c>
      <c r="I82" s="4" t="str">
        <f t="shared" si="16"/>
        <v/>
      </c>
      <c r="J82" s="4" t="str">
        <f t="shared" si="17"/>
        <v/>
      </c>
      <c r="K82" s="4" t="str">
        <f t="shared" si="18"/>
        <v/>
      </c>
    </row>
    <row r="83" spans="1:11" x14ac:dyDescent="0.25">
      <c r="A83" s="4">
        <v>2</v>
      </c>
      <c r="B83" s="4">
        <v>6</v>
      </c>
      <c r="C83" s="4">
        <v>5</v>
      </c>
      <c r="D83" s="4" t="str">
        <f t="shared" si="11"/>
        <v/>
      </c>
      <c r="E83" s="4" t="str">
        <f t="shared" si="12"/>
        <v/>
      </c>
      <c r="F83" s="4" t="str">
        <f t="shared" si="13"/>
        <v/>
      </c>
      <c r="G83" s="4" t="str">
        <f t="shared" si="14"/>
        <v/>
      </c>
      <c r="H83" s="4" t="str">
        <f t="shared" si="15"/>
        <v/>
      </c>
      <c r="I83" s="4" t="str">
        <f t="shared" si="16"/>
        <v/>
      </c>
      <c r="J83" s="4" t="str">
        <f t="shared" si="17"/>
        <v/>
      </c>
      <c r="K83" s="4" t="str">
        <f t="shared" si="18"/>
        <v/>
      </c>
    </row>
    <row r="84" spans="1:11" x14ac:dyDescent="0.25">
      <c r="A84" s="4">
        <v>2</v>
      </c>
      <c r="B84" s="4">
        <v>7</v>
      </c>
      <c r="C84" s="4">
        <v>1</v>
      </c>
      <c r="D84" s="4">
        <f t="shared" si="11"/>
        <v>0.47</v>
      </c>
      <c r="E84" s="4">
        <f t="shared" si="12"/>
        <v>6.8333333333333329E-2</v>
      </c>
      <c r="F84" s="4">
        <f t="shared" si="13"/>
        <v>0.45444444444444443</v>
      </c>
      <c r="G84" s="4">
        <f t="shared" si="14"/>
        <v>0.6166666666666667</v>
      </c>
      <c r="H84" s="4">
        <f t="shared" si="15"/>
        <v>4.1817777777777808E-3</v>
      </c>
      <c r="I84" s="4">
        <f t="shared" si="16"/>
        <v>0.20320060493827161</v>
      </c>
      <c r="J84" s="4">
        <f t="shared" si="17"/>
        <v>2.1511111111111127E-2</v>
      </c>
      <c r="K84" s="4">
        <f t="shared" si="18"/>
        <v>0.21746677777777776</v>
      </c>
    </row>
    <row r="85" spans="1:11" x14ac:dyDescent="0.25">
      <c r="A85" s="4">
        <v>2</v>
      </c>
      <c r="B85" s="4">
        <v>7</v>
      </c>
      <c r="C85" s="4">
        <v>2</v>
      </c>
      <c r="D85" s="4">
        <f t="shared" si="11"/>
        <v>0.55000000000000004</v>
      </c>
      <c r="E85" s="4">
        <f t="shared" si="12"/>
        <v>6.8333333333333329E-2</v>
      </c>
      <c r="F85" s="4">
        <f t="shared" si="13"/>
        <v>0.45444444444444443</v>
      </c>
      <c r="G85" s="4">
        <f t="shared" si="14"/>
        <v>0.6166666666666667</v>
      </c>
      <c r="H85" s="4">
        <f t="shared" si="15"/>
        <v>4.1817777777777808E-3</v>
      </c>
      <c r="I85" s="4">
        <f t="shared" si="16"/>
        <v>0.20320060493827161</v>
      </c>
      <c r="J85" s="4">
        <f t="shared" si="17"/>
        <v>4.4444444444444427E-3</v>
      </c>
      <c r="K85" s="4">
        <f t="shared" si="18"/>
        <v>0.29848011111111122</v>
      </c>
    </row>
    <row r="86" spans="1:11" x14ac:dyDescent="0.25">
      <c r="A86" s="4">
        <v>2</v>
      </c>
      <c r="B86" s="4">
        <v>7</v>
      </c>
      <c r="C86" s="4">
        <v>3</v>
      </c>
      <c r="D86" s="4">
        <f t="shared" si="11"/>
        <v>0.83</v>
      </c>
      <c r="E86" s="4">
        <f t="shared" si="12"/>
        <v>6.8333333333333329E-2</v>
      </c>
      <c r="F86" s="4">
        <f t="shared" si="13"/>
        <v>0.45444444444444443</v>
      </c>
      <c r="G86" s="4">
        <f t="shared" si="14"/>
        <v>0.6166666666666667</v>
      </c>
      <c r="H86" s="4">
        <f t="shared" si="15"/>
        <v>4.1817777777777808E-3</v>
      </c>
      <c r="I86" s="4">
        <f t="shared" si="16"/>
        <v>0.20320060493827161</v>
      </c>
      <c r="J86" s="4">
        <f t="shared" si="17"/>
        <v>4.5511111111111079E-2</v>
      </c>
      <c r="K86" s="4">
        <f t="shared" si="18"/>
        <v>0.68282677777777778</v>
      </c>
    </row>
    <row r="87" spans="1:11" x14ac:dyDescent="0.25">
      <c r="A87" s="4">
        <v>2</v>
      </c>
      <c r="B87" s="4">
        <v>7</v>
      </c>
      <c r="C87" s="4">
        <v>4</v>
      </c>
      <c r="D87" s="4" t="str">
        <f t="shared" si="11"/>
        <v/>
      </c>
      <c r="E87" s="4" t="str">
        <f t="shared" si="12"/>
        <v/>
      </c>
      <c r="F87" s="4" t="str">
        <f t="shared" si="13"/>
        <v/>
      </c>
      <c r="G87" s="4" t="str">
        <f t="shared" si="14"/>
        <v/>
      </c>
      <c r="H87" s="4" t="str">
        <f t="shared" si="15"/>
        <v/>
      </c>
      <c r="I87" s="4" t="str">
        <f t="shared" si="16"/>
        <v/>
      </c>
      <c r="J87" s="4" t="str">
        <f t="shared" si="17"/>
        <v/>
      </c>
      <c r="K87" s="4" t="str">
        <f t="shared" si="18"/>
        <v/>
      </c>
    </row>
    <row r="88" spans="1:11" x14ac:dyDescent="0.25">
      <c r="A88" s="4">
        <v>2</v>
      </c>
      <c r="B88" s="4">
        <v>7</v>
      </c>
      <c r="C88" s="4">
        <v>5</v>
      </c>
      <c r="D88" s="4" t="str">
        <f t="shared" si="11"/>
        <v/>
      </c>
      <c r="E88" s="4" t="str">
        <f t="shared" si="12"/>
        <v/>
      </c>
      <c r="F88" s="4" t="str">
        <f t="shared" si="13"/>
        <v/>
      </c>
      <c r="G88" s="4" t="str">
        <f t="shared" si="14"/>
        <v/>
      </c>
      <c r="H88" s="4" t="str">
        <f t="shared" si="15"/>
        <v/>
      </c>
      <c r="I88" s="4" t="str">
        <f t="shared" si="16"/>
        <v/>
      </c>
      <c r="J88" s="4" t="str">
        <f t="shared" si="17"/>
        <v/>
      </c>
      <c r="K88" s="4" t="str">
        <f t="shared" si="18"/>
        <v/>
      </c>
    </row>
    <row r="89" spans="1:11" x14ac:dyDescent="0.25">
      <c r="A89" s="4">
        <v>2</v>
      </c>
      <c r="B89" s="4">
        <v>8</v>
      </c>
      <c r="C89" s="4">
        <v>1</v>
      </c>
      <c r="D89" s="4">
        <f t="shared" si="11"/>
        <v>-0.63</v>
      </c>
      <c r="E89" s="4">
        <f t="shared" si="12"/>
        <v>6.8333333333333329E-2</v>
      </c>
      <c r="F89" s="4">
        <f t="shared" si="13"/>
        <v>-0.34222222222222221</v>
      </c>
      <c r="G89" s="4">
        <f t="shared" si="14"/>
        <v>-0.29666666666666669</v>
      </c>
      <c r="H89" s="4">
        <f t="shared" si="15"/>
        <v>4.1817777777777808E-3</v>
      </c>
      <c r="I89" s="4">
        <f t="shared" si="16"/>
        <v>0.11963912345679011</v>
      </c>
      <c r="J89" s="4">
        <f t="shared" si="17"/>
        <v>0.1111111111111111</v>
      </c>
      <c r="K89" s="4">
        <f t="shared" si="18"/>
        <v>0.40153344444444439</v>
      </c>
    </row>
    <row r="90" spans="1:11" x14ac:dyDescent="0.25">
      <c r="A90" s="4">
        <v>2</v>
      </c>
      <c r="B90" s="4">
        <v>8</v>
      </c>
      <c r="C90" s="4">
        <v>2</v>
      </c>
      <c r="D90" s="4">
        <f t="shared" si="11"/>
        <v>0.08</v>
      </c>
      <c r="E90" s="4">
        <f t="shared" si="12"/>
        <v>6.8333333333333329E-2</v>
      </c>
      <c r="F90" s="4">
        <f t="shared" si="13"/>
        <v>-0.34222222222222221</v>
      </c>
      <c r="G90" s="4">
        <f t="shared" si="14"/>
        <v>-0.29666666666666669</v>
      </c>
      <c r="H90" s="4">
        <f t="shared" si="15"/>
        <v>4.1817777777777808E-3</v>
      </c>
      <c r="I90" s="4">
        <f t="shared" si="16"/>
        <v>0.11963912345679011</v>
      </c>
      <c r="J90" s="4">
        <f t="shared" si="17"/>
        <v>0.1418777777777778</v>
      </c>
      <c r="K90" s="4">
        <f t="shared" si="18"/>
        <v>5.8267777777777823E-3</v>
      </c>
    </row>
    <row r="91" spans="1:11" x14ac:dyDescent="0.25">
      <c r="A91" s="4">
        <v>2</v>
      </c>
      <c r="B91" s="4">
        <v>8</v>
      </c>
      <c r="C91" s="4">
        <v>3</v>
      </c>
      <c r="D91" s="4">
        <f t="shared" si="11"/>
        <v>-0.34</v>
      </c>
      <c r="E91" s="4">
        <f t="shared" si="12"/>
        <v>6.8333333333333329E-2</v>
      </c>
      <c r="F91" s="4">
        <f t="shared" si="13"/>
        <v>-0.34222222222222221</v>
      </c>
      <c r="G91" s="4">
        <f t="shared" si="14"/>
        <v>-0.29666666666666669</v>
      </c>
      <c r="H91" s="4">
        <f t="shared" si="15"/>
        <v>4.1817777777777808E-3</v>
      </c>
      <c r="I91" s="4">
        <f t="shared" si="16"/>
        <v>0.11963912345679011</v>
      </c>
      <c r="J91" s="4">
        <f t="shared" si="17"/>
        <v>1.8777777777777779E-3</v>
      </c>
      <c r="K91" s="4">
        <f t="shared" si="18"/>
        <v>0.11810677777777778</v>
      </c>
    </row>
    <row r="92" spans="1:11" x14ac:dyDescent="0.25">
      <c r="A92" s="4">
        <v>2</v>
      </c>
      <c r="B92" s="4">
        <v>8</v>
      </c>
      <c r="C92" s="4">
        <v>4</v>
      </c>
      <c r="D92" s="4" t="str">
        <f t="shared" si="11"/>
        <v/>
      </c>
      <c r="E92" s="4" t="str">
        <f t="shared" si="12"/>
        <v/>
      </c>
      <c r="F92" s="4" t="str">
        <f t="shared" si="13"/>
        <v/>
      </c>
      <c r="G92" s="4" t="str">
        <f t="shared" si="14"/>
        <v/>
      </c>
      <c r="H92" s="4" t="str">
        <f t="shared" si="15"/>
        <v/>
      </c>
      <c r="I92" s="4" t="str">
        <f t="shared" si="16"/>
        <v/>
      </c>
      <c r="J92" s="4" t="str">
        <f t="shared" si="17"/>
        <v/>
      </c>
      <c r="K92" s="4" t="str">
        <f t="shared" si="18"/>
        <v/>
      </c>
    </row>
    <row r="93" spans="1:11" x14ac:dyDescent="0.25">
      <c r="A93" s="4">
        <v>2</v>
      </c>
      <c r="B93" s="4">
        <v>8</v>
      </c>
      <c r="C93" s="4">
        <v>5</v>
      </c>
      <c r="D93" s="4" t="str">
        <f t="shared" si="11"/>
        <v/>
      </c>
      <c r="E93" s="4" t="str">
        <f t="shared" si="12"/>
        <v/>
      </c>
      <c r="F93" s="4" t="str">
        <f t="shared" si="13"/>
        <v/>
      </c>
      <c r="G93" s="4" t="str">
        <f t="shared" si="14"/>
        <v/>
      </c>
      <c r="H93" s="4" t="str">
        <f t="shared" si="15"/>
        <v/>
      </c>
      <c r="I93" s="4" t="str">
        <f t="shared" si="16"/>
        <v/>
      </c>
      <c r="J93" s="4" t="str">
        <f t="shared" si="17"/>
        <v/>
      </c>
      <c r="K93" s="4" t="str">
        <f t="shared" si="18"/>
        <v/>
      </c>
    </row>
    <row r="94" spans="1:11" x14ac:dyDescent="0.25">
      <c r="A94" s="4">
        <v>2</v>
      </c>
      <c r="B94" s="4">
        <v>9</v>
      </c>
      <c r="C94" s="4">
        <v>1</v>
      </c>
      <c r="D94" s="4">
        <f t="shared" si="11"/>
        <v>1.8</v>
      </c>
      <c r="E94" s="4">
        <f t="shared" si="12"/>
        <v>6.8333333333333329E-2</v>
      </c>
      <c r="F94" s="4">
        <f t="shared" si="13"/>
        <v>1.9399999999999997</v>
      </c>
      <c r="G94" s="4">
        <f t="shared" si="14"/>
        <v>2.0366666666666666</v>
      </c>
      <c r="H94" s="4">
        <f t="shared" si="15"/>
        <v>4.1817777777777808E-3</v>
      </c>
      <c r="I94" s="4">
        <f t="shared" si="16"/>
        <v>3.7493867777777767</v>
      </c>
      <c r="J94" s="4">
        <f t="shared" si="17"/>
        <v>5.6011111111111067E-2</v>
      </c>
      <c r="K94" s="4">
        <f t="shared" si="18"/>
        <v>3.2268134444444443</v>
      </c>
    </row>
    <row r="95" spans="1:11" x14ac:dyDescent="0.25">
      <c r="A95" s="4">
        <v>2</v>
      </c>
      <c r="B95" s="4">
        <v>9</v>
      </c>
      <c r="C95" s="4">
        <v>2</v>
      </c>
      <c r="D95" s="4">
        <f t="shared" si="11"/>
        <v>2.12</v>
      </c>
      <c r="E95" s="4">
        <f t="shared" si="12"/>
        <v>6.8333333333333329E-2</v>
      </c>
      <c r="F95" s="4">
        <f t="shared" si="13"/>
        <v>1.9399999999999997</v>
      </c>
      <c r="G95" s="4">
        <f t="shared" si="14"/>
        <v>2.0366666666666666</v>
      </c>
      <c r="H95" s="4">
        <f t="shared" si="15"/>
        <v>4.1817777777777808E-3</v>
      </c>
      <c r="I95" s="4">
        <f t="shared" si="16"/>
        <v>3.7493867777777767</v>
      </c>
      <c r="J95" s="4">
        <f t="shared" si="17"/>
        <v>6.9444444444444692E-3</v>
      </c>
      <c r="K95" s="4">
        <f t="shared" si="18"/>
        <v>4.4788667777777782</v>
      </c>
    </row>
    <row r="96" spans="1:11" x14ac:dyDescent="0.25">
      <c r="A96" s="4">
        <v>2</v>
      </c>
      <c r="B96" s="4">
        <v>9</v>
      </c>
      <c r="C96" s="4">
        <v>3</v>
      </c>
      <c r="D96" s="4">
        <f t="shared" si="11"/>
        <v>2.19</v>
      </c>
      <c r="E96" s="4">
        <f t="shared" si="12"/>
        <v>6.8333333333333329E-2</v>
      </c>
      <c r="F96" s="4">
        <f t="shared" si="13"/>
        <v>1.9399999999999997</v>
      </c>
      <c r="G96" s="4">
        <f t="shared" si="14"/>
        <v>2.0366666666666666</v>
      </c>
      <c r="H96" s="4">
        <f t="shared" si="15"/>
        <v>4.1817777777777808E-3</v>
      </c>
      <c r="I96" s="4">
        <f t="shared" si="16"/>
        <v>3.7493867777777767</v>
      </c>
      <c r="J96" s="4">
        <f t="shared" si="17"/>
        <v>2.3511111111111108E-2</v>
      </c>
      <c r="K96" s="4">
        <f t="shared" si="18"/>
        <v>4.7800534444444445</v>
      </c>
    </row>
    <row r="97" spans="1:11" x14ac:dyDescent="0.25">
      <c r="A97" s="4">
        <v>2</v>
      </c>
      <c r="B97" s="4">
        <v>9</v>
      </c>
      <c r="C97" s="4">
        <v>4</v>
      </c>
      <c r="D97" s="4" t="str">
        <f t="shared" si="11"/>
        <v/>
      </c>
      <c r="E97" s="4" t="str">
        <f t="shared" si="12"/>
        <v/>
      </c>
      <c r="F97" s="4" t="str">
        <f t="shared" si="13"/>
        <v/>
      </c>
      <c r="G97" s="4" t="str">
        <f t="shared" si="14"/>
        <v/>
      </c>
      <c r="H97" s="4" t="str">
        <f t="shared" si="15"/>
        <v/>
      </c>
      <c r="I97" s="4" t="str">
        <f t="shared" si="16"/>
        <v/>
      </c>
      <c r="J97" s="4" t="str">
        <f t="shared" si="17"/>
        <v/>
      </c>
      <c r="K97" s="4" t="str">
        <f t="shared" si="18"/>
        <v/>
      </c>
    </row>
    <row r="98" spans="1:11" x14ac:dyDescent="0.25">
      <c r="A98" s="4">
        <v>2</v>
      </c>
      <c r="B98" s="4">
        <v>9</v>
      </c>
      <c r="C98" s="4">
        <v>5</v>
      </c>
      <c r="D98" s="4" t="str">
        <f t="shared" si="11"/>
        <v/>
      </c>
      <c r="E98" s="4" t="str">
        <f t="shared" si="12"/>
        <v/>
      </c>
      <c r="F98" s="4" t="str">
        <f t="shared" si="13"/>
        <v/>
      </c>
      <c r="G98" s="4" t="str">
        <f t="shared" si="14"/>
        <v/>
      </c>
      <c r="H98" s="4" t="str">
        <f t="shared" si="15"/>
        <v/>
      </c>
      <c r="I98" s="4" t="str">
        <f t="shared" si="16"/>
        <v/>
      </c>
      <c r="J98" s="4" t="str">
        <f t="shared" si="17"/>
        <v/>
      </c>
      <c r="K98" s="4" t="str">
        <f t="shared" si="18"/>
        <v/>
      </c>
    </row>
    <row r="99" spans="1:11" x14ac:dyDescent="0.25">
      <c r="A99" s="4">
        <v>2</v>
      </c>
      <c r="B99" s="4">
        <v>10</v>
      </c>
      <c r="C99" s="4">
        <v>1</v>
      </c>
      <c r="D99" s="4">
        <f t="shared" si="11"/>
        <v>-1.68</v>
      </c>
      <c r="E99" s="4">
        <f t="shared" si="12"/>
        <v>6.8333333333333329E-2</v>
      </c>
      <c r="F99" s="4">
        <f t="shared" si="13"/>
        <v>-1.548888888888889</v>
      </c>
      <c r="G99" s="4">
        <f t="shared" si="14"/>
        <v>-1.5999999999999999</v>
      </c>
      <c r="H99" s="4">
        <f t="shared" si="15"/>
        <v>4.1817777777777808E-3</v>
      </c>
      <c r="I99" s="4">
        <f t="shared" si="16"/>
        <v>2.4104287530864204</v>
      </c>
      <c r="J99" s="4">
        <f t="shared" si="17"/>
        <v>6.4000000000000116E-3</v>
      </c>
      <c r="K99" s="4">
        <f t="shared" si="18"/>
        <v>2.8347334444444443</v>
      </c>
    </row>
    <row r="100" spans="1:11" x14ac:dyDescent="0.25">
      <c r="A100" s="4">
        <v>2</v>
      </c>
      <c r="B100" s="4">
        <v>10</v>
      </c>
      <c r="C100" s="4">
        <v>2</v>
      </c>
      <c r="D100" s="4">
        <f t="shared" si="11"/>
        <v>-1.62</v>
      </c>
      <c r="E100" s="4">
        <f t="shared" si="12"/>
        <v>6.8333333333333329E-2</v>
      </c>
      <c r="F100" s="4">
        <f t="shared" si="13"/>
        <v>-1.548888888888889</v>
      </c>
      <c r="G100" s="4">
        <f t="shared" si="14"/>
        <v>-1.5999999999999999</v>
      </c>
      <c r="H100" s="4">
        <f t="shared" si="15"/>
        <v>4.1817777777777808E-3</v>
      </c>
      <c r="I100" s="4">
        <f t="shared" si="16"/>
        <v>2.4104287530864204</v>
      </c>
      <c r="J100" s="4">
        <f t="shared" si="17"/>
        <v>4.0000000000000961E-4</v>
      </c>
      <c r="K100" s="4">
        <f t="shared" si="18"/>
        <v>2.636293444444445</v>
      </c>
    </row>
    <row r="101" spans="1:11" x14ac:dyDescent="0.25">
      <c r="A101" s="4">
        <v>2</v>
      </c>
      <c r="B101" s="4">
        <v>10</v>
      </c>
      <c r="C101" s="4">
        <v>3</v>
      </c>
      <c r="D101" s="4">
        <f t="shared" si="11"/>
        <v>-1.5</v>
      </c>
      <c r="E101" s="4">
        <f t="shared" si="12"/>
        <v>6.8333333333333329E-2</v>
      </c>
      <c r="F101" s="4">
        <f t="shared" si="13"/>
        <v>-1.548888888888889</v>
      </c>
      <c r="G101" s="4">
        <f t="shared" si="14"/>
        <v>-1.5999999999999999</v>
      </c>
      <c r="H101" s="4">
        <f t="shared" si="15"/>
        <v>4.1817777777777808E-3</v>
      </c>
      <c r="I101" s="4">
        <f t="shared" si="16"/>
        <v>2.4104287530864204</v>
      </c>
      <c r="J101" s="4">
        <f t="shared" si="17"/>
        <v>9.9999999999999742E-3</v>
      </c>
      <c r="K101" s="4">
        <f t="shared" si="18"/>
        <v>2.2610134444444445</v>
      </c>
    </row>
    <row r="102" spans="1:11" x14ac:dyDescent="0.25">
      <c r="A102" s="4">
        <v>2</v>
      </c>
      <c r="B102" s="4">
        <v>10</v>
      </c>
      <c r="C102" s="4">
        <v>4</v>
      </c>
      <c r="D102" s="4" t="str">
        <f t="shared" si="11"/>
        <v/>
      </c>
      <c r="E102" s="4" t="str">
        <f t="shared" si="12"/>
        <v/>
      </c>
      <c r="F102" s="4" t="str">
        <f t="shared" si="13"/>
        <v/>
      </c>
      <c r="G102" s="4" t="str">
        <f t="shared" si="14"/>
        <v/>
      </c>
      <c r="H102" s="4" t="str">
        <f t="shared" si="15"/>
        <v/>
      </c>
      <c r="I102" s="4" t="str">
        <f t="shared" si="16"/>
        <v/>
      </c>
      <c r="J102" s="4" t="str">
        <f t="shared" si="17"/>
        <v/>
      </c>
      <c r="K102" s="4" t="str">
        <f t="shared" si="18"/>
        <v/>
      </c>
    </row>
    <row r="103" spans="1:11" x14ac:dyDescent="0.25">
      <c r="A103" s="4">
        <v>2</v>
      </c>
      <c r="B103" s="4">
        <v>10</v>
      </c>
      <c r="C103" s="4">
        <v>5</v>
      </c>
      <c r="D103" s="4" t="str">
        <f t="shared" si="11"/>
        <v/>
      </c>
      <c r="E103" s="4" t="str">
        <f t="shared" si="12"/>
        <v/>
      </c>
      <c r="F103" s="4" t="str">
        <f t="shared" si="13"/>
        <v/>
      </c>
      <c r="G103" s="4" t="str">
        <f t="shared" si="14"/>
        <v/>
      </c>
      <c r="H103" s="4" t="str">
        <f t="shared" si="15"/>
        <v/>
      </c>
      <c r="I103" s="4" t="str">
        <f t="shared" si="16"/>
        <v/>
      </c>
      <c r="J103" s="4" t="str">
        <f t="shared" si="17"/>
        <v/>
      </c>
      <c r="K103" s="4" t="str">
        <f t="shared" si="18"/>
        <v/>
      </c>
    </row>
    <row r="104" spans="1:11" x14ac:dyDescent="0.25">
      <c r="A104" s="4">
        <v>3</v>
      </c>
      <c r="B104" s="4">
        <v>1</v>
      </c>
      <c r="C104" s="4">
        <v>1</v>
      </c>
      <c r="D104" s="4">
        <f t="shared" si="11"/>
        <v>0.04</v>
      </c>
      <c r="E104" s="4">
        <f t="shared" si="12"/>
        <v>-0.24766666666666673</v>
      </c>
      <c r="F104" s="4">
        <f t="shared" si="13"/>
        <v>0.16888888888888889</v>
      </c>
      <c r="G104" s="4">
        <f t="shared" si="14"/>
        <v>-7.3333333333333334E-2</v>
      </c>
      <c r="H104" s="4">
        <f t="shared" si="15"/>
        <v>6.3168444444444458E-2</v>
      </c>
      <c r="I104" s="4">
        <f t="shared" si="16"/>
        <v>2.72983827160494E-2</v>
      </c>
      <c r="J104" s="4">
        <f t="shared" si="17"/>
        <v>1.2844444444444447E-2</v>
      </c>
      <c r="K104" s="4">
        <f t="shared" si="18"/>
        <v>1.3201111111111137E-3</v>
      </c>
    </row>
    <row r="105" spans="1:11" x14ac:dyDescent="0.25">
      <c r="A105" s="4">
        <v>3</v>
      </c>
      <c r="B105" s="4">
        <v>1</v>
      </c>
      <c r="C105" s="4">
        <v>2</v>
      </c>
      <c r="D105" s="4">
        <f t="shared" si="11"/>
        <v>-0.11</v>
      </c>
      <c r="E105" s="4">
        <f t="shared" si="12"/>
        <v>-0.24766666666666673</v>
      </c>
      <c r="F105" s="4">
        <f t="shared" si="13"/>
        <v>0.16888888888888889</v>
      </c>
      <c r="G105" s="4">
        <f t="shared" si="14"/>
        <v>-7.3333333333333334E-2</v>
      </c>
      <c r="H105" s="4">
        <f t="shared" si="15"/>
        <v>6.3168444444444458E-2</v>
      </c>
      <c r="I105" s="4">
        <f t="shared" si="16"/>
        <v>2.72983827160494E-2</v>
      </c>
      <c r="J105" s="4">
        <f t="shared" si="17"/>
        <v>1.3444444444444445E-3</v>
      </c>
      <c r="K105" s="4">
        <f t="shared" si="18"/>
        <v>1.2920111111111104E-2</v>
      </c>
    </row>
    <row r="106" spans="1:11" x14ac:dyDescent="0.25">
      <c r="A106" s="4">
        <v>3</v>
      </c>
      <c r="B106" s="4">
        <v>1</v>
      </c>
      <c r="C106" s="4">
        <v>3</v>
      </c>
      <c r="D106" s="4">
        <f t="shared" si="11"/>
        <v>-0.15</v>
      </c>
      <c r="E106" s="4">
        <f t="shared" si="12"/>
        <v>-0.24766666666666673</v>
      </c>
      <c r="F106" s="4">
        <f t="shared" si="13"/>
        <v>0.16888888888888889</v>
      </c>
      <c r="G106" s="4">
        <f t="shared" si="14"/>
        <v>-7.3333333333333334E-2</v>
      </c>
      <c r="H106" s="4">
        <f t="shared" si="15"/>
        <v>6.3168444444444458E-2</v>
      </c>
      <c r="I106" s="4">
        <f t="shared" si="16"/>
        <v>2.72983827160494E-2</v>
      </c>
      <c r="J106" s="4">
        <f t="shared" si="17"/>
        <v>5.8777777777777769E-3</v>
      </c>
      <c r="K106" s="4">
        <f t="shared" si="18"/>
        <v>2.361344444444443E-2</v>
      </c>
    </row>
    <row r="107" spans="1:11" x14ac:dyDescent="0.25">
      <c r="A107" s="4">
        <v>3</v>
      </c>
      <c r="B107" s="4">
        <v>1</v>
      </c>
      <c r="C107" s="4">
        <v>4</v>
      </c>
      <c r="D107" s="4" t="str">
        <f t="shared" si="11"/>
        <v/>
      </c>
      <c r="E107" s="4" t="str">
        <f t="shared" si="12"/>
        <v/>
      </c>
      <c r="F107" s="4" t="str">
        <f t="shared" si="13"/>
        <v/>
      </c>
      <c r="G107" s="4" t="str">
        <f t="shared" si="14"/>
        <v/>
      </c>
      <c r="H107" s="4" t="str">
        <f t="shared" si="15"/>
        <v/>
      </c>
      <c r="I107" s="4" t="str">
        <f t="shared" si="16"/>
        <v/>
      </c>
      <c r="J107" s="4" t="str">
        <f t="shared" si="17"/>
        <v/>
      </c>
      <c r="K107" s="4" t="str">
        <f t="shared" si="18"/>
        <v/>
      </c>
    </row>
    <row r="108" spans="1:11" x14ac:dyDescent="0.25">
      <c r="A108" s="4">
        <v>3</v>
      </c>
      <c r="B108" s="4">
        <v>1</v>
      </c>
      <c r="C108" s="4">
        <v>5</v>
      </c>
      <c r="D108" s="4" t="str">
        <f t="shared" si="11"/>
        <v/>
      </c>
      <c r="E108" s="4" t="str">
        <f t="shared" si="12"/>
        <v/>
      </c>
      <c r="F108" s="4" t="str">
        <f t="shared" si="13"/>
        <v/>
      </c>
      <c r="G108" s="4" t="str">
        <f t="shared" si="14"/>
        <v/>
      </c>
      <c r="H108" s="4" t="str">
        <f t="shared" si="15"/>
        <v/>
      </c>
      <c r="I108" s="4" t="str">
        <f t="shared" si="16"/>
        <v/>
      </c>
      <c r="J108" s="4" t="str">
        <f t="shared" si="17"/>
        <v/>
      </c>
      <c r="K108" s="4" t="str">
        <f t="shared" si="18"/>
        <v/>
      </c>
    </row>
    <row r="109" spans="1:11" x14ac:dyDescent="0.25">
      <c r="A109" s="4">
        <v>3</v>
      </c>
      <c r="B109" s="4">
        <v>2</v>
      </c>
      <c r="C109" s="4">
        <v>1</v>
      </c>
      <c r="D109" s="4">
        <f t="shared" si="11"/>
        <v>-1.38</v>
      </c>
      <c r="E109" s="4">
        <f t="shared" si="12"/>
        <v>-0.24766666666666673</v>
      </c>
      <c r="F109" s="4">
        <f t="shared" si="13"/>
        <v>-0.85111111111111104</v>
      </c>
      <c r="G109" s="4">
        <f t="shared" si="14"/>
        <v>-1.1566666666666665</v>
      </c>
      <c r="H109" s="4">
        <f t="shared" si="15"/>
        <v>6.3168444444444458E-2</v>
      </c>
      <c r="I109" s="4">
        <f t="shared" si="16"/>
        <v>0.73064504938271579</v>
      </c>
      <c r="J109" s="4">
        <f t="shared" si="17"/>
        <v>4.9877777777777799E-2</v>
      </c>
      <c r="K109" s="4">
        <f t="shared" si="18"/>
        <v>1.9145334444444442</v>
      </c>
    </row>
    <row r="110" spans="1:11" x14ac:dyDescent="0.25">
      <c r="A110" s="4">
        <v>3</v>
      </c>
      <c r="B110" s="4">
        <v>2</v>
      </c>
      <c r="C110" s="4">
        <v>2</v>
      </c>
      <c r="D110" s="4">
        <f t="shared" si="11"/>
        <v>-1.1299999999999999</v>
      </c>
      <c r="E110" s="4">
        <f t="shared" si="12"/>
        <v>-0.24766666666666673</v>
      </c>
      <c r="F110" s="4">
        <f t="shared" si="13"/>
        <v>-0.85111111111111104</v>
      </c>
      <c r="G110" s="4">
        <f t="shared" si="14"/>
        <v>-1.1566666666666665</v>
      </c>
      <c r="H110" s="4">
        <f t="shared" si="15"/>
        <v>6.3168444444444458E-2</v>
      </c>
      <c r="I110" s="4">
        <f t="shared" si="16"/>
        <v>0.73064504938271579</v>
      </c>
      <c r="J110" s="4">
        <f t="shared" si="17"/>
        <v>7.1111111111110843E-4</v>
      </c>
      <c r="K110" s="4">
        <f t="shared" si="18"/>
        <v>1.2852001111111109</v>
      </c>
    </row>
    <row r="111" spans="1:11" x14ac:dyDescent="0.25">
      <c r="A111" s="4">
        <v>3</v>
      </c>
      <c r="B111" s="4">
        <v>2</v>
      </c>
      <c r="C111" s="4">
        <v>3</v>
      </c>
      <c r="D111" s="4">
        <f t="shared" si="11"/>
        <v>-0.96</v>
      </c>
      <c r="E111" s="4">
        <f t="shared" si="12"/>
        <v>-0.24766666666666673</v>
      </c>
      <c r="F111" s="4">
        <f t="shared" si="13"/>
        <v>-0.85111111111111104</v>
      </c>
      <c r="G111" s="4">
        <f t="shared" si="14"/>
        <v>-1.1566666666666665</v>
      </c>
      <c r="H111" s="4">
        <f t="shared" si="15"/>
        <v>6.3168444444444458E-2</v>
      </c>
      <c r="I111" s="4">
        <f t="shared" si="16"/>
        <v>0.73064504938271579</v>
      </c>
      <c r="J111" s="4">
        <f t="shared" si="17"/>
        <v>3.8677777777777728E-2</v>
      </c>
      <c r="K111" s="4">
        <f t="shared" si="18"/>
        <v>0.9286534444444442</v>
      </c>
    </row>
    <row r="112" spans="1:11" x14ac:dyDescent="0.25">
      <c r="A112" s="4">
        <v>3</v>
      </c>
      <c r="B112" s="4">
        <v>2</v>
      </c>
      <c r="C112" s="4">
        <v>4</v>
      </c>
      <c r="D112" s="4" t="str">
        <f t="shared" si="11"/>
        <v/>
      </c>
      <c r="E112" s="4" t="str">
        <f t="shared" si="12"/>
        <v/>
      </c>
      <c r="F112" s="4" t="str">
        <f t="shared" si="13"/>
        <v/>
      </c>
      <c r="G112" s="4" t="str">
        <f t="shared" si="14"/>
        <v/>
      </c>
      <c r="H112" s="4" t="str">
        <f t="shared" si="15"/>
        <v/>
      </c>
      <c r="I112" s="4" t="str">
        <f t="shared" si="16"/>
        <v/>
      </c>
      <c r="J112" s="4" t="str">
        <f t="shared" si="17"/>
        <v/>
      </c>
      <c r="K112" s="4" t="str">
        <f t="shared" si="18"/>
        <v/>
      </c>
    </row>
    <row r="113" spans="1:11" x14ac:dyDescent="0.25">
      <c r="A113" s="4">
        <v>3</v>
      </c>
      <c r="B113" s="4">
        <v>2</v>
      </c>
      <c r="C113" s="4">
        <v>5</v>
      </c>
      <c r="D113" s="4" t="str">
        <f t="shared" si="11"/>
        <v/>
      </c>
      <c r="E113" s="4" t="str">
        <f t="shared" si="12"/>
        <v/>
      </c>
      <c r="F113" s="4" t="str">
        <f t="shared" si="13"/>
        <v/>
      </c>
      <c r="G113" s="4" t="str">
        <f t="shared" si="14"/>
        <v/>
      </c>
      <c r="H113" s="4" t="str">
        <f t="shared" si="15"/>
        <v/>
      </c>
      <c r="I113" s="4" t="str">
        <f t="shared" si="16"/>
        <v/>
      </c>
      <c r="J113" s="4" t="str">
        <f t="shared" si="17"/>
        <v/>
      </c>
      <c r="K113" s="4" t="str">
        <f t="shared" si="18"/>
        <v/>
      </c>
    </row>
    <row r="114" spans="1:11" x14ac:dyDescent="0.25">
      <c r="A114" s="4">
        <v>3</v>
      </c>
      <c r="B114" s="4">
        <v>3</v>
      </c>
      <c r="C114" s="4">
        <v>1</v>
      </c>
      <c r="D114" s="4">
        <f t="shared" si="11"/>
        <v>0.88</v>
      </c>
      <c r="E114" s="4">
        <f t="shared" si="12"/>
        <v>-0.24766666666666673</v>
      </c>
      <c r="F114" s="4">
        <f t="shared" si="13"/>
        <v>1.098888888888889</v>
      </c>
      <c r="G114" s="4">
        <f t="shared" si="14"/>
        <v>0.88</v>
      </c>
      <c r="H114" s="4">
        <f t="shared" si="15"/>
        <v>6.3168444444444458E-2</v>
      </c>
      <c r="I114" s="4">
        <f t="shared" si="16"/>
        <v>1.1995117160493829</v>
      </c>
      <c r="J114" s="4">
        <f t="shared" si="17"/>
        <v>0</v>
      </c>
      <c r="K114" s="4">
        <f t="shared" si="18"/>
        <v>0.76796011111111129</v>
      </c>
    </row>
    <row r="115" spans="1:11" x14ac:dyDescent="0.25">
      <c r="A115" s="4">
        <v>3</v>
      </c>
      <c r="B115" s="4">
        <v>3</v>
      </c>
      <c r="C115" s="4">
        <v>2</v>
      </c>
      <c r="D115" s="4">
        <f t="shared" si="11"/>
        <v>1.0900000000000001</v>
      </c>
      <c r="E115" s="4">
        <f t="shared" si="12"/>
        <v>-0.24766666666666673</v>
      </c>
      <c r="F115" s="4">
        <f t="shared" si="13"/>
        <v>1.098888888888889</v>
      </c>
      <c r="G115" s="4">
        <f t="shared" si="14"/>
        <v>0.88</v>
      </c>
      <c r="H115" s="4">
        <f t="shared" si="15"/>
        <v>6.3168444444444458E-2</v>
      </c>
      <c r="I115" s="4">
        <f t="shared" si="16"/>
        <v>1.1995117160493829</v>
      </c>
      <c r="J115" s="4">
        <f t="shared" si="17"/>
        <v>4.4100000000000035E-2</v>
      </c>
      <c r="K115" s="4">
        <f t="shared" si="18"/>
        <v>1.1801201111111113</v>
      </c>
    </row>
    <row r="116" spans="1:11" x14ac:dyDescent="0.25">
      <c r="A116" s="4">
        <v>3</v>
      </c>
      <c r="B116" s="4">
        <v>3</v>
      </c>
      <c r="C116" s="4">
        <v>3</v>
      </c>
      <c r="D116" s="4">
        <f t="shared" si="11"/>
        <v>0.67</v>
      </c>
      <c r="E116" s="4">
        <f t="shared" si="12"/>
        <v>-0.24766666666666673</v>
      </c>
      <c r="F116" s="4">
        <f t="shared" si="13"/>
        <v>1.098888888888889</v>
      </c>
      <c r="G116" s="4">
        <f t="shared" si="14"/>
        <v>0.88</v>
      </c>
      <c r="H116" s="4">
        <f t="shared" si="15"/>
        <v>6.3168444444444458E-2</v>
      </c>
      <c r="I116" s="4">
        <f t="shared" si="16"/>
        <v>1.1995117160493829</v>
      </c>
      <c r="J116" s="4">
        <f t="shared" si="17"/>
        <v>4.4099999999999986E-2</v>
      </c>
      <c r="K116" s="4">
        <f t="shared" si="18"/>
        <v>0.44400011111111126</v>
      </c>
    </row>
    <row r="117" spans="1:11" x14ac:dyDescent="0.25">
      <c r="A117" s="4">
        <v>3</v>
      </c>
      <c r="B117" s="4">
        <v>3</v>
      </c>
      <c r="C117" s="4">
        <v>4</v>
      </c>
      <c r="D117" s="4" t="str">
        <f t="shared" si="11"/>
        <v/>
      </c>
      <c r="E117" s="4" t="str">
        <f t="shared" si="12"/>
        <v/>
      </c>
      <c r="F117" s="4" t="str">
        <f t="shared" si="13"/>
        <v/>
      </c>
      <c r="G117" s="4" t="str">
        <f t="shared" si="14"/>
        <v/>
      </c>
      <c r="H117" s="4" t="str">
        <f t="shared" si="15"/>
        <v/>
      </c>
      <c r="I117" s="4" t="str">
        <f t="shared" si="16"/>
        <v/>
      </c>
      <c r="J117" s="4" t="str">
        <f t="shared" si="17"/>
        <v/>
      </c>
      <c r="K117" s="4" t="str">
        <f t="shared" si="18"/>
        <v/>
      </c>
    </row>
    <row r="118" spans="1:11" x14ac:dyDescent="0.25">
      <c r="A118" s="4">
        <v>3</v>
      </c>
      <c r="B118" s="4">
        <v>3</v>
      </c>
      <c r="C118" s="4">
        <v>5</v>
      </c>
      <c r="D118" s="4" t="str">
        <f t="shared" si="11"/>
        <v/>
      </c>
      <c r="E118" s="4" t="str">
        <f t="shared" si="12"/>
        <v/>
      </c>
      <c r="F118" s="4" t="str">
        <f t="shared" si="13"/>
        <v/>
      </c>
      <c r="G118" s="4" t="str">
        <f t="shared" si="14"/>
        <v/>
      </c>
      <c r="H118" s="4" t="str">
        <f t="shared" si="15"/>
        <v/>
      </c>
      <c r="I118" s="4" t="str">
        <f t="shared" si="16"/>
        <v/>
      </c>
      <c r="J118" s="4" t="str">
        <f t="shared" si="17"/>
        <v/>
      </c>
      <c r="K118" s="4" t="str">
        <f t="shared" si="18"/>
        <v/>
      </c>
    </row>
    <row r="119" spans="1:11" x14ac:dyDescent="0.25">
      <c r="A119" s="4">
        <v>3</v>
      </c>
      <c r="B119" s="4">
        <v>4</v>
      </c>
      <c r="C119" s="4">
        <v>1</v>
      </c>
      <c r="D119" s="4">
        <f t="shared" si="11"/>
        <v>0.14000000000000001</v>
      </c>
      <c r="E119" s="4">
        <f t="shared" si="12"/>
        <v>-0.24766666666666673</v>
      </c>
      <c r="F119" s="4">
        <f t="shared" si="13"/>
        <v>0.3666666666666667</v>
      </c>
      <c r="G119" s="4">
        <f t="shared" si="14"/>
        <v>0.15</v>
      </c>
      <c r="H119" s="4">
        <f t="shared" si="15"/>
        <v>6.3168444444444458E-2</v>
      </c>
      <c r="I119" s="4">
        <f t="shared" si="16"/>
        <v>0.13176900000000002</v>
      </c>
      <c r="J119" s="4">
        <f t="shared" si="17"/>
        <v>9.9999999999999625E-5</v>
      </c>
      <c r="K119" s="4">
        <f t="shared" si="18"/>
        <v>1.8586777777777792E-2</v>
      </c>
    </row>
    <row r="120" spans="1:11" x14ac:dyDescent="0.25">
      <c r="A120" s="4">
        <v>3</v>
      </c>
      <c r="B120" s="4">
        <v>4</v>
      </c>
      <c r="C120" s="4">
        <v>2</v>
      </c>
      <c r="D120" s="4">
        <f t="shared" si="11"/>
        <v>0.2</v>
      </c>
      <c r="E120" s="4">
        <f t="shared" si="12"/>
        <v>-0.24766666666666673</v>
      </c>
      <c r="F120" s="4">
        <f t="shared" si="13"/>
        <v>0.3666666666666667</v>
      </c>
      <c r="G120" s="4">
        <f t="shared" si="14"/>
        <v>0.15</v>
      </c>
      <c r="H120" s="4">
        <f t="shared" si="15"/>
        <v>6.3168444444444458E-2</v>
      </c>
      <c r="I120" s="4">
        <f t="shared" si="16"/>
        <v>0.13176900000000002</v>
      </c>
      <c r="J120" s="4">
        <f t="shared" si="17"/>
        <v>2.5000000000000018E-3</v>
      </c>
      <c r="K120" s="4">
        <f t="shared" si="18"/>
        <v>3.8546777777777798E-2</v>
      </c>
    </row>
    <row r="121" spans="1:11" x14ac:dyDescent="0.25">
      <c r="A121" s="4">
        <v>3</v>
      </c>
      <c r="B121" s="4">
        <v>4</v>
      </c>
      <c r="C121" s="4">
        <v>3</v>
      </c>
      <c r="D121" s="4">
        <f t="shared" si="11"/>
        <v>0.11</v>
      </c>
      <c r="E121" s="4">
        <f t="shared" si="12"/>
        <v>-0.24766666666666673</v>
      </c>
      <c r="F121" s="4">
        <f t="shared" si="13"/>
        <v>0.3666666666666667</v>
      </c>
      <c r="G121" s="4">
        <f t="shared" si="14"/>
        <v>0.15</v>
      </c>
      <c r="H121" s="4">
        <f t="shared" si="15"/>
        <v>6.3168444444444458E-2</v>
      </c>
      <c r="I121" s="4">
        <f t="shared" si="16"/>
        <v>0.13176900000000002</v>
      </c>
      <c r="J121" s="4">
        <f t="shared" si="17"/>
        <v>1.5999999999999994E-3</v>
      </c>
      <c r="K121" s="4">
        <f t="shared" si="18"/>
        <v>1.1306777777777784E-2</v>
      </c>
    </row>
    <row r="122" spans="1:11" x14ac:dyDescent="0.25">
      <c r="A122" s="4">
        <v>3</v>
      </c>
      <c r="B122" s="4">
        <v>4</v>
      </c>
      <c r="C122" s="4">
        <v>4</v>
      </c>
      <c r="D122" s="4" t="str">
        <f t="shared" si="11"/>
        <v/>
      </c>
      <c r="E122" s="4" t="str">
        <f t="shared" si="12"/>
        <v/>
      </c>
      <c r="F122" s="4" t="str">
        <f t="shared" si="13"/>
        <v/>
      </c>
      <c r="G122" s="4" t="str">
        <f t="shared" si="14"/>
        <v/>
      </c>
      <c r="H122" s="4" t="str">
        <f t="shared" si="15"/>
        <v/>
      </c>
      <c r="I122" s="4" t="str">
        <f t="shared" si="16"/>
        <v/>
      </c>
      <c r="J122" s="4" t="str">
        <f t="shared" si="17"/>
        <v/>
      </c>
      <c r="K122" s="4" t="str">
        <f t="shared" si="18"/>
        <v/>
      </c>
    </row>
    <row r="123" spans="1:11" x14ac:dyDescent="0.25">
      <c r="A123" s="4">
        <v>3</v>
      </c>
      <c r="B123" s="4">
        <v>4</v>
      </c>
      <c r="C123" s="4">
        <v>5</v>
      </c>
      <c r="D123" s="4" t="str">
        <f t="shared" si="11"/>
        <v/>
      </c>
      <c r="E123" s="4" t="str">
        <f t="shared" si="12"/>
        <v/>
      </c>
      <c r="F123" s="4" t="str">
        <f t="shared" si="13"/>
        <v/>
      </c>
      <c r="G123" s="4" t="str">
        <f t="shared" si="14"/>
        <v/>
      </c>
      <c r="H123" s="4" t="str">
        <f t="shared" si="15"/>
        <v/>
      </c>
      <c r="I123" s="4" t="str">
        <f t="shared" si="16"/>
        <v/>
      </c>
      <c r="J123" s="4" t="str">
        <f t="shared" si="17"/>
        <v/>
      </c>
      <c r="K123" s="4" t="str">
        <f t="shared" si="18"/>
        <v/>
      </c>
    </row>
    <row r="124" spans="1:11" x14ac:dyDescent="0.25">
      <c r="A124" s="4">
        <v>3</v>
      </c>
      <c r="B124" s="4">
        <v>5</v>
      </c>
      <c r="C124" s="4">
        <v>1</v>
      </c>
      <c r="D124" s="4">
        <f t="shared" si="11"/>
        <v>-1.46</v>
      </c>
      <c r="E124" s="4">
        <f t="shared" si="12"/>
        <v>-0.24766666666666673</v>
      </c>
      <c r="F124" s="4">
        <f t="shared" si="13"/>
        <v>-1.0644444444444445</v>
      </c>
      <c r="G124" s="4">
        <f t="shared" si="14"/>
        <v>-1.3266666666666669</v>
      </c>
      <c r="H124" s="4">
        <f t="shared" si="15"/>
        <v>6.3168444444444458E-2</v>
      </c>
      <c r="I124" s="4">
        <f t="shared" si="16"/>
        <v>1.1408613456790127</v>
      </c>
      <c r="J124" s="4">
        <f t="shared" si="17"/>
        <v>1.7777777777777712E-2</v>
      </c>
      <c r="K124" s="4">
        <f t="shared" si="18"/>
        <v>2.1423201111111112</v>
      </c>
    </row>
    <row r="125" spans="1:11" x14ac:dyDescent="0.25">
      <c r="A125" s="4">
        <v>3</v>
      </c>
      <c r="B125" s="4">
        <v>5</v>
      </c>
      <c r="C125" s="4">
        <v>2</v>
      </c>
      <c r="D125" s="4">
        <f t="shared" si="11"/>
        <v>-1.07</v>
      </c>
      <c r="E125" s="4">
        <f t="shared" si="12"/>
        <v>-0.24766666666666673</v>
      </c>
      <c r="F125" s="4">
        <f t="shared" si="13"/>
        <v>-1.0644444444444445</v>
      </c>
      <c r="G125" s="4">
        <f t="shared" si="14"/>
        <v>-1.3266666666666669</v>
      </c>
      <c r="H125" s="4">
        <f t="shared" si="15"/>
        <v>6.3168444444444458E-2</v>
      </c>
      <c r="I125" s="4">
        <f t="shared" si="16"/>
        <v>1.1408613456790127</v>
      </c>
      <c r="J125" s="4">
        <f t="shared" si="17"/>
        <v>6.5877777777777854E-2</v>
      </c>
      <c r="K125" s="4">
        <f t="shared" si="18"/>
        <v>1.1527601111111114</v>
      </c>
    </row>
    <row r="126" spans="1:11" x14ac:dyDescent="0.25">
      <c r="A126" s="4">
        <v>3</v>
      </c>
      <c r="B126" s="4">
        <v>5</v>
      </c>
      <c r="C126" s="4">
        <v>3</v>
      </c>
      <c r="D126" s="4">
        <f t="shared" si="11"/>
        <v>-1.45</v>
      </c>
      <c r="E126" s="4">
        <f t="shared" si="12"/>
        <v>-0.24766666666666673</v>
      </c>
      <c r="F126" s="4">
        <f t="shared" si="13"/>
        <v>-1.0644444444444445</v>
      </c>
      <c r="G126" s="4">
        <f t="shared" si="14"/>
        <v>-1.3266666666666669</v>
      </c>
      <c r="H126" s="4">
        <f t="shared" si="15"/>
        <v>6.3168444444444458E-2</v>
      </c>
      <c r="I126" s="4">
        <f t="shared" si="16"/>
        <v>1.1408613456790127</v>
      </c>
      <c r="J126" s="4">
        <f t="shared" si="17"/>
        <v>1.5211111111111047E-2</v>
      </c>
      <c r="K126" s="4">
        <f t="shared" si="18"/>
        <v>2.1131467777777777</v>
      </c>
    </row>
    <row r="127" spans="1:11" x14ac:dyDescent="0.25">
      <c r="A127" s="4">
        <v>3</v>
      </c>
      <c r="B127" s="4">
        <v>5</v>
      </c>
      <c r="C127" s="4">
        <v>4</v>
      </c>
      <c r="D127" s="4" t="str">
        <f t="shared" si="11"/>
        <v/>
      </c>
      <c r="E127" s="4" t="str">
        <f t="shared" si="12"/>
        <v/>
      </c>
      <c r="F127" s="4" t="str">
        <f t="shared" si="13"/>
        <v/>
      </c>
      <c r="G127" s="4" t="str">
        <f t="shared" si="14"/>
        <v/>
      </c>
      <c r="H127" s="4" t="str">
        <f t="shared" si="15"/>
        <v/>
      </c>
      <c r="I127" s="4" t="str">
        <f t="shared" si="16"/>
        <v/>
      </c>
      <c r="J127" s="4" t="str">
        <f t="shared" si="17"/>
        <v/>
      </c>
      <c r="K127" s="4" t="str">
        <f t="shared" si="18"/>
        <v/>
      </c>
    </row>
    <row r="128" spans="1:11" x14ac:dyDescent="0.25">
      <c r="A128" s="4">
        <v>3</v>
      </c>
      <c r="B128" s="4">
        <v>5</v>
      </c>
      <c r="C128" s="4">
        <v>5</v>
      </c>
      <c r="D128" s="4" t="str">
        <f t="shared" si="11"/>
        <v/>
      </c>
      <c r="E128" s="4" t="str">
        <f t="shared" si="12"/>
        <v/>
      </c>
      <c r="F128" s="4" t="str">
        <f t="shared" si="13"/>
        <v/>
      </c>
      <c r="G128" s="4" t="str">
        <f t="shared" si="14"/>
        <v/>
      </c>
      <c r="H128" s="4" t="str">
        <f t="shared" si="15"/>
        <v/>
      </c>
      <c r="I128" s="4" t="str">
        <f t="shared" si="16"/>
        <v/>
      </c>
      <c r="J128" s="4" t="str">
        <f t="shared" si="17"/>
        <v/>
      </c>
      <c r="K128" s="4" t="str">
        <f t="shared" si="18"/>
        <v/>
      </c>
    </row>
    <row r="129" spans="1:11" x14ac:dyDescent="0.25">
      <c r="A129" s="4">
        <v>3</v>
      </c>
      <c r="B129" s="4">
        <v>6</v>
      </c>
      <c r="C129" s="4">
        <v>1</v>
      </c>
      <c r="D129" s="4">
        <f t="shared" si="11"/>
        <v>-0.28999999999999998</v>
      </c>
      <c r="E129" s="4">
        <f t="shared" si="12"/>
        <v>-0.24766666666666673</v>
      </c>
      <c r="F129" s="4">
        <f t="shared" si="13"/>
        <v>-0.18555555555555558</v>
      </c>
      <c r="G129" s="4">
        <f t="shared" si="14"/>
        <v>-0.48333333333333334</v>
      </c>
      <c r="H129" s="4">
        <f t="shared" si="15"/>
        <v>6.3168444444444458E-2</v>
      </c>
      <c r="I129" s="4">
        <f t="shared" si="16"/>
        <v>3.5805049382716045E-2</v>
      </c>
      <c r="J129" s="4">
        <f t="shared" si="17"/>
        <v>3.7377777777777788E-2</v>
      </c>
      <c r="K129" s="4">
        <f t="shared" si="18"/>
        <v>8.6240111111111087E-2</v>
      </c>
    </row>
    <row r="130" spans="1:11" x14ac:dyDescent="0.25">
      <c r="A130" s="4">
        <v>3</v>
      </c>
      <c r="B130" s="4">
        <v>6</v>
      </c>
      <c r="C130" s="4">
        <v>2</v>
      </c>
      <c r="D130" s="4">
        <f t="shared" si="11"/>
        <v>-0.67</v>
      </c>
      <c r="E130" s="4">
        <f t="shared" si="12"/>
        <v>-0.24766666666666673</v>
      </c>
      <c r="F130" s="4">
        <f t="shared" si="13"/>
        <v>-0.18555555555555558</v>
      </c>
      <c r="G130" s="4">
        <f t="shared" si="14"/>
        <v>-0.48333333333333334</v>
      </c>
      <c r="H130" s="4">
        <f t="shared" si="15"/>
        <v>6.3168444444444458E-2</v>
      </c>
      <c r="I130" s="4">
        <f t="shared" si="16"/>
        <v>3.5805049382716045E-2</v>
      </c>
      <c r="J130" s="4">
        <f t="shared" si="17"/>
        <v>3.4844444444444456E-2</v>
      </c>
      <c r="K130" s="4">
        <f t="shared" si="18"/>
        <v>0.45382677777777775</v>
      </c>
    </row>
    <row r="131" spans="1:11" x14ac:dyDescent="0.25">
      <c r="A131" s="4">
        <v>3</v>
      </c>
      <c r="B131" s="4">
        <v>6</v>
      </c>
      <c r="C131" s="4">
        <v>3</v>
      </c>
      <c r="D131" s="4">
        <f t="shared" si="11"/>
        <v>-0.49</v>
      </c>
      <c r="E131" s="4">
        <f t="shared" si="12"/>
        <v>-0.24766666666666673</v>
      </c>
      <c r="F131" s="4">
        <f t="shared" si="13"/>
        <v>-0.18555555555555558</v>
      </c>
      <c r="G131" s="4">
        <f t="shared" si="14"/>
        <v>-0.48333333333333334</v>
      </c>
      <c r="H131" s="4">
        <f t="shared" si="15"/>
        <v>6.3168444444444458E-2</v>
      </c>
      <c r="I131" s="4">
        <f t="shared" si="16"/>
        <v>3.5805049382716045E-2</v>
      </c>
      <c r="J131" s="4">
        <f t="shared" si="17"/>
        <v>4.4444444444444277E-5</v>
      </c>
      <c r="K131" s="4">
        <f t="shared" si="18"/>
        <v>0.24370677777777774</v>
      </c>
    </row>
    <row r="132" spans="1:11" x14ac:dyDescent="0.25">
      <c r="A132" s="4">
        <v>3</v>
      </c>
      <c r="B132" s="4">
        <v>6</v>
      </c>
      <c r="C132" s="4">
        <v>4</v>
      </c>
      <c r="D132" s="4" t="str">
        <f t="shared" si="11"/>
        <v/>
      </c>
      <c r="E132" s="4" t="str">
        <f t="shared" si="12"/>
        <v/>
      </c>
      <c r="F132" s="4" t="str">
        <f t="shared" si="13"/>
        <v/>
      </c>
      <c r="G132" s="4" t="str">
        <f t="shared" si="14"/>
        <v/>
      </c>
      <c r="H132" s="4" t="str">
        <f t="shared" si="15"/>
        <v/>
      </c>
      <c r="I132" s="4" t="str">
        <f t="shared" si="16"/>
        <v/>
      </c>
      <c r="J132" s="4" t="str">
        <f t="shared" si="17"/>
        <v/>
      </c>
      <c r="K132" s="4" t="str">
        <f t="shared" si="18"/>
        <v/>
      </c>
    </row>
    <row r="133" spans="1:11" x14ac:dyDescent="0.25">
      <c r="A133" s="4">
        <v>3</v>
      </c>
      <c r="B133" s="4">
        <v>6</v>
      </c>
      <c r="C133" s="4">
        <v>5</v>
      </c>
      <c r="D133" s="4" t="str">
        <f t="shared" ref="D133:D153" si="19">IF(VLOOKUP(A133&amp;"-"&amp;C133,$L:$Y,B133+4,0)="","",VLOOKUP(A133&amp;"-"&amp;C133,$L:$Y,B133+4,0))</f>
        <v/>
      </c>
      <c r="E133" s="4" t="str">
        <f t="shared" ref="E133:E153" si="20">IF(D133="","",IFERROR(AVERAGEIFS($D:$D,$D:$D,"&lt;&gt;",$A:$A,A133),0))</f>
        <v/>
      </c>
      <c r="F133" s="4" t="str">
        <f t="shared" ref="F133:F153" si="21">IF(D133="","",IFERROR(AVERAGEIFS($D:$D,$D:$D,"&lt;&gt;",$B:$B,B133),0))</f>
        <v/>
      </c>
      <c r="G133" s="4" t="str">
        <f t="shared" ref="G133:G153" si="22">IF(D133="","",IFERROR(AVERAGEIFS($D:$D,$D:$D,"&lt;&gt;",$B:$B,B133,$A:$A,A133),0))</f>
        <v/>
      </c>
      <c r="H133" s="4" t="str">
        <f t="shared" ref="H133:H153" si="23">IF(D133="","",(E133-$C$2)^2)</f>
        <v/>
      </c>
      <c r="I133" s="4" t="str">
        <f t="shared" ref="I133:I153" si="24">IF(D133="","",(F133-$C$2)^2)</f>
        <v/>
      </c>
      <c r="J133" s="4" t="str">
        <f t="shared" ref="J133:J153" si="25">IF(D133="","",(D133-G133)^2)</f>
        <v/>
      </c>
      <c r="K133" s="4" t="str">
        <f t="shared" ref="K133:K153" si="26">IF(D133="","",(D133-$C$2)^2)</f>
        <v/>
      </c>
    </row>
    <row r="134" spans="1:11" x14ac:dyDescent="0.25">
      <c r="A134" s="4">
        <v>3</v>
      </c>
      <c r="B134" s="4">
        <v>7</v>
      </c>
      <c r="C134" s="4">
        <v>1</v>
      </c>
      <c r="D134" s="4">
        <f t="shared" si="19"/>
        <v>0.02</v>
      </c>
      <c r="E134" s="4">
        <f t="shared" si="20"/>
        <v>-0.24766666666666673</v>
      </c>
      <c r="F134" s="4">
        <f t="shared" si="21"/>
        <v>0.45444444444444443</v>
      </c>
      <c r="G134" s="4">
        <f t="shared" si="22"/>
        <v>0.08</v>
      </c>
      <c r="H134" s="4">
        <f t="shared" si="23"/>
        <v>6.3168444444444458E-2</v>
      </c>
      <c r="I134" s="4">
        <f t="shared" si="24"/>
        <v>0.20320060493827161</v>
      </c>
      <c r="J134" s="4">
        <f t="shared" si="25"/>
        <v>3.5999999999999999E-3</v>
      </c>
      <c r="K134" s="4">
        <f t="shared" si="26"/>
        <v>2.6677777777777887E-4</v>
      </c>
    </row>
    <row r="135" spans="1:11" x14ac:dyDescent="0.25">
      <c r="A135" s="4">
        <v>3</v>
      </c>
      <c r="B135" s="4">
        <v>7</v>
      </c>
      <c r="C135" s="4">
        <v>2</v>
      </c>
      <c r="D135" s="4">
        <f t="shared" si="19"/>
        <v>0.01</v>
      </c>
      <c r="E135" s="4">
        <f t="shared" si="20"/>
        <v>-0.24766666666666673</v>
      </c>
      <c r="F135" s="4">
        <f t="shared" si="21"/>
        <v>0.45444444444444443</v>
      </c>
      <c r="G135" s="4">
        <f t="shared" si="22"/>
        <v>0.08</v>
      </c>
      <c r="H135" s="4">
        <f t="shared" si="23"/>
        <v>6.3168444444444458E-2</v>
      </c>
      <c r="I135" s="4">
        <f t="shared" si="24"/>
        <v>0.20320060493827161</v>
      </c>
      <c r="J135" s="4">
        <f t="shared" si="25"/>
        <v>4.9000000000000007E-3</v>
      </c>
      <c r="K135" s="4">
        <f t="shared" si="26"/>
        <v>4.0111111111111545E-5</v>
      </c>
    </row>
    <row r="136" spans="1:11" x14ac:dyDescent="0.25">
      <c r="A136" s="4">
        <v>3</v>
      </c>
      <c r="B136" s="4">
        <v>7</v>
      </c>
      <c r="C136" s="4">
        <v>3</v>
      </c>
      <c r="D136" s="4">
        <f t="shared" si="19"/>
        <v>0.21</v>
      </c>
      <c r="E136" s="4">
        <f t="shared" si="20"/>
        <v>-0.24766666666666673</v>
      </c>
      <c r="F136" s="4">
        <f t="shared" si="21"/>
        <v>0.45444444444444443</v>
      </c>
      <c r="G136" s="4">
        <f t="shared" si="22"/>
        <v>0.08</v>
      </c>
      <c r="H136" s="4">
        <f t="shared" si="23"/>
        <v>6.3168444444444458E-2</v>
      </c>
      <c r="I136" s="4">
        <f t="shared" si="24"/>
        <v>0.20320060493827161</v>
      </c>
      <c r="J136" s="4">
        <f t="shared" si="25"/>
        <v>1.6900000000000002E-2</v>
      </c>
      <c r="K136" s="4">
        <f t="shared" si="26"/>
        <v>4.2573444444444462E-2</v>
      </c>
    </row>
    <row r="137" spans="1:11" x14ac:dyDescent="0.25">
      <c r="A137" s="4">
        <v>3</v>
      </c>
      <c r="B137" s="4">
        <v>7</v>
      </c>
      <c r="C137" s="4">
        <v>4</v>
      </c>
      <c r="D137" s="4" t="str">
        <f t="shared" si="19"/>
        <v/>
      </c>
      <c r="E137" s="4" t="str">
        <f t="shared" si="20"/>
        <v/>
      </c>
      <c r="F137" s="4" t="str">
        <f t="shared" si="21"/>
        <v/>
      </c>
      <c r="G137" s="4" t="str">
        <f t="shared" si="22"/>
        <v/>
      </c>
      <c r="H137" s="4" t="str">
        <f t="shared" si="23"/>
        <v/>
      </c>
      <c r="I137" s="4" t="str">
        <f t="shared" si="24"/>
        <v/>
      </c>
      <c r="J137" s="4" t="str">
        <f t="shared" si="25"/>
        <v/>
      </c>
      <c r="K137" s="4" t="str">
        <f t="shared" si="26"/>
        <v/>
      </c>
    </row>
    <row r="138" spans="1:11" x14ac:dyDescent="0.25">
      <c r="A138" s="4">
        <v>3</v>
      </c>
      <c r="B138" s="4">
        <v>7</v>
      </c>
      <c r="C138" s="4">
        <v>5</v>
      </c>
      <c r="D138" s="4" t="str">
        <f t="shared" si="19"/>
        <v/>
      </c>
      <c r="E138" s="4" t="str">
        <f t="shared" si="20"/>
        <v/>
      </c>
      <c r="F138" s="4" t="str">
        <f t="shared" si="21"/>
        <v/>
      </c>
      <c r="G138" s="4" t="str">
        <f t="shared" si="22"/>
        <v/>
      </c>
      <c r="H138" s="4" t="str">
        <f t="shared" si="23"/>
        <v/>
      </c>
      <c r="I138" s="4" t="str">
        <f t="shared" si="24"/>
        <v/>
      </c>
      <c r="J138" s="4" t="str">
        <f t="shared" si="25"/>
        <v/>
      </c>
      <c r="K138" s="4" t="str">
        <f t="shared" si="26"/>
        <v/>
      </c>
    </row>
    <row r="139" spans="1:11" x14ac:dyDescent="0.25">
      <c r="A139" s="4">
        <v>3</v>
      </c>
      <c r="B139" s="4">
        <v>8</v>
      </c>
      <c r="C139" s="4">
        <v>1</v>
      </c>
      <c r="D139" s="4">
        <f t="shared" si="19"/>
        <v>-0.46</v>
      </c>
      <c r="E139" s="4">
        <f t="shared" si="20"/>
        <v>-0.24766666666666673</v>
      </c>
      <c r="F139" s="4">
        <f t="shared" si="21"/>
        <v>-0.34222222222222221</v>
      </c>
      <c r="G139" s="4">
        <f t="shared" si="22"/>
        <v>-0.5033333333333333</v>
      </c>
      <c r="H139" s="4">
        <f t="shared" si="23"/>
        <v>6.3168444444444458E-2</v>
      </c>
      <c r="I139" s="4">
        <f t="shared" si="24"/>
        <v>0.11963912345679011</v>
      </c>
      <c r="J139" s="4">
        <f t="shared" si="25"/>
        <v>1.8777777777777731E-3</v>
      </c>
      <c r="K139" s="4">
        <f t="shared" si="26"/>
        <v>0.21498677777777778</v>
      </c>
    </row>
    <row r="140" spans="1:11" x14ac:dyDescent="0.25">
      <c r="A140" s="4">
        <v>3</v>
      </c>
      <c r="B140" s="4">
        <v>8</v>
      </c>
      <c r="C140" s="4">
        <v>2</v>
      </c>
      <c r="D140" s="4">
        <f t="shared" si="19"/>
        <v>-0.56000000000000005</v>
      </c>
      <c r="E140" s="4">
        <f t="shared" si="20"/>
        <v>-0.24766666666666673</v>
      </c>
      <c r="F140" s="4">
        <f t="shared" si="21"/>
        <v>-0.34222222222222221</v>
      </c>
      <c r="G140" s="4">
        <f t="shared" si="22"/>
        <v>-0.5033333333333333</v>
      </c>
      <c r="H140" s="4">
        <f t="shared" si="23"/>
        <v>6.3168444444444458E-2</v>
      </c>
      <c r="I140" s="4">
        <f t="shared" si="24"/>
        <v>0.11963912345679011</v>
      </c>
      <c r="J140" s="4">
        <f t="shared" si="25"/>
        <v>3.2111111111111212E-3</v>
      </c>
      <c r="K140" s="4">
        <f t="shared" si="26"/>
        <v>0.31772011111111109</v>
      </c>
    </row>
    <row r="141" spans="1:11" x14ac:dyDescent="0.25">
      <c r="A141" s="4">
        <v>3</v>
      </c>
      <c r="B141" s="4">
        <v>8</v>
      </c>
      <c r="C141" s="4">
        <v>3</v>
      </c>
      <c r="D141" s="4">
        <f t="shared" si="19"/>
        <v>-0.49</v>
      </c>
      <c r="E141" s="4">
        <f t="shared" si="20"/>
        <v>-0.24766666666666673</v>
      </c>
      <c r="F141" s="4">
        <f t="shared" si="21"/>
        <v>-0.34222222222222221</v>
      </c>
      <c r="G141" s="4">
        <f t="shared" si="22"/>
        <v>-0.5033333333333333</v>
      </c>
      <c r="H141" s="4">
        <f t="shared" si="23"/>
        <v>6.3168444444444458E-2</v>
      </c>
      <c r="I141" s="4">
        <f t="shared" si="24"/>
        <v>0.11963912345679011</v>
      </c>
      <c r="J141" s="4">
        <f t="shared" si="25"/>
        <v>1.7777777777777711E-4</v>
      </c>
      <c r="K141" s="4">
        <f t="shared" si="26"/>
        <v>0.24370677777777774</v>
      </c>
    </row>
    <row r="142" spans="1:11" x14ac:dyDescent="0.25">
      <c r="A142" s="4">
        <v>3</v>
      </c>
      <c r="B142" s="4">
        <v>8</v>
      </c>
      <c r="C142" s="4">
        <v>4</v>
      </c>
      <c r="D142" s="4" t="str">
        <f t="shared" si="19"/>
        <v/>
      </c>
      <c r="E142" s="4" t="str">
        <f t="shared" si="20"/>
        <v/>
      </c>
      <c r="F142" s="4" t="str">
        <f t="shared" si="21"/>
        <v/>
      </c>
      <c r="G142" s="4" t="str">
        <f t="shared" si="22"/>
        <v/>
      </c>
      <c r="H142" s="4" t="str">
        <f t="shared" si="23"/>
        <v/>
      </c>
      <c r="I142" s="4" t="str">
        <f t="shared" si="24"/>
        <v/>
      </c>
      <c r="J142" s="4" t="str">
        <f t="shared" si="25"/>
        <v/>
      </c>
      <c r="K142" s="4" t="str">
        <f t="shared" si="26"/>
        <v/>
      </c>
    </row>
    <row r="143" spans="1:11" x14ac:dyDescent="0.25">
      <c r="A143" s="4">
        <v>3</v>
      </c>
      <c r="B143" s="4">
        <v>8</v>
      </c>
      <c r="C143" s="4">
        <v>5</v>
      </c>
      <c r="D143" s="4" t="str">
        <f t="shared" si="19"/>
        <v/>
      </c>
      <c r="E143" s="4" t="str">
        <f t="shared" si="20"/>
        <v/>
      </c>
      <c r="F143" s="4" t="str">
        <f t="shared" si="21"/>
        <v/>
      </c>
      <c r="G143" s="4" t="str">
        <f t="shared" si="22"/>
        <v/>
      </c>
      <c r="H143" s="4" t="str">
        <f t="shared" si="23"/>
        <v/>
      </c>
      <c r="I143" s="4" t="str">
        <f t="shared" si="24"/>
        <v/>
      </c>
      <c r="J143" s="4" t="str">
        <f t="shared" si="25"/>
        <v/>
      </c>
      <c r="K143" s="4" t="str">
        <f t="shared" si="26"/>
        <v/>
      </c>
    </row>
    <row r="144" spans="1:11" x14ac:dyDescent="0.25">
      <c r="A144" s="4">
        <v>3</v>
      </c>
      <c r="B144" s="4">
        <v>9</v>
      </c>
      <c r="C144" s="4">
        <v>1</v>
      </c>
      <c r="D144" s="4">
        <f t="shared" si="19"/>
        <v>1.77</v>
      </c>
      <c r="E144" s="4">
        <f t="shared" si="20"/>
        <v>-0.24766666666666673</v>
      </c>
      <c r="F144" s="4">
        <f t="shared" si="21"/>
        <v>1.9399999999999997</v>
      </c>
      <c r="G144" s="4">
        <f t="shared" si="22"/>
        <v>1.6966666666666665</v>
      </c>
      <c r="H144" s="4">
        <f t="shared" si="23"/>
        <v>6.3168444444444458E-2</v>
      </c>
      <c r="I144" s="4">
        <f t="shared" si="24"/>
        <v>3.7493867777777767</v>
      </c>
      <c r="J144" s="4">
        <f t="shared" si="25"/>
        <v>5.3777777777777981E-3</v>
      </c>
      <c r="K144" s="4">
        <f t="shared" si="26"/>
        <v>3.1199334444444444</v>
      </c>
    </row>
    <row r="145" spans="1:11" x14ac:dyDescent="0.25">
      <c r="A145" s="4">
        <v>3</v>
      </c>
      <c r="B145" s="4">
        <v>9</v>
      </c>
      <c r="C145" s="4">
        <v>2</v>
      </c>
      <c r="D145" s="4">
        <f t="shared" si="19"/>
        <v>1.45</v>
      </c>
      <c r="E145" s="4">
        <f t="shared" si="20"/>
        <v>-0.24766666666666673</v>
      </c>
      <c r="F145" s="4">
        <f t="shared" si="21"/>
        <v>1.9399999999999997</v>
      </c>
      <c r="G145" s="4">
        <f t="shared" si="22"/>
        <v>1.6966666666666665</v>
      </c>
      <c r="H145" s="4">
        <f t="shared" si="23"/>
        <v>6.3168444444444458E-2</v>
      </c>
      <c r="I145" s="4">
        <f t="shared" si="24"/>
        <v>3.7493867777777767</v>
      </c>
      <c r="J145" s="4">
        <f t="shared" si="25"/>
        <v>6.0844444444444409E-2</v>
      </c>
      <c r="K145" s="4">
        <f t="shared" si="26"/>
        <v>2.0918801111111107</v>
      </c>
    </row>
    <row r="146" spans="1:11" x14ac:dyDescent="0.25">
      <c r="A146" s="4">
        <v>3</v>
      </c>
      <c r="B146" s="4">
        <v>9</v>
      </c>
      <c r="C146" s="4">
        <v>3</v>
      </c>
      <c r="D146" s="4">
        <f t="shared" si="19"/>
        <v>1.87</v>
      </c>
      <c r="E146" s="4">
        <f t="shared" si="20"/>
        <v>-0.24766666666666673</v>
      </c>
      <c r="F146" s="4">
        <f t="shared" si="21"/>
        <v>1.9399999999999997</v>
      </c>
      <c r="G146" s="4">
        <f t="shared" si="22"/>
        <v>1.6966666666666665</v>
      </c>
      <c r="H146" s="4">
        <f t="shared" si="23"/>
        <v>6.3168444444444458E-2</v>
      </c>
      <c r="I146" s="4">
        <f t="shared" si="24"/>
        <v>3.7493867777777767</v>
      </c>
      <c r="J146" s="4">
        <f t="shared" si="25"/>
        <v>3.0044444444444523E-2</v>
      </c>
      <c r="K146" s="4">
        <f t="shared" si="26"/>
        <v>3.4832001111111115</v>
      </c>
    </row>
    <row r="147" spans="1:11" x14ac:dyDescent="0.25">
      <c r="A147" s="4">
        <v>3</v>
      </c>
      <c r="B147" s="4">
        <v>9</v>
      </c>
      <c r="C147" s="4">
        <v>4</v>
      </c>
      <c r="D147" s="4" t="str">
        <f t="shared" si="19"/>
        <v/>
      </c>
      <c r="E147" s="4" t="str">
        <f t="shared" si="20"/>
        <v/>
      </c>
      <c r="F147" s="4" t="str">
        <f t="shared" si="21"/>
        <v/>
      </c>
      <c r="G147" s="4" t="str">
        <f t="shared" si="22"/>
        <v/>
      </c>
      <c r="H147" s="4" t="str">
        <f t="shared" si="23"/>
        <v/>
      </c>
      <c r="I147" s="4" t="str">
        <f t="shared" si="24"/>
        <v/>
      </c>
      <c r="J147" s="4" t="str">
        <f t="shared" si="25"/>
        <v/>
      </c>
      <c r="K147" s="4" t="str">
        <f t="shared" si="26"/>
        <v/>
      </c>
    </row>
    <row r="148" spans="1:11" x14ac:dyDescent="0.25">
      <c r="A148" s="4">
        <v>3</v>
      </c>
      <c r="B148" s="4">
        <v>9</v>
      </c>
      <c r="C148" s="4">
        <v>5</v>
      </c>
      <c r="D148" s="4" t="str">
        <f t="shared" si="19"/>
        <v/>
      </c>
      <c r="E148" s="4" t="str">
        <f t="shared" si="20"/>
        <v/>
      </c>
      <c r="F148" s="4" t="str">
        <f t="shared" si="21"/>
        <v/>
      </c>
      <c r="G148" s="4" t="str">
        <f t="shared" si="22"/>
        <v/>
      </c>
      <c r="H148" s="4" t="str">
        <f t="shared" si="23"/>
        <v/>
      </c>
      <c r="I148" s="4" t="str">
        <f t="shared" si="24"/>
        <v/>
      </c>
      <c r="J148" s="4" t="str">
        <f t="shared" si="25"/>
        <v/>
      </c>
      <c r="K148" s="4" t="str">
        <f t="shared" si="26"/>
        <v/>
      </c>
    </row>
    <row r="149" spans="1:11" x14ac:dyDescent="0.25">
      <c r="A149" s="4">
        <v>3</v>
      </c>
      <c r="B149" s="4">
        <v>10</v>
      </c>
      <c r="C149" s="4">
        <v>1</v>
      </c>
      <c r="D149" s="4">
        <f t="shared" si="19"/>
        <v>-1.29</v>
      </c>
      <c r="E149" s="4">
        <f t="shared" si="20"/>
        <v>-0.24766666666666673</v>
      </c>
      <c r="F149" s="4">
        <f t="shared" si="21"/>
        <v>-1.548888888888889</v>
      </c>
      <c r="G149" s="4">
        <f t="shared" si="22"/>
        <v>-1.7400000000000002</v>
      </c>
      <c r="H149" s="4">
        <f t="shared" si="23"/>
        <v>6.3168444444444458E-2</v>
      </c>
      <c r="I149" s="4">
        <f t="shared" si="24"/>
        <v>2.4104287530864204</v>
      </c>
      <c r="J149" s="4">
        <f t="shared" si="25"/>
        <v>0.20250000000000015</v>
      </c>
      <c r="K149" s="4">
        <f t="shared" si="26"/>
        <v>1.6735734444444446</v>
      </c>
    </row>
    <row r="150" spans="1:11" x14ac:dyDescent="0.25">
      <c r="A150" s="4">
        <v>3</v>
      </c>
      <c r="B150" s="4">
        <v>10</v>
      </c>
      <c r="C150" s="4">
        <v>2</v>
      </c>
      <c r="D150" s="4">
        <f t="shared" si="19"/>
        <v>-1.77</v>
      </c>
      <c r="E150" s="4">
        <f t="shared" si="20"/>
        <v>-0.24766666666666673</v>
      </c>
      <c r="F150" s="4">
        <f t="shared" si="21"/>
        <v>-1.548888888888889</v>
      </c>
      <c r="G150" s="4">
        <f t="shared" si="22"/>
        <v>-1.7400000000000002</v>
      </c>
      <c r="H150" s="4">
        <f t="shared" si="23"/>
        <v>6.3168444444444458E-2</v>
      </c>
      <c r="I150" s="4">
        <f t="shared" si="24"/>
        <v>2.4104287530864204</v>
      </c>
      <c r="J150" s="4">
        <f t="shared" si="25"/>
        <v>8.9999999999998827E-4</v>
      </c>
      <c r="K150" s="4">
        <f t="shared" si="26"/>
        <v>3.1458934444444449</v>
      </c>
    </row>
    <row r="151" spans="1:11" x14ac:dyDescent="0.25">
      <c r="A151" s="4">
        <v>3</v>
      </c>
      <c r="B151" s="4">
        <v>10</v>
      </c>
      <c r="C151" s="4">
        <v>3</v>
      </c>
      <c r="D151" s="4">
        <f t="shared" si="19"/>
        <v>-2.16</v>
      </c>
      <c r="E151" s="4">
        <f t="shared" si="20"/>
        <v>-0.24766666666666673</v>
      </c>
      <c r="F151" s="4">
        <f t="shared" si="21"/>
        <v>-1.548888888888889</v>
      </c>
      <c r="G151" s="4">
        <f t="shared" si="22"/>
        <v>-1.7400000000000002</v>
      </c>
      <c r="H151" s="4">
        <f t="shared" si="23"/>
        <v>6.3168444444444458E-2</v>
      </c>
      <c r="I151" s="4">
        <f t="shared" si="24"/>
        <v>2.4104287530864204</v>
      </c>
      <c r="J151" s="4">
        <f t="shared" si="25"/>
        <v>0.17639999999999995</v>
      </c>
      <c r="K151" s="4">
        <f t="shared" si="26"/>
        <v>4.6814534444444451</v>
      </c>
    </row>
    <row r="152" spans="1:11" x14ac:dyDescent="0.25">
      <c r="A152" s="4">
        <v>3</v>
      </c>
      <c r="B152" s="4">
        <v>10</v>
      </c>
      <c r="C152" s="4">
        <v>4</v>
      </c>
      <c r="D152" s="4" t="str">
        <f t="shared" si="19"/>
        <v/>
      </c>
      <c r="E152" s="4" t="str">
        <f t="shared" si="20"/>
        <v/>
      </c>
      <c r="F152" s="4" t="str">
        <f t="shared" si="21"/>
        <v/>
      </c>
      <c r="G152" s="4" t="str">
        <f t="shared" si="22"/>
        <v/>
      </c>
      <c r="H152" s="4" t="str">
        <f t="shared" si="23"/>
        <v/>
      </c>
      <c r="I152" s="4" t="str">
        <f t="shared" si="24"/>
        <v/>
      </c>
      <c r="J152" s="4" t="str">
        <f t="shared" si="25"/>
        <v/>
      </c>
      <c r="K152" s="4" t="str">
        <f t="shared" si="26"/>
        <v/>
      </c>
    </row>
    <row r="153" spans="1:11" x14ac:dyDescent="0.25">
      <c r="A153" s="4">
        <v>3</v>
      </c>
      <c r="B153" s="4">
        <v>10</v>
      </c>
      <c r="C153" s="4">
        <v>5</v>
      </c>
      <c r="D153" s="4" t="str">
        <f t="shared" si="19"/>
        <v/>
      </c>
      <c r="E153" s="4" t="str">
        <f t="shared" si="20"/>
        <v/>
      </c>
      <c r="F153" s="4" t="str">
        <f t="shared" si="21"/>
        <v/>
      </c>
      <c r="G153" s="4" t="str">
        <f t="shared" si="22"/>
        <v/>
      </c>
      <c r="H153" s="4" t="str">
        <f t="shared" si="23"/>
        <v/>
      </c>
      <c r="I153" s="4" t="str">
        <f t="shared" si="24"/>
        <v/>
      </c>
      <c r="J153" s="4" t="str">
        <f t="shared" si="25"/>
        <v/>
      </c>
      <c r="K153" s="4" t="str">
        <f t="shared" si="26"/>
        <v/>
      </c>
    </row>
  </sheetData>
  <mergeCells count="78">
    <mergeCell ref="A2:B2"/>
    <mergeCell ref="P5:Y5"/>
    <mergeCell ref="U3:Y3"/>
    <mergeCell ref="P3:T3"/>
    <mergeCell ref="X2:Y2"/>
    <mergeCell ref="H2:K2"/>
    <mergeCell ref="E2:G2"/>
    <mergeCell ref="D2:D3"/>
    <mergeCell ref="R28:R29"/>
    <mergeCell ref="N8:N11"/>
    <mergeCell ref="N15:N18"/>
    <mergeCell ref="N22:N25"/>
    <mergeCell ref="N29:P29"/>
    <mergeCell ref="N48:O48"/>
    <mergeCell ref="S28:S29"/>
    <mergeCell ref="T28:T29"/>
    <mergeCell ref="U28:V28"/>
    <mergeCell ref="W28:X28"/>
    <mergeCell ref="N41:O41"/>
    <mergeCell ref="N42:O42"/>
    <mergeCell ref="P41:Q41"/>
    <mergeCell ref="R41:S41"/>
    <mergeCell ref="T41:U41"/>
    <mergeCell ref="N31:P31"/>
    <mergeCell ref="N30:P30"/>
    <mergeCell ref="N32:P32"/>
    <mergeCell ref="N33:P33"/>
    <mergeCell ref="N34:P34"/>
    <mergeCell ref="N35:P35"/>
    <mergeCell ref="Q28:Q29"/>
    <mergeCell ref="X41:Y41"/>
    <mergeCell ref="P42:Q42"/>
    <mergeCell ref="R42:S42"/>
    <mergeCell ref="T42:U42"/>
    <mergeCell ref="V42:W42"/>
    <mergeCell ref="V41:W41"/>
    <mergeCell ref="N43:O43"/>
    <mergeCell ref="N44:O44"/>
    <mergeCell ref="N45:O45"/>
    <mergeCell ref="N46:O46"/>
    <mergeCell ref="N47:O47"/>
    <mergeCell ref="P45:Q45"/>
    <mergeCell ref="R45:S45"/>
    <mergeCell ref="T45:U45"/>
    <mergeCell ref="V45:W45"/>
    <mergeCell ref="X42:Y42"/>
    <mergeCell ref="P44:Q44"/>
    <mergeCell ref="R44:S44"/>
    <mergeCell ref="T44:U44"/>
    <mergeCell ref="V44:W44"/>
    <mergeCell ref="X44:Y44"/>
    <mergeCell ref="P43:Q43"/>
    <mergeCell ref="R43:S43"/>
    <mergeCell ref="T43:U43"/>
    <mergeCell ref="V43:W43"/>
    <mergeCell ref="X45:Y45"/>
    <mergeCell ref="X50:Y50"/>
    <mergeCell ref="R50:W50"/>
    <mergeCell ref="N39:P39"/>
    <mergeCell ref="AA60:AG60"/>
    <mergeCell ref="AA59:AG59"/>
    <mergeCell ref="AA58:AG58"/>
    <mergeCell ref="P47:Q47"/>
    <mergeCell ref="R47:S47"/>
    <mergeCell ref="T47:U47"/>
    <mergeCell ref="X43:Y43"/>
    <mergeCell ref="P46:Q46"/>
    <mergeCell ref="R46:S46"/>
    <mergeCell ref="T46:U46"/>
    <mergeCell ref="V46:W46"/>
    <mergeCell ref="X46:Y46"/>
    <mergeCell ref="V47:W47"/>
    <mergeCell ref="X47:Y47"/>
    <mergeCell ref="P48:Q48"/>
    <mergeCell ref="R48:S48"/>
    <mergeCell ref="T48:U48"/>
    <mergeCell ref="V48:W48"/>
    <mergeCell ref="X48:Y48"/>
  </mergeCells>
  <conditionalFormatting sqref="Q30:X35 R42:Y48">
    <cfRule type="expression" dxfId="2" priority="3" stopIfTrue="1">
      <formula>ISERROR(Q30)</formula>
    </cfRule>
  </conditionalFormatting>
  <conditionalFormatting sqref="N33:T34">
    <cfRule type="expression" dxfId="1" priority="2" stopIfTrue="1">
      <formula>AND($S$39&lt;&gt;"",$L33=$L$39)</formula>
    </cfRule>
  </conditionalFormatting>
  <conditionalFormatting sqref="X43:Y44">
    <cfRule type="expression" dxfId="0" priority="1" stopIfTrue="1">
      <formula>AND($P$54&gt;=0.1,$P$54&lt;=0.3)</formula>
    </cfRule>
  </conditionalFormatting>
  <hyperlinks>
    <hyperlink ref="Y2" r:id="rId1" display="http://econoshift.com/ja/"/>
    <hyperlink ref="AA58" r:id="rId2" display="http://econoshift.com/ja/2016/02/21/%E6%A5%AD%E5%8B%99%E3%83%95%E3%83%AD%E3%83%BC%E3%81%AE%E3%82%B5%E3%82%A4%E3%82%AF%E3%83%AB%E3%82%BF%E3%82%A4%E3%83%A0%E3%81%AE%E8%A8%88%E3%82%8A%E6%96%B9%E3%81%A8%E5%B9%B3%E6%BA%96%E5%8C%96/"/>
    <hyperlink ref="AA59" r:id="rId3" display="http://econoshift.com/ja/free-downloads-2/"/>
    <hyperlink ref="AA60" r:id="rId4" display="http://econoshift.com/ja/"/>
    <hyperlink ref="AA58:AG58" r:id="rId5" display="１）このテンプレートの使用説明動画"/>
  </hyperlinks>
  <pageMargins left="0.3" right="0.3" top="0.5" bottom="0.3" header="0.3" footer="0.3"/>
  <pageSetup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ゲージR&amp;R</vt:lpstr>
      <vt:lpstr>'ゲージR&amp;R'!Print_Area</vt:lpstr>
    </vt:vector>
  </TitlesOfParts>
  <Company>econoshift.com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Negami</dc:creator>
  <dc:description>(*Copyright 2017 Masashi "Mike" Negami &amp; econoshift.com all rights reserved. This file or modified versions of it may not be sold. Credit for this original file goes to Masashi "Mike" Negami.)</dc:description>
  <cp:lastModifiedBy>Zhang, Liang (SSV)</cp:lastModifiedBy>
  <dcterms:created xsi:type="dcterms:W3CDTF">2017-08-13T01:00:16Z</dcterms:created>
  <dcterms:modified xsi:type="dcterms:W3CDTF">2019-04-15T02:21:20Z</dcterms:modified>
</cp:coreProperties>
</file>