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ml.chartshapes+xml"/>
  <Override PartName="/xl/charts/chart5.xml" ContentType="application/vnd.openxmlformats-officedocument.drawingml.chart+xml"/>
  <Override PartName="/xl/drawings/drawing3.xml" ContentType="application/vnd.openxmlformats-officedocument.drawingml.chartshapes+xml"/>
  <Override PartName="/xl/charts/chart6.xml" ContentType="application/vnd.openxmlformats-officedocument.drawingml.chart+xml"/>
  <Override PartName="/xl/drawings/drawing4.xml" ContentType="application/vnd.openxmlformats-officedocument.drawingml.chartshapes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5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6.xml" ContentType="application/vnd.openxmlformats-officedocument.drawingml.chartshapes+xml"/>
  <Override PartName="/xl/charts/chart18.xml" ContentType="application/vnd.openxmlformats-officedocument.drawingml.chart+xml"/>
  <Override PartName="/xl/drawings/drawing7.xml" ContentType="application/vnd.openxmlformats-officedocument.drawingml.chartshapes+xml"/>
  <Override PartName="/xl/charts/chart19.xml" ContentType="application/vnd.openxmlformats-officedocument.drawingml.chart+xml"/>
  <Override PartName="/xl/drawings/drawing8.xml" ContentType="application/vnd.openxmlformats-officedocument.drawingml.chartshapes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9.xml" ContentType="application/vnd.openxmlformats-officedocument.drawing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10.xml" ContentType="application/vnd.openxmlformats-officedocument.drawingml.chartshapes+xml"/>
  <Override PartName="/xl/charts/chart30.xml" ContentType="application/vnd.openxmlformats-officedocument.drawingml.chart+xml"/>
  <Override PartName="/xl/drawings/drawing11.xml" ContentType="application/vnd.openxmlformats-officedocument.drawingml.chartshapes+xml"/>
  <Override PartName="/xl/charts/chart31.xml" ContentType="application/vnd.openxmlformats-officedocument.drawingml.chart+xml"/>
  <Override PartName="/xl/drawings/drawing12.xml" ContentType="application/vnd.openxmlformats-officedocument.drawingml.chartshapes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drawings/drawing13.xml" ContentType="application/vnd.openxmlformats-officedocument.drawing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drawings/drawing14.xml" ContentType="application/vnd.openxmlformats-officedocument.drawingml.chartshapes+xml"/>
  <Override PartName="/xl/charts/chart42.xml" ContentType="application/vnd.openxmlformats-officedocument.drawingml.chart+xml"/>
  <Override PartName="/xl/drawings/drawing15.xml" ContentType="application/vnd.openxmlformats-officedocument.drawingml.chartshapes+xml"/>
  <Override PartName="/xl/charts/chart43.xml" ContentType="application/vnd.openxmlformats-officedocument.drawingml.chart+xml"/>
  <Override PartName="/xl/drawings/drawing16.xml" ContentType="application/vnd.openxmlformats-officedocument.drawingml.chartshapes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drawings/drawing17.xml" ContentType="application/vnd.openxmlformats-officedocument.drawing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drawings/drawing18.xml" ContentType="application/vnd.openxmlformats-officedocument.drawingml.chartshapes+xml"/>
  <Override PartName="/xl/charts/chart54.xml" ContentType="application/vnd.openxmlformats-officedocument.drawingml.chart+xml"/>
  <Override PartName="/xl/drawings/drawing19.xml" ContentType="application/vnd.openxmlformats-officedocument.drawingml.chartshapes+xml"/>
  <Override PartName="/xl/charts/chart55.xml" ContentType="application/vnd.openxmlformats-officedocument.drawingml.chart+xml"/>
  <Override PartName="/xl/drawings/drawing20.xml" ContentType="application/vnd.openxmlformats-officedocument.drawingml.chartshapes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0" yWindow="345" windowWidth="20730" windowHeight="9345" tabRatio="800"/>
  </bookViews>
  <sheets>
    <sheet name="Drift Raw data " sheetId="1" r:id="rId1"/>
    <sheet name="Graph" sheetId="2" r:id="rId2"/>
    <sheet name="Graph 3000H" sheetId="7" r:id="rId3"/>
    <sheet name="Graph 1000H" sheetId="8" r:id="rId4"/>
    <sheet name="Graph 300H" sheetId="6" r:id="rId5"/>
    <sheet name="Graph 100H" sheetId="5" r:id="rId6"/>
    <sheet name="Summary" sheetId="3" r:id="rId7"/>
  </sheets>
  <calcPr calcId="144525"/>
</workbook>
</file>

<file path=xl/calcChain.xml><?xml version="1.0" encoding="utf-8"?>
<calcChain xmlns="http://schemas.openxmlformats.org/spreadsheetml/2006/main">
  <c r="C13" i="1" l="1"/>
  <c r="C12" i="1"/>
  <c r="C11" i="1"/>
  <c r="S13" i="1"/>
  <c r="S12" i="1"/>
  <c r="S11" i="1"/>
  <c r="B1" i="8" l="1"/>
  <c r="I68" i="1" l="1"/>
  <c r="I69" i="1"/>
  <c r="I70" i="1"/>
  <c r="I71" i="1"/>
  <c r="I65" i="1"/>
  <c r="AI19" i="1" l="1"/>
  <c r="CB10" i="1" l="1"/>
  <c r="CB14" i="1"/>
  <c r="CB15" i="1"/>
  <c r="CB16" i="1"/>
  <c r="CB17" i="1"/>
  <c r="CB18" i="1"/>
  <c r="CB19" i="1"/>
  <c r="CB20" i="1"/>
  <c r="CB21" i="1"/>
  <c r="CB22" i="1"/>
  <c r="CB23" i="1"/>
  <c r="CB24" i="1"/>
  <c r="CB25" i="1"/>
  <c r="CB26" i="1"/>
  <c r="CB27" i="1"/>
  <c r="CB28" i="1"/>
  <c r="CB29" i="1"/>
  <c r="CB30" i="1"/>
  <c r="CB31" i="1"/>
  <c r="CB32" i="1"/>
  <c r="CB33" i="1"/>
  <c r="CB34" i="1"/>
  <c r="CB35" i="1"/>
  <c r="CB36" i="1"/>
  <c r="CB37" i="1"/>
  <c r="CB38" i="1"/>
  <c r="CB39" i="1"/>
  <c r="CB40" i="1"/>
  <c r="CB41" i="1"/>
  <c r="CB42" i="1"/>
  <c r="CB43" i="1"/>
  <c r="CB44" i="1"/>
  <c r="CB9" i="1"/>
  <c r="BM10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9" i="1"/>
  <c r="AX10" i="1"/>
  <c r="AX14" i="1"/>
  <c r="AX15" i="1"/>
  <c r="AX16" i="1"/>
  <c r="AX17" i="1"/>
  <c r="AX18" i="1"/>
  <c r="AX19" i="1"/>
  <c r="AX20" i="1"/>
  <c r="AX21" i="1"/>
  <c r="AX22" i="1"/>
  <c r="AX23" i="1"/>
  <c r="AX24" i="1"/>
  <c r="AX25" i="1"/>
  <c r="AX26" i="1"/>
  <c r="AX27" i="1"/>
  <c r="AX28" i="1"/>
  <c r="AX29" i="1"/>
  <c r="AX30" i="1"/>
  <c r="AX31" i="1"/>
  <c r="AX32" i="1"/>
  <c r="AX33" i="1"/>
  <c r="AX34" i="1"/>
  <c r="AX35" i="1"/>
  <c r="AX36" i="1"/>
  <c r="AX37" i="1"/>
  <c r="AX38" i="1"/>
  <c r="AX39" i="1"/>
  <c r="AX40" i="1"/>
  <c r="AX41" i="1"/>
  <c r="AX42" i="1"/>
  <c r="AX43" i="1"/>
  <c r="AX44" i="1"/>
  <c r="AX9" i="1"/>
  <c r="AI10" i="1"/>
  <c r="AI14" i="1"/>
  <c r="AI15" i="1"/>
  <c r="AI16" i="1"/>
  <c r="AI17" i="1"/>
  <c r="AI18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9" i="1"/>
  <c r="B1" i="7" l="1"/>
  <c r="B1" i="6" l="1"/>
  <c r="BB85" i="1"/>
  <c r="BB84" i="1"/>
  <c r="BB83" i="1"/>
  <c r="BB82" i="1"/>
  <c r="BB81" i="1"/>
  <c r="BB80" i="1"/>
  <c r="BB79" i="1"/>
  <c r="BB78" i="1"/>
  <c r="BB77" i="1"/>
  <c r="BB76" i="1"/>
  <c r="BB75" i="1"/>
  <c r="BB74" i="1"/>
  <c r="BB73" i="1"/>
  <c r="BB72" i="1"/>
  <c r="BB71" i="1"/>
  <c r="BB70" i="1"/>
  <c r="BB69" i="1"/>
  <c r="BB68" i="1"/>
  <c r="BB67" i="1"/>
  <c r="BB66" i="1"/>
  <c r="BB65" i="1"/>
  <c r="BB64" i="1"/>
  <c r="AM85" i="1"/>
  <c r="AM84" i="1"/>
  <c r="AM83" i="1"/>
  <c r="AM82" i="1"/>
  <c r="AM81" i="1"/>
  <c r="AM80" i="1"/>
  <c r="AM79" i="1"/>
  <c r="AM78" i="1"/>
  <c r="AM77" i="1"/>
  <c r="AM76" i="1"/>
  <c r="AM75" i="1"/>
  <c r="AM74" i="1"/>
  <c r="AM73" i="1"/>
  <c r="AM72" i="1"/>
  <c r="AM71" i="1"/>
  <c r="AM70" i="1"/>
  <c r="AM69" i="1"/>
  <c r="AM68" i="1"/>
  <c r="AM67" i="1"/>
  <c r="AM66" i="1"/>
  <c r="AM65" i="1"/>
  <c r="AM64" i="1"/>
  <c r="X85" i="1"/>
  <c r="X84" i="1"/>
  <c r="X83" i="1"/>
  <c r="X82" i="1"/>
  <c r="X81" i="1"/>
  <c r="X80" i="1"/>
  <c r="X79" i="1"/>
  <c r="X78" i="1"/>
  <c r="X75" i="1"/>
  <c r="X74" i="1"/>
  <c r="X71" i="1"/>
  <c r="X70" i="1"/>
  <c r="X69" i="1"/>
  <c r="X68" i="1"/>
  <c r="X65" i="1"/>
  <c r="I85" i="1"/>
  <c r="I84" i="1"/>
  <c r="I83" i="1"/>
  <c r="I82" i="1"/>
  <c r="I81" i="1"/>
  <c r="I80" i="1"/>
  <c r="I79" i="1"/>
  <c r="I78" i="1"/>
  <c r="I74" i="1"/>
  <c r="CC44" i="1"/>
  <c r="CC43" i="1"/>
  <c r="CC42" i="1"/>
  <c r="CC97" i="1" s="1"/>
  <c r="CC41" i="1"/>
  <c r="CC40" i="1"/>
  <c r="CC95" i="1" s="1"/>
  <c r="CC39" i="1"/>
  <c r="CC38" i="1"/>
  <c r="CC93" i="1" s="1"/>
  <c r="CC37" i="1"/>
  <c r="CC36" i="1"/>
  <c r="CC35" i="1"/>
  <c r="CC90" i="1" s="1"/>
  <c r="CC34" i="1"/>
  <c r="CC89" i="1" s="1"/>
  <c r="CC33" i="1"/>
  <c r="CC32" i="1"/>
  <c r="CC87" i="1" s="1"/>
  <c r="CC31" i="1"/>
  <c r="CC86" i="1" s="1"/>
  <c r="CC30" i="1"/>
  <c r="CC85" i="1" s="1"/>
  <c r="CC29" i="1"/>
  <c r="CC28" i="1"/>
  <c r="CC27" i="1"/>
  <c r="CC82" i="1" s="1"/>
  <c r="CC26" i="1"/>
  <c r="CC81" i="1" s="1"/>
  <c r="CC25" i="1"/>
  <c r="CC24" i="1"/>
  <c r="CC79" i="1" s="1"/>
  <c r="CC23" i="1"/>
  <c r="CC78" i="1" s="1"/>
  <c r="CC22" i="1"/>
  <c r="CC77" i="1" s="1"/>
  <c r="CC21" i="1"/>
  <c r="CC76" i="1" s="1"/>
  <c r="CC20" i="1"/>
  <c r="CC19" i="1"/>
  <c r="CC18" i="1"/>
  <c r="CC73" i="1" s="1"/>
  <c r="CC17" i="1"/>
  <c r="CC16" i="1"/>
  <c r="CC71" i="1" s="1"/>
  <c r="CC15" i="1"/>
  <c r="CC70" i="1" s="1"/>
  <c r="CC14" i="1"/>
  <c r="CC69" i="1" s="1"/>
  <c r="CC10" i="1"/>
  <c r="CC65" i="1" s="1"/>
  <c r="CC9" i="1"/>
  <c r="CC64" i="1" s="1"/>
  <c r="CC8" i="1"/>
  <c r="CC63" i="1" s="1"/>
  <c r="CC99" i="1"/>
  <c r="CC98" i="1"/>
  <c r="CC96" i="1"/>
  <c r="CC94" i="1"/>
  <c r="CC92" i="1"/>
  <c r="CC91" i="1"/>
  <c r="CC88" i="1"/>
  <c r="CC84" i="1"/>
  <c r="CC83" i="1"/>
  <c r="CC80" i="1"/>
  <c r="CC75" i="1"/>
  <c r="CC74" i="1"/>
  <c r="CC72" i="1"/>
  <c r="CB144" i="1"/>
  <c r="CB143" i="1"/>
  <c r="CB142" i="1"/>
  <c r="CB141" i="1"/>
  <c r="CB140" i="1"/>
  <c r="CB139" i="1"/>
  <c r="CB99" i="1"/>
  <c r="CA99" i="1"/>
  <c r="CA98" i="1"/>
  <c r="CA97" i="1"/>
  <c r="CB96" i="1"/>
  <c r="CB131" i="1" s="1"/>
  <c r="CA96" i="1"/>
  <c r="CA131" i="1" s="1"/>
  <c r="CB95" i="1"/>
  <c r="CB130" i="1" s="1"/>
  <c r="CA95" i="1"/>
  <c r="CA130" i="1" s="1"/>
  <c r="CA94" i="1"/>
  <c r="CA93" i="1"/>
  <c r="CB92" i="1"/>
  <c r="CA92" i="1"/>
  <c r="CB91" i="1"/>
  <c r="CA91" i="1"/>
  <c r="CA90" i="1"/>
  <c r="CA89" i="1"/>
  <c r="CB88" i="1"/>
  <c r="CA88" i="1"/>
  <c r="CB87" i="1"/>
  <c r="CB129" i="1" s="1"/>
  <c r="CA87" i="1"/>
  <c r="CA129" i="1" s="1"/>
  <c r="CA86" i="1"/>
  <c r="CA128" i="1" s="1"/>
  <c r="CA85" i="1"/>
  <c r="CA127" i="1" s="1"/>
  <c r="CB84" i="1"/>
  <c r="CB126" i="1" s="1"/>
  <c r="CA84" i="1"/>
  <c r="CA126" i="1" s="1"/>
  <c r="CB83" i="1"/>
  <c r="CB125" i="1" s="1"/>
  <c r="CA83" i="1"/>
  <c r="CA125" i="1" s="1"/>
  <c r="CA82" i="1"/>
  <c r="CA124" i="1" s="1"/>
  <c r="CA81" i="1"/>
  <c r="CA123" i="1" s="1"/>
  <c r="CB80" i="1"/>
  <c r="CB122" i="1" s="1"/>
  <c r="CA80" i="1"/>
  <c r="CA122" i="1" s="1"/>
  <c r="CB79" i="1"/>
  <c r="CB121" i="1" s="1"/>
  <c r="CA79" i="1"/>
  <c r="CA121" i="1" s="1"/>
  <c r="CA78" i="1"/>
  <c r="CA120" i="1" s="1"/>
  <c r="CA77" i="1"/>
  <c r="CA119" i="1" s="1"/>
  <c r="CB76" i="1"/>
  <c r="CA76" i="1"/>
  <c r="CB75" i="1"/>
  <c r="CB118" i="1" s="1"/>
  <c r="CA75" i="1"/>
  <c r="CA118" i="1" s="1"/>
  <c r="CA74" i="1"/>
  <c r="CA117" i="1" s="1"/>
  <c r="CA73" i="1"/>
  <c r="CA116" i="1" s="1"/>
  <c r="CB72" i="1"/>
  <c r="CB115" i="1" s="1"/>
  <c r="CA72" i="1"/>
  <c r="CA115" i="1" s="1"/>
  <c r="CB71" i="1"/>
  <c r="CB114" i="1" s="1"/>
  <c r="CA71" i="1"/>
  <c r="CA114" i="1" s="1"/>
  <c r="CA70" i="1"/>
  <c r="CA113" i="1" s="1"/>
  <c r="CA69" i="1"/>
  <c r="CA112" i="1" s="1"/>
  <c r="CB65" i="1"/>
  <c r="CB111" i="1" s="1"/>
  <c r="CA65" i="1"/>
  <c r="CA111" i="1" s="1"/>
  <c r="CA64" i="1"/>
  <c r="CB63" i="1"/>
  <c r="CB110" i="1" s="1"/>
  <c r="CA63" i="1"/>
  <c r="CA110" i="1" s="1"/>
  <c r="CB98" i="1"/>
  <c r="CB97" i="1"/>
  <c r="CB94" i="1"/>
  <c r="CB93" i="1"/>
  <c r="CB90" i="1"/>
  <c r="CB89" i="1"/>
  <c r="CB86" i="1"/>
  <c r="CB128" i="1" s="1"/>
  <c r="CB85" i="1"/>
  <c r="CB127" i="1" s="1"/>
  <c r="CB82" i="1"/>
  <c r="CB124" i="1" s="1"/>
  <c r="CB81" i="1"/>
  <c r="CB123" i="1" s="1"/>
  <c r="CB78" i="1"/>
  <c r="CB120" i="1" s="1"/>
  <c r="CB77" i="1"/>
  <c r="CB119" i="1" s="1"/>
  <c r="CB74" i="1"/>
  <c r="CB117" i="1" s="1"/>
  <c r="CB73" i="1"/>
  <c r="CB116" i="1" s="1"/>
  <c r="CB70" i="1"/>
  <c r="CB113" i="1" s="1"/>
  <c r="CB69" i="1"/>
  <c r="CB112" i="1" s="1"/>
  <c r="CA13" i="1"/>
  <c r="CA68" i="1" s="1"/>
  <c r="CA12" i="1"/>
  <c r="CA11" i="1"/>
  <c r="CC11" i="1" s="1"/>
  <c r="CC66" i="1" s="1"/>
  <c r="CB64" i="1"/>
  <c r="BN92" i="1"/>
  <c r="BN44" i="1"/>
  <c r="BN99" i="1" s="1"/>
  <c r="BN43" i="1"/>
  <c r="BN98" i="1" s="1"/>
  <c r="BN42" i="1"/>
  <c r="BN97" i="1" s="1"/>
  <c r="BN41" i="1"/>
  <c r="BN96" i="1" s="1"/>
  <c r="BN40" i="1"/>
  <c r="BN95" i="1" s="1"/>
  <c r="BN39" i="1"/>
  <c r="BN94" i="1" s="1"/>
  <c r="BN38" i="1"/>
  <c r="BN93" i="1" s="1"/>
  <c r="BN37" i="1"/>
  <c r="BN36" i="1"/>
  <c r="BN91" i="1" s="1"/>
  <c r="BN35" i="1"/>
  <c r="BN90" i="1" s="1"/>
  <c r="BN34" i="1"/>
  <c r="BN89" i="1" s="1"/>
  <c r="BN33" i="1"/>
  <c r="BN88" i="1" s="1"/>
  <c r="BN32" i="1"/>
  <c r="BN87" i="1" s="1"/>
  <c r="BN31" i="1"/>
  <c r="BN86" i="1" s="1"/>
  <c r="BN30" i="1"/>
  <c r="BN85" i="1" s="1"/>
  <c r="BN29" i="1"/>
  <c r="BN84" i="1" s="1"/>
  <c r="BN28" i="1"/>
  <c r="BN83" i="1" s="1"/>
  <c r="BN27" i="1"/>
  <c r="BN82" i="1" s="1"/>
  <c r="BN26" i="1"/>
  <c r="BN81" i="1" s="1"/>
  <c r="BN25" i="1"/>
  <c r="BN80" i="1" s="1"/>
  <c r="BN24" i="1"/>
  <c r="BN79" i="1" s="1"/>
  <c r="BN23" i="1"/>
  <c r="BN78" i="1" s="1"/>
  <c r="BN22" i="1"/>
  <c r="BN77" i="1" s="1"/>
  <c r="BN21" i="1"/>
  <c r="BN76" i="1" s="1"/>
  <c r="BN20" i="1"/>
  <c r="BN75" i="1" s="1"/>
  <c r="BN19" i="1"/>
  <c r="BN74" i="1" s="1"/>
  <c r="BN18" i="1"/>
  <c r="BN73" i="1" s="1"/>
  <c r="BN17" i="1"/>
  <c r="BN72" i="1" s="1"/>
  <c r="BN16" i="1"/>
  <c r="BN71" i="1" s="1"/>
  <c r="BN15" i="1"/>
  <c r="BN70" i="1" s="1"/>
  <c r="BN14" i="1"/>
  <c r="BN69" i="1" s="1"/>
  <c r="BN10" i="1"/>
  <c r="BN65" i="1" s="1"/>
  <c r="BN9" i="1"/>
  <c r="BN64" i="1" s="1"/>
  <c r="BN8" i="1"/>
  <c r="BN63" i="1" s="1"/>
  <c r="BM144" i="1"/>
  <c r="BM143" i="1"/>
  <c r="BM142" i="1"/>
  <c r="BM141" i="1"/>
  <c r="BM140" i="1"/>
  <c r="BM139" i="1"/>
  <c r="BM99" i="1"/>
  <c r="BL99" i="1"/>
  <c r="BL98" i="1"/>
  <c r="BL97" i="1"/>
  <c r="BL96" i="1"/>
  <c r="BL131" i="1" s="1"/>
  <c r="BM95" i="1"/>
  <c r="BM130" i="1" s="1"/>
  <c r="BL95" i="1"/>
  <c r="BL130" i="1" s="1"/>
  <c r="BL94" i="1"/>
  <c r="BL93" i="1"/>
  <c r="BL92" i="1"/>
  <c r="BM91" i="1"/>
  <c r="BL91" i="1"/>
  <c r="BL90" i="1"/>
  <c r="BL89" i="1"/>
  <c r="BL88" i="1"/>
  <c r="BM87" i="1"/>
  <c r="BM129" i="1" s="1"/>
  <c r="BL87" i="1"/>
  <c r="BL129" i="1" s="1"/>
  <c r="BL86" i="1"/>
  <c r="BL128" i="1" s="1"/>
  <c r="BL85" i="1"/>
  <c r="BL127" i="1" s="1"/>
  <c r="BL84" i="1"/>
  <c r="BL126" i="1" s="1"/>
  <c r="BM83" i="1"/>
  <c r="BM125" i="1" s="1"/>
  <c r="BL83" i="1"/>
  <c r="BL125" i="1" s="1"/>
  <c r="BL82" i="1"/>
  <c r="BL124" i="1" s="1"/>
  <c r="BL81" i="1"/>
  <c r="BL123" i="1" s="1"/>
  <c r="BL80" i="1"/>
  <c r="BL122" i="1" s="1"/>
  <c r="BM79" i="1"/>
  <c r="BM121" i="1" s="1"/>
  <c r="BL79" i="1"/>
  <c r="BL121" i="1" s="1"/>
  <c r="BL78" i="1"/>
  <c r="BL120" i="1" s="1"/>
  <c r="BL77" i="1"/>
  <c r="BL119" i="1" s="1"/>
  <c r="BL76" i="1"/>
  <c r="BM75" i="1"/>
  <c r="BM118" i="1" s="1"/>
  <c r="BL75" i="1"/>
  <c r="BL118" i="1" s="1"/>
  <c r="BL74" i="1"/>
  <c r="BL117" i="1" s="1"/>
  <c r="BL73" i="1"/>
  <c r="BL116" i="1" s="1"/>
  <c r="BL72" i="1"/>
  <c r="BL115" i="1" s="1"/>
  <c r="BM71" i="1"/>
  <c r="BM114" i="1" s="1"/>
  <c r="BL71" i="1"/>
  <c r="BL114" i="1" s="1"/>
  <c r="BL70" i="1"/>
  <c r="BL113" i="1" s="1"/>
  <c r="BL69" i="1"/>
  <c r="BL112" i="1" s="1"/>
  <c r="BM65" i="1"/>
  <c r="BM111" i="1" s="1"/>
  <c r="BL65" i="1"/>
  <c r="BL111" i="1" s="1"/>
  <c r="BL64" i="1"/>
  <c r="BM63" i="1"/>
  <c r="BM110" i="1" s="1"/>
  <c r="BL63" i="1"/>
  <c r="BL110" i="1" s="1"/>
  <c r="BM98" i="1"/>
  <c r="BM97" i="1"/>
  <c r="BM96" i="1"/>
  <c r="BM131" i="1" s="1"/>
  <c r="BM94" i="1"/>
  <c r="BM93" i="1"/>
  <c r="BM92" i="1"/>
  <c r="BM90" i="1"/>
  <c r="BM89" i="1"/>
  <c r="BM88" i="1"/>
  <c r="BM86" i="1"/>
  <c r="BM128" i="1" s="1"/>
  <c r="BM85" i="1"/>
  <c r="BM127" i="1" s="1"/>
  <c r="BM84" i="1"/>
  <c r="BM126" i="1" s="1"/>
  <c r="BM82" i="1"/>
  <c r="BM124" i="1" s="1"/>
  <c r="BM81" i="1"/>
  <c r="BM123" i="1" s="1"/>
  <c r="BM80" i="1"/>
  <c r="BM122" i="1" s="1"/>
  <c r="BM78" i="1"/>
  <c r="BM120" i="1" s="1"/>
  <c r="BM77" i="1"/>
  <c r="BM119" i="1" s="1"/>
  <c r="BM76" i="1"/>
  <c r="BM74" i="1"/>
  <c r="BM117" i="1" s="1"/>
  <c r="BM73" i="1"/>
  <c r="BM116" i="1" s="1"/>
  <c r="BM72" i="1"/>
  <c r="BM115" i="1" s="1"/>
  <c r="BM70" i="1"/>
  <c r="BM113" i="1" s="1"/>
  <c r="BM69" i="1"/>
  <c r="BM112" i="1" s="1"/>
  <c r="BL13" i="1"/>
  <c r="BN13" i="1" s="1"/>
  <c r="BN68" i="1" s="1"/>
  <c r="BL12" i="1"/>
  <c r="BN12" i="1" s="1"/>
  <c r="BN67" i="1" s="1"/>
  <c r="BL11" i="1"/>
  <c r="BN11" i="1" s="1"/>
  <c r="BN66" i="1" s="1"/>
  <c r="BM64" i="1"/>
  <c r="AY98" i="1"/>
  <c r="AY97" i="1"/>
  <c r="AY91" i="1"/>
  <c r="AY89" i="1"/>
  <c r="AY44" i="1"/>
  <c r="AY99" i="1" s="1"/>
  <c r="AY43" i="1"/>
  <c r="AY42" i="1"/>
  <c r="AY41" i="1"/>
  <c r="AY96" i="1" s="1"/>
  <c r="AY40" i="1"/>
  <c r="AY95" i="1" s="1"/>
  <c r="AY39" i="1"/>
  <c r="AY94" i="1" s="1"/>
  <c r="AY38" i="1"/>
  <c r="AY93" i="1" s="1"/>
  <c r="AY37" i="1"/>
  <c r="AY92" i="1" s="1"/>
  <c r="AY36" i="1"/>
  <c r="AY35" i="1"/>
  <c r="AY90" i="1" s="1"/>
  <c r="AY34" i="1"/>
  <c r="AY33" i="1"/>
  <c r="AY88" i="1" s="1"/>
  <c r="AY32" i="1"/>
  <c r="AY87" i="1" s="1"/>
  <c r="AY31" i="1"/>
  <c r="AY86" i="1" s="1"/>
  <c r="AY30" i="1"/>
  <c r="AY85" i="1" s="1"/>
  <c r="AY29" i="1"/>
  <c r="AY84" i="1" s="1"/>
  <c r="AY28" i="1"/>
  <c r="AY83" i="1" s="1"/>
  <c r="AY27" i="1"/>
  <c r="AY82" i="1" s="1"/>
  <c r="AY26" i="1"/>
  <c r="AY81" i="1" s="1"/>
  <c r="AY25" i="1"/>
  <c r="AY80" i="1" s="1"/>
  <c r="AY24" i="1"/>
  <c r="AY79" i="1" s="1"/>
  <c r="AY23" i="1"/>
  <c r="AY78" i="1" s="1"/>
  <c r="AY22" i="1"/>
  <c r="AY77" i="1" s="1"/>
  <c r="AY21" i="1"/>
  <c r="AY76" i="1" s="1"/>
  <c r="AY20" i="1"/>
  <c r="AY75" i="1" s="1"/>
  <c r="AY19" i="1"/>
  <c r="AY74" i="1" s="1"/>
  <c r="AY18" i="1"/>
  <c r="AY73" i="1" s="1"/>
  <c r="AY17" i="1"/>
  <c r="AY72" i="1" s="1"/>
  <c r="AY16" i="1"/>
  <c r="AY71" i="1" s="1"/>
  <c r="AY15" i="1"/>
  <c r="AY70" i="1" s="1"/>
  <c r="AY14" i="1"/>
  <c r="AY69" i="1" s="1"/>
  <c r="AY10" i="1"/>
  <c r="AY65" i="1" s="1"/>
  <c r="AY9" i="1"/>
  <c r="AY64" i="1" s="1"/>
  <c r="AY8" i="1"/>
  <c r="AY63" i="1" s="1"/>
  <c r="AX144" i="1"/>
  <c r="AX143" i="1"/>
  <c r="AX142" i="1"/>
  <c r="AX141" i="1"/>
  <c r="AX140" i="1"/>
  <c r="AX139" i="1"/>
  <c r="AX99" i="1"/>
  <c r="AW99" i="1"/>
  <c r="AW98" i="1"/>
  <c r="AW97" i="1"/>
  <c r="AW96" i="1"/>
  <c r="AW131" i="1" s="1"/>
  <c r="AX95" i="1"/>
  <c r="AX130" i="1" s="1"/>
  <c r="AW95" i="1"/>
  <c r="AW130" i="1" s="1"/>
  <c r="AW94" i="1"/>
  <c r="AW93" i="1"/>
  <c r="AW92" i="1"/>
  <c r="AX91" i="1"/>
  <c r="AW91" i="1"/>
  <c r="AW90" i="1"/>
  <c r="AW89" i="1"/>
  <c r="AW88" i="1"/>
  <c r="AX87" i="1"/>
  <c r="AX129" i="1" s="1"/>
  <c r="AW87" i="1"/>
  <c r="AW129" i="1" s="1"/>
  <c r="AW86" i="1"/>
  <c r="AW128" i="1" s="1"/>
  <c r="AW85" i="1"/>
  <c r="AW127" i="1" s="1"/>
  <c r="AW84" i="1"/>
  <c r="AW126" i="1" s="1"/>
  <c r="AX83" i="1"/>
  <c r="AX125" i="1" s="1"/>
  <c r="AW83" i="1"/>
  <c r="AW125" i="1" s="1"/>
  <c r="AW82" i="1"/>
  <c r="AW124" i="1" s="1"/>
  <c r="AW81" i="1"/>
  <c r="AW123" i="1" s="1"/>
  <c r="AW80" i="1"/>
  <c r="AW122" i="1" s="1"/>
  <c r="AX79" i="1"/>
  <c r="AX121" i="1" s="1"/>
  <c r="AW79" i="1"/>
  <c r="AW121" i="1" s="1"/>
  <c r="AW78" i="1"/>
  <c r="AW120" i="1" s="1"/>
  <c r="AW77" i="1"/>
  <c r="AW119" i="1" s="1"/>
  <c r="AW76" i="1"/>
  <c r="AX75" i="1"/>
  <c r="AX118" i="1" s="1"/>
  <c r="AW75" i="1"/>
  <c r="AW118" i="1" s="1"/>
  <c r="AW74" i="1"/>
  <c r="AW117" i="1" s="1"/>
  <c r="AW73" i="1"/>
  <c r="AW116" i="1" s="1"/>
  <c r="AW72" i="1"/>
  <c r="AW115" i="1" s="1"/>
  <c r="AX71" i="1"/>
  <c r="AX114" i="1" s="1"/>
  <c r="AW71" i="1"/>
  <c r="AW114" i="1" s="1"/>
  <c r="AW70" i="1"/>
  <c r="AW113" i="1" s="1"/>
  <c r="AW69" i="1"/>
  <c r="AW112" i="1" s="1"/>
  <c r="AX65" i="1"/>
  <c r="AX111" i="1" s="1"/>
  <c r="AW65" i="1"/>
  <c r="AW111" i="1" s="1"/>
  <c r="AW64" i="1"/>
  <c r="AX63" i="1"/>
  <c r="AX110" i="1" s="1"/>
  <c r="AW63" i="1"/>
  <c r="AW110" i="1" s="1"/>
  <c r="AX98" i="1"/>
  <c r="AX97" i="1"/>
  <c r="AX96" i="1"/>
  <c r="AX131" i="1" s="1"/>
  <c r="AX94" i="1"/>
  <c r="AX93" i="1"/>
  <c r="AX92" i="1"/>
  <c r="AX90" i="1"/>
  <c r="AX89" i="1"/>
  <c r="AX88" i="1"/>
  <c r="AX86" i="1"/>
  <c r="AX128" i="1" s="1"/>
  <c r="AX85" i="1"/>
  <c r="AX127" i="1" s="1"/>
  <c r="AX84" i="1"/>
  <c r="AX126" i="1" s="1"/>
  <c r="AX82" i="1"/>
  <c r="AX124" i="1" s="1"/>
  <c r="AX81" i="1"/>
  <c r="AX123" i="1" s="1"/>
  <c r="AX80" i="1"/>
  <c r="AX122" i="1" s="1"/>
  <c r="AX78" i="1"/>
  <c r="AX120" i="1" s="1"/>
  <c r="AX77" i="1"/>
  <c r="AX119" i="1" s="1"/>
  <c r="AX76" i="1"/>
  <c r="AX74" i="1"/>
  <c r="AX117" i="1" s="1"/>
  <c r="AX73" i="1"/>
  <c r="AX116" i="1" s="1"/>
  <c r="AX72" i="1"/>
  <c r="AX115" i="1" s="1"/>
  <c r="AX70" i="1"/>
  <c r="AX113" i="1" s="1"/>
  <c r="AX69" i="1"/>
  <c r="AX112" i="1" s="1"/>
  <c r="AW13" i="1"/>
  <c r="AY13" i="1" s="1"/>
  <c r="AY68" i="1" s="1"/>
  <c r="AW12" i="1"/>
  <c r="AY12" i="1" s="1"/>
  <c r="AY67" i="1" s="1"/>
  <c r="AW11" i="1"/>
  <c r="AY11" i="1" s="1"/>
  <c r="AY66" i="1" s="1"/>
  <c r="AX64" i="1"/>
  <c r="AJ98" i="1"/>
  <c r="AJ94" i="1"/>
  <c r="AJ90" i="1"/>
  <c r="AJ8" i="1"/>
  <c r="AJ63" i="1" s="1"/>
  <c r="AJ44" i="1"/>
  <c r="AJ99" i="1" s="1"/>
  <c r="AJ43" i="1"/>
  <c r="AJ42" i="1"/>
  <c r="AJ97" i="1" s="1"/>
  <c r="AJ41" i="1"/>
  <c r="AJ96" i="1" s="1"/>
  <c r="AJ40" i="1"/>
  <c r="AJ95" i="1" s="1"/>
  <c r="AJ39" i="1"/>
  <c r="AJ38" i="1"/>
  <c r="AJ93" i="1" s="1"/>
  <c r="AJ37" i="1"/>
  <c r="AJ92" i="1" s="1"/>
  <c r="AJ36" i="1"/>
  <c r="AJ91" i="1" s="1"/>
  <c r="AJ35" i="1"/>
  <c r="AJ34" i="1"/>
  <c r="AJ89" i="1" s="1"/>
  <c r="AJ33" i="1"/>
  <c r="AJ88" i="1" s="1"/>
  <c r="AJ32" i="1"/>
  <c r="AJ87" i="1" s="1"/>
  <c r="AJ31" i="1"/>
  <c r="AJ86" i="1" s="1"/>
  <c r="AJ30" i="1"/>
  <c r="AJ85" i="1" s="1"/>
  <c r="AJ29" i="1"/>
  <c r="AJ84" i="1" s="1"/>
  <c r="AJ28" i="1"/>
  <c r="AJ83" i="1" s="1"/>
  <c r="AJ27" i="1"/>
  <c r="AJ82" i="1" s="1"/>
  <c r="AJ26" i="1"/>
  <c r="AJ81" i="1" s="1"/>
  <c r="AJ25" i="1"/>
  <c r="AJ80" i="1" s="1"/>
  <c r="AJ24" i="1"/>
  <c r="AJ79" i="1" s="1"/>
  <c r="AJ23" i="1"/>
  <c r="AJ78" i="1" s="1"/>
  <c r="AJ22" i="1"/>
  <c r="AJ77" i="1" s="1"/>
  <c r="AJ21" i="1"/>
  <c r="AJ76" i="1" s="1"/>
  <c r="AJ20" i="1"/>
  <c r="AJ75" i="1" s="1"/>
  <c r="AJ19" i="1"/>
  <c r="AJ74" i="1" s="1"/>
  <c r="AJ18" i="1"/>
  <c r="AJ73" i="1" s="1"/>
  <c r="AJ17" i="1"/>
  <c r="AJ72" i="1" s="1"/>
  <c r="AJ16" i="1"/>
  <c r="AJ71" i="1" s="1"/>
  <c r="AJ15" i="1"/>
  <c r="AJ70" i="1" s="1"/>
  <c r="AJ14" i="1"/>
  <c r="AJ69" i="1" s="1"/>
  <c r="AJ10" i="1"/>
  <c r="AJ65" i="1" s="1"/>
  <c r="AJ9" i="1"/>
  <c r="AJ64" i="1" s="1"/>
  <c r="AI144" i="1"/>
  <c r="AI143" i="1"/>
  <c r="AI142" i="1"/>
  <c r="AI141" i="1"/>
  <c r="AI140" i="1"/>
  <c r="AI139" i="1"/>
  <c r="AH117" i="1"/>
  <c r="AH99" i="1"/>
  <c r="AH98" i="1"/>
  <c r="AH97" i="1"/>
  <c r="AH96" i="1"/>
  <c r="AH131" i="1" s="1"/>
  <c r="AH95" i="1"/>
  <c r="AH130" i="1" s="1"/>
  <c r="AH94" i="1"/>
  <c r="AH93" i="1"/>
  <c r="AH92" i="1"/>
  <c r="AH91" i="1"/>
  <c r="AH90" i="1"/>
  <c r="AH89" i="1"/>
  <c r="AH88" i="1"/>
  <c r="AH87" i="1"/>
  <c r="AH129" i="1" s="1"/>
  <c r="AH86" i="1"/>
  <c r="AH128" i="1" s="1"/>
  <c r="AH85" i="1"/>
  <c r="AH127" i="1" s="1"/>
  <c r="AH84" i="1"/>
  <c r="AH126" i="1" s="1"/>
  <c r="AH83" i="1"/>
  <c r="AH125" i="1" s="1"/>
  <c r="AH82" i="1"/>
  <c r="AH124" i="1" s="1"/>
  <c r="AH81" i="1"/>
  <c r="AH123" i="1" s="1"/>
  <c r="AH80" i="1"/>
  <c r="AH122" i="1" s="1"/>
  <c r="AH79" i="1"/>
  <c r="AH121" i="1" s="1"/>
  <c r="AH78" i="1"/>
  <c r="AH120" i="1" s="1"/>
  <c r="AH77" i="1"/>
  <c r="AH119" i="1" s="1"/>
  <c r="AH76" i="1"/>
  <c r="AH75" i="1"/>
  <c r="AH118" i="1" s="1"/>
  <c r="AH74" i="1"/>
  <c r="AH73" i="1"/>
  <c r="AH116" i="1" s="1"/>
  <c r="AH72" i="1"/>
  <c r="AH115" i="1" s="1"/>
  <c r="AH71" i="1"/>
  <c r="AH114" i="1" s="1"/>
  <c r="AH70" i="1"/>
  <c r="AH113" i="1" s="1"/>
  <c r="AH69" i="1"/>
  <c r="AH112" i="1" s="1"/>
  <c r="AH65" i="1"/>
  <c r="AH111" i="1" s="1"/>
  <c r="AH64" i="1"/>
  <c r="AI63" i="1"/>
  <c r="AI110" i="1" s="1"/>
  <c r="AH63" i="1"/>
  <c r="AH110" i="1" s="1"/>
  <c r="AI99" i="1"/>
  <c r="AI98" i="1"/>
  <c r="AI97" i="1"/>
  <c r="AI96" i="1"/>
  <c r="AI131" i="1" s="1"/>
  <c r="AI95" i="1"/>
  <c r="AI130" i="1" s="1"/>
  <c r="AI94" i="1"/>
  <c r="AI93" i="1"/>
  <c r="AI92" i="1"/>
  <c r="AI91" i="1"/>
  <c r="AI90" i="1"/>
  <c r="AI89" i="1"/>
  <c r="AI88" i="1"/>
  <c r="AI87" i="1"/>
  <c r="AI129" i="1" s="1"/>
  <c r="AI86" i="1"/>
  <c r="AI128" i="1" s="1"/>
  <c r="AI85" i="1"/>
  <c r="AI127" i="1" s="1"/>
  <c r="AI84" i="1"/>
  <c r="AI126" i="1" s="1"/>
  <c r="AI83" i="1"/>
  <c r="AI125" i="1" s="1"/>
  <c r="AI82" i="1"/>
  <c r="AI124" i="1" s="1"/>
  <c r="AI81" i="1"/>
  <c r="AI123" i="1" s="1"/>
  <c r="AI80" i="1"/>
  <c r="AI122" i="1" s="1"/>
  <c r="AI79" i="1"/>
  <c r="AI121" i="1" s="1"/>
  <c r="AI78" i="1"/>
  <c r="AI120" i="1" s="1"/>
  <c r="AI77" i="1"/>
  <c r="AI119" i="1" s="1"/>
  <c r="AI76" i="1"/>
  <c r="AI75" i="1"/>
  <c r="AI118" i="1" s="1"/>
  <c r="AI74" i="1"/>
  <c r="AI117" i="1" s="1"/>
  <c r="AI73" i="1"/>
  <c r="AI116" i="1" s="1"/>
  <c r="AI72" i="1"/>
  <c r="AI115" i="1" s="1"/>
  <c r="AI71" i="1"/>
  <c r="AI114" i="1" s="1"/>
  <c r="AI70" i="1"/>
  <c r="AI113" i="1" s="1"/>
  <c r="AI69" i="1"/>
  <c r="AI112" i="1" s="1"/>
  <c r="AH13" i="1"/>
  <c r="AJ13" i="1" s="1"/>
  <c r="AJ68" i="1" s="1"/>
  <c r="AH12" i="1"/>
  <c r="AH67" i="1" s="1"/>
  <c r="AH11" i="1"/>
  <c r="AJ11" i="1" s="1"/>
  <c r="AJ66" i="1" s="1"/>
  <c r="AI65" i="1"/>
  <c r="AI111" i="1" s="1"/>
  <c r="AI64" i="1"/>
  <c r="CI76" i="1"/>
  <c r="CH76" i="1"/>
  <c r="CG76" i="1"/>
  <c r="BT76" i="1"/>
  <c r="BS76" i="1"/>
  <c r="BR76" i="1"/>
  <c r="BE76" i="1"/>
  <c r="BD76" i="1"/>
  <c r="BA76" i="1" s="1"/>
  <c r="BC76" i="1"/>
  <c r="AZ76" i="1" s="1"/>
  <c r="AP76" i="1"/>
  <c r="AO76" i="1"/>
  <c r="AL76" i="1" s="1"/>
  <c r="AN76" i="1"/>
  <c r="AK76" i="1" s="1"/>
  <c r="AA76" i="1"/>
  <c r="Z76" i="1"/>
  <c r="Y76" i="1"/>
  <c r="T76" i="1"/>
  <c r="S76" i="1"/>
  <c r="E76" i="1"/>
  <c r="C76" i="1"/>
  <c r="CI99" i="1"/>
  <c r="CH99" i="1"/>
  <c r="CG99" i="1"/>
  <c r="BT99" i="1"/>
  <c r="BS99" i="1"/>
  <c r="BR99" i="1"/>
  <c r="BE99" i="1"/>
  <c r="BD99" i="1"/>
  <c r="BC99" i="1"/>
  <c r="AP99" i="1"/>
  <c r="AO99" i="1"/>
  <c r="AN99" i="1"/>
  <c r="AA99" i="1"/>
  <c r="Z99" i="1"/>
  <c r="Y99" i="1"/>
  <c r="T99" i="1"/>
  <c r="S99" i="1"/>
  <c r="L99" i="1"/>
  <c r="K99" i="1"/>
  <c r="J99" i="1"/>
  <c r="C99" i="1"/>
  <c r="CI98" i="1"/>
  <c r="CH98" i="1"/>
  <c r="CG98" i="1"/>
  <c r="BT98" i="1"/>
  <c r="BS98" i="1"/>
  <c r="BR98" i="1"/>
  <c r="BE98" i="1"/>
  <c r="BD98" i="1"/>
  <c r="BC98" i="1"/>
  <c r="AP98" i="1"/>
  <c r="AO98" i="1"/>
  <c r="AN98" i="1"/>
  <c r="AA98" i="1"/>
  <c r="Z98" i="1"/>
  <c r="Y98" i="1"/>
  <c r="T98" i="1"/>
  <c r="S98" i="1"/>
  <c r="L98" i="1"/>
  <c r="K98" i="1"/>
  <c r="J98" i="1"/>
  <c r="C98" i="1"/>
  <c r="CI97" i="1"/>
  <c r="CH97" i="1"/>
  <c r="CG97" i="1"/>
  <c r="BT97" i="1"/>
  <c r="BS97" i="1"/>
  <c r="BR97" i="1"/>
  <c r="BE97" i="1"/>
  <c r="BD97" i="1"/>
  <c r="BC97" i="1"/>
  <c r="AP97" i="1"/>
  <c r="AO97" i="1"/>
  <c r="AN97" i="1"/>
  <c r="AA97" i="1"/>
  <c r="Z97" i="1"/>
  <c r="Y97" i="1"/>
  <c r="T97" i="1"/>
  <c r="S97" i="1"/>
  <c r="L97" i="1"/>
  <c r="K97" i="1"/>
  <c r="J97" i="1"/>
  <c r="C97" i="1"/>
  <c r="C95" i="1"/>
  <c r="E95" i="1"/>
  <c r="J95" i="1"/>
  <c r="K95" i="1"/>
  <c r="L95" i="1"/>
  <c r="S95" i="1"/>
  <c r="S130" i="1" s="1"/>
  <c r="T95" i="1"/>
  <c r="T130" i="1" s="1"/>
  <c r="Y95" i="1"/>
  <c r="Z95" i="1"/>
  <c r="AA95" i="1"/>
  <c r="AN95" i="1"/>
  <c r="AO95" i="1"/>
  <c r="AP95" i="1"/>
  <c r="BC95" i="1"/>
  <c r="BD95" i="1"/>
  <c r="BE95" i="1"/>
  <c r="BR95" i="1"/>
  <c r="BS95" i="1"/>
  <c r="BT95" i="1"/>
  <c r="CG95" i="1"/>
  <c r="CH95" i="1"/>
  <c r="CI95" i="1"/>
  <c r="C96" i="1"/>
  <c r="J96" i="1"/>
  <c r="K96" i="1"/>
  <c r="L96" i="1"/>
  <c r="S96" i="1"/>
  <c r="S131" i="1" s="1"/>
  <c r="T96" i="1"/>
  <c r="T131" i="1" s="1"/>
  <c r="Y96" i="1"/>
  <c r="Z96" i="1"/>
  <c r="AA96" i="1"/>
  <c r="AN96" i="1"/>
  <c r="AO96" i="1"/>
  <c r="AP96" i="1"/>
  <c r="BC96" i="1"/>
  <c r="BD96" i="1"/>
  <c r="BE96" i="1"/>
  <c r="BR96" i="1"/>
  <c r="BS96" i="1"/>
  <c r="BT96" i="1"/>
  <c r="CG96" i="1"/>
  <c r="CH96" i="1"/>
  <c r="CI96" i="1"/>
  <c r="C87" i="1"/>
  <c r="J87" i="1"/>
  <c r="K87" i="1"/>
  <c r="L87" i="1"/>
  <c r="S87" i="1"/>
  <c r="S129" i="1" s="1"/>
  <c r="T87" i="1"/>
  <c r="T129" i="1" s="1"/>
  <c r="Y87" i="1"/>
  <c r="Z87" i="1"/>
  <c r="AA87" i="1"/>
  <c r="AN87" i="1"/>
  <c r="AO87" i="1"/>
  <c r="AP87" i="1"/>
  <c r="BC87" i="1"/>
  <c r="BD87" i="1"/>
  <c r="BE87" i="1"/>
  <c r="BR87" i="1"/>
  <c r="BS87" i="1"/>
  <c r="BT87" i="1"/>
  <c r="CG87" i="1"/>
  <c r="CH87" i="1"/>
  <c r="CI87" i="1"/>
  <c r="C88" i="1"/>
  <c r="J88" i="1"/>
  <c r="K88" i="1"/>
  <c r="L88" i="1"/>
  <c r="S88" i="1"/>
  <c r="T88" i="1"/>
  <c r="Y88" i="1"/>
  <c r="Z88" i="1"/>
  <c r="AA88" i="1"/>
  <c r="AN88" i="1"/>
  <c r="AO88" i="1"/>
  <c r="AP88" i="1"/>
  <c r="BC88" i="1"/>
  <c r="BD88" i="1"/>
  <c r="BE88" i="1"/>
  <c r="BR88" i="1"/>
  <c r="BS88" i="1"/>
  <c r="BT88" i="1"/>
  <c r="CG88" i="1"/>
  <c r="CH88" i="1"/>
  <c r="CI88" i="1"/>
  <c r="C89" i="1"/>
  <c r="J89" i="1"/>
  <c r="K89" i="1"/>
  <c r="L89" i="1"/>
  <c r="S89" i="1"/>
  <c r="T89" i="1"/>
  <c r="Y89" i="1"/>
  <c r="Z89" i="1"/>
  <c r="AA89" i="1"/>
  <c r="AN89" i="1"/>
  <c r="AO89" i="1"/>
  <c r="AP89" i="1"/>
  <c r="BC89" i="1"/>
  <c r="BD89" i="1"/>
  <c r="BE89" i="1"/>
  <c r="BR89" i="1"/>
  <c r="BS89" i="1"/>
  <c r="BT89" i="1"/>
  <c r="CG89" i="1"/>
  <c r="CH89" i="1"/>
  <c r="CI89" i="1"/>
  <c r="C90" i="1"/>
  <c r="J90" i="1"/>
  <c r="K90" i="1"/>
  <c r="L90" i="1"/>
  <c r="S90" i="1"/>
  <c r="T90" i="1"/>
  <c r="Y90" i="1"/>
  <c r="Z90" i="1"/>
  <c r="AA90" i="1"/>
  <c r="AN90" i="1"/>
  <c r="AO90" i="1"/>
  <c r="AP90" i="1"/>
  <c r="BC90" i="1"/>
  <c r="BD90" i="1"/>
  <c r="BE90" i="1"/>
  <c r="BR90" i="1"/>
  <c r="BS90" i="1"/>
  <c r="BT90" i="1"/>
  <c r="CG90" i="1"/>
  <c r="CH90" i="1"/>
  <c r="CI90" i="1"/>
  <c r="C91" i="1"/>
  <c r="J91" i="1"/>
  <c r="K91" i="1"/>
  <c r="L91" i="1"/>
  <c r="S91" i="1"/>
  <c r="T91" i="1"/>
  <c r="Y91" i="1"/>
  <c r="Z91" i="1"/>
  <c r="AA91" i="1"/>
  <c r="AN91" i="1"/>
  <c r="AO91" i="1"/>
  <c r="AP91" i="1"/>
  <c r="BC91" i="1"/>
  <c r="BD91" i="1"/>
  <c r="BE91" i="1"/>
  <c r="BR91" i="1"/>
  <c r="BS91" i="1"/>
  <c r="BT91" i="1"/>
  <c r="CG91" i="1"/>
  <c r="CH91" i="1"/>
  <c r="CI91" i="1"/>
  <c r="C92" i="1"/>
  <c r="J92" i="1"/>
  <c r="K92" i="1"/>
  <c r="L92" i="1"/>
  <c r="S92" i="1"/>
  <c r="T92" i="1"/>
  <c r="Y92" i="1"/>
  <c r="Z92" i="1"/>
  <c r="AA92" i="1"/>
  <c r="AN92" i="1"/>
  <c r="AO92" i="1"/>
  <c r="AP92" i="1"/>
  <c r="BC92" i="1"/>
  <c r="BD92" i="1"/>
  <c r="BE92" i="1"/>
  <c r="BR92" i="1"/>
  <c r="BS92" i="1"/>
  <c r="BT92" i="1"/>
  <c r="CG92" i="1"/>
  <c r="CH92" i="1"/>
  <c r="CI92" i="1"/>
  <c r="C93" i="1"/>
  <c r="J93" i="1"/>
  <c r="K93" i="1"/>
  <c r="L93" i="1"/>
  <c r="S93" i="1"/>
  <c r="T93" i="1"/>
  <c r="Y93" i="1"/>
  <c r="Z93" i="1"/>
  <c r="AA93" i="1"/>
  <c r="AN93" i="1"/>
  <c r="AO93" i="1"/>
  <c r="AP93" i="1"/>
  <c r="BC93" i="1"/>
  <c r="BD93" i="1"/>
  <c r="BE93" i="1"/>
  <c r="BR93" i="1"/>
  <c r="BS93" i="1"/>
  <c r="BT93" i="1"/>
  <c r="CG93" i="1"/>
  <c r="CH93" i="1"/>
  <c r="CI93" i="1"/>
  <c r="C94" i="1"/>
  <c r="J94" i="1"/>
  <c r="K94" i="1"/>
  <c r="L94" i="1"/>
  <c r="S94" i="1"/>
  <c r="T94" i="1"/>
  <c r="Y94" i="1"/>
  <c r="Z94" i="1"/>
  <c r="AA94" i="1"/>
  <c r="AN94" i="1"/>
  <c r="AO94" i="1"/>
  <c r="AP94" i="1"/>
  <c r="BC94" i="1"/>
  <c r="BD94" i="1"/>
  <c r="BE94" i="1"/>
  <c r="BR94" i="1"/>
  <c r="BS94" i="1"/>
  <c r="BT94" i="1"/>
  <c r="CG94" i="1"/>
  <c r="CH94" i="1"/>
  <c r="CI94" i="1"/>
  <c r="CI68" i="1"/>
  <c r="CH68" i="1"/>
  <c r="CG68" i="1"/>
  <c r="BT68" i="1"/>
  <c r="BS68" i="1"/>
  <c r="BR68" i="1"/>
  <c r="BE68" i="1"/>
  <c r="BD68" i="1"/>
  <c r="BA68" i="1" s="1"/>
  <c r="BC68" i="1"/>
  <c r="AZ68" i="1" s="1"/>
  <c r="AP68" i="1"/>
  <c r="AO68" i="1"/>
  <c r="AL68" i="1" s="1"/>
  <c r="AN68" i="1"/>
  <c r="AK68" i="1" s="1"/>
  <c r="AA68" i="1"/>
  <c r="Z68" i="1"/>
  <c r="W68" i="1" s="1"/>
  <c r="Y68" i="1"/>
  <c r="V68" i="1" s="1"/>
  <c r="T68" i="1"/>
  <c r="S68" i="1"/>
  <c r="L68" i="1"/>
  <c r="K68" i="1"/>
  <c r="H68" i="1" s="1"/>
  <c r="J68" i="1"/>
  <c r="G68" i="1" s="1"/>
  <c r="E68" i="1"/>
  <c r="C68" i="1"/>
  <c r="CI67" i="1"/>
  <c r="CH67" i="1"/>
  <c r="CG67" i="1"/>
  <c r="BT67" i="1"/>
  <c r="BS67" i="1"/>
  <c r="BR67" i="1"/>
  <c r="BE67" i="1"/>
  <c r="BD67" i="1"/>
  <c r="BA67" i="1" s="1"/>
  <c r="BC67" i="1"/>
  <c r="AZ67" i="1" s="1"/>
  <c r="AP67" i="1"/>
  <c r="AO67" i="1"/>
  <c r="AL67" i="1" s="1"/>
  <c r="AN67" i="1"/>
  <c r="AK67" i="1" s="1"/>
  <c r="AA67" i="1"/>
  <c r="Z67" i="1"/>
  <c r="Y67" i="1"/>
  <c r="T67" i="1"/>
  <c r="S67" i="1"/>
  <c r="L67" i="1"/>
  <c r="K67" i="1"/>
  <c r="J67" i="1"/>
  <c r="E67" i="1"/>
  <c r="C67" i="1"/>
  <c r="CI66" i="1"/>
  <c r="CH66" i="1"/>
  <c r="CG66" i="1"/>
  <c r="BT66" i="1"/>
  <c r="BS66" i="1"/>
  <c r="BR66" i="1"/>
  <c r="BE66" i="1"/>
  <c r="BD66" i="1"/>
  <c r="BA66" i="1" s="1"/>
  <c r="BC66" i="1"/>
  <c r="AZ66" i="1" s="1"/>
  <c r="AP66" i="1"/>
  <c r="AO66" i="1"/>
  <c r="AL66" i="1" s="1"/>
  <c r="AN66" i="1"/>
  <c r="AK66" i="1" s="1"/>
  <c r="AA66" i="1"/>
  <c r="Z66" i="1"/>
  <c r="Y66" i="1"/>
  <c r="T66" i="1"/>
  <c r="S66" i="1"/>
  <c r="L66" i="1"/>
  <c r="K66" i="1"/>
  <c r="J66" i="1"/>
  <c r="E66" i="1"/>
  <c r="C66" i="1"/>
  <c r="CI64" i="1"/>
  <c r="CH64" i="1"/>
  <c r="CG64" i="1"/>
  <c r="BT64" i="1"/>
  <c r="BS64" i="1"/>
  <c r="BR64" i="1"/>
  <c r="BE64" i="1"/>
  <c r="BD64" i="1"/>
  <c r="BA64" i="1" s="1"/>
  <c r="BC64" i="1"/>
  <c r="AZ64" i="1" s="1"/>
  <c r="AP64" i="1"/>
  <c r="AO64" i="1"/>
  <c r="AL64" i="1" s="1"/>
  <c r="AN64" i="1"/>
  <c r="AK64" i="1" s="1"/>
  <c r="AA64" i="1"/>
  <c r="Z64" i="1"/>
  <c r="Y64" i="1"/>
  <c r="T64" i="1"/>
  <c r="S64" i="1"/>
  <c r="L64" i="1"/>
  <c r="K64" i="1"/>
  <c r="J64" i="1"/>
  <c r="E64" i="1"/>
  <c r="C64" i="1"/>
  <c r="C65" i="1"/>
  <c r="E65" i="1"/>
  <c r="J65" i="1"/>
  <c r="G65" i="1" s="1"/>
  <c r="K65" i="1"/>
  <c r="H65" i="1" s="1"/>
  <c r="L65" i="1"/>
  <c r="S65" i="1"/>
  <c r="S111" i="1" s="1"/>
  <c r="T65" i="1"/>
  <c r="T111" i="1" s="1"/>
  <c r="Y65" i="1"/>
  <c r="V65" i="1" s="1"/>
  <c r="Z65" i="1"/>
  <c r="W65" i="1" s="1"/>
  <c r="AA65" i="1"/>
  <c r="AN65" i="1"/>
  <c r="AK65" i="1" s="1"/>
  <c r="AO65" i="1"/>
  <c r="AL65" i="1" s="1"/>
  <c r="AP65" i="1"/>
  <c r="BC65" i="1"/>
  <c r="AZ65" i="1" s="1"/>
  <c r="BD65" i="1"/>
  <c r="BA65" i="1" s="1"/>
  <c r="BE65" i="1"/>
  <c r="BR65" i="1"/>
  <c r="BS65" i="1"/>
  <c r="BT65" i="1"/>
  <c r="CG65" i="1"/>
  <c r="CH65" i="1"/>
  <c r="CI65" i="1"/>
  <c r="U15" i="1"/>
  <c r="U70" i="1" s="1"/>
  <c r="U16" i="1"/>
  <c r="U71" i="1" s="1"/>
  <c r="U17" i="1"/>
  <c r="U72" i="1" s="1"/>
  <c r="U18" i="1"/>
  <c r="U73" i="1" s="1"/>
  <c r="U19" i="1"/>
  <c r="U74" i="1" s="1"/>
  <c r="U20" i="1"/>
  <c r="U75" i="1" s="1"/>
  <c r="U21" i="1"/>
  <c r="U76" i="1" s="1"/>
  <c r="U22" i="1"/>
  <c r="U77" i="1" s="1"/>
  <c r="U23" i="1"/>
  <c r="U78" i="1" s="1"/>
  <c r="U24" i="1"/>
  <c r="U79" i="1" s="1"/>
  <c r="U25" i="1"/>
  <c r="U80" i="1" s="1"/>
  <c r="U26" i="1"/>
  <c r="U81" i="1" s="1"/>
  <c r="U27" i="1"/>
  <c r="U82" i="1" s="1"/>
  <c r="U28" i="1"/>
  <c r="U83" i="1" s="1"/>
  <c r="U29" i="1"/>
  <c r="U84" i="1" s="1"/>
  <c r="U30" i="1"/>
  <c r="U85" i="1" s="1"/>
  <c r="U31" i="1"/>
  <c r="U86" i="1" s="1"/>
  <c r="U32" i="1"/>
  <c r="U87" i="1" s="1"/>
  <c r="U33" i="1"/>
  <c r="U88" i="1" s="1"/>
  <c r="U34" i="1"/>
  <c r="U89" i="1" s="1"/>
  <c r="U35" i="1"/>
  <c r="U90" i="1" s="1"/>
  <c r="U36" i="1"/>
  <c r="U91" i="1" s="1"/>
  <c r="U37" i="1"/>
  <c r="U92" i="1" s="1"/>
  <c r="U38" i="1"/>
  <c r="U93" i="1" s="1"/>
  <c r="U39" i="1"/>
  <c r="U94" i="1" s="1"/>
  <c r="U40" i="1"/>
  <c r="U95" i="1" s="1"/>
  <c r="U41" i="1"/>
  <c r="U96" i="1" s="1"/>
  <c r="U42" i="1"/>
  <c r="U97" i="1" s="1"/>
  <c r="U43" i="1"/>
  <c r="U98" i="1" s="1"/>
  <c r="U44" i="1"/>
  <c r="U99" i="1" s="1"/>
  <c r="U14" i="1"/>
  <c r="U69" i="1" s="1"/>
  <c r="U10" i="1"/>
  <c r="U65" i="1" s="1"/>
  <c r="U11" i="1"/>
  <c r="U66" i="1" s="1"/>
  <c r="U12" i="1"/>
  <c r="U67" i="1" s="1"/>
  <c r="U13" i="1"/>
  <c r="U68" i="1" s="1"/>
  <c r="U9" i="1"/>
  <c r="U64" i="1" s="1"/>
  <c r="U8" i="1"/>
  <c r="U63" i="1" s="1"/>
  <c r="T86" i="1"/>
  <c r="T128" i="1" s="1"/>
  <c r="T85" i="1"/>
  <c r="T127" i="1" s="1"/>
  <c r="T84" i="1"/>
  <c r="T126" i="1" s="1"/>
  <c r="T81" i="1"/>
  <c r="T123" i="1" s="1"/>
  <c r="T80" i="1"/>
  <c r="T122" i="1" s="1"/>
  <c r="T77" i="1"/>
  <c r="T119" i="1" s="1"/>
  <c r="T74" i="1"/>
  <c r="T117" i="1" s="1"/>
  <c r="T73" i="1"/>
  <c r="T116" i="1" s="1"/>
  <c r="T72" i="1"/>
  <c r="T115" i="1" s="1"/>
  <c r="T144" i="1"/>
  <c r="T143" i="1"/>
  <c r="T142" i="1"/>
  <c r="T141" i="1"/>
  <c r="T140" i="1"/>
  <c r="T139" i="1"/>
  <c r="T75" i="1"/>
  <c r="T118" i="1" s="1"/>
  <c r="T71" i="1"/>
  <c r="T114" i="1" s="1"/>
  <c r="T69" i="1"/>
  <c r="T112" i="1" s="1"/>
  <c r="T63" i="1"/>
  <c r="T110" i="1" s="1"/>
  <c r="T83" i="1"/>
  <c r="T125" i="1" s="1"/>
  <c r="T82" i="1"/>
  <c r="T124" i="1" s="1"/>
  <c r="T79" i="1"/>
  <c r="T121" i="1" s="1"/>
  <c r="T78" i="1"/>
  <c r="T120" i="1" s="1"/>
  <c r="T70" i="1"/>
  <c r="T113" i="1" s="1"/>
  <c r="S86" i="1"/>
  <c r="S128" i="1" s="1"/>
  <c r="S85" i="1"/>
  <c r="S127" i="1" s="1"/>
  <c r="S84" i="1"/>
  <c r="S126" i="1" s="1"/>
  <c r="S83" i="1"/>
  <c r="S125" i="1" s="1"/>
  <c r="S82" i="1"/>
  <c r="S124" i="1" s="1"/>
  <c r="S81" i="1"/>
  <c r="S123" i="1" s="1"/>
  <c r="S80" i="1"/>
  <c r="S122" i="1" s="1"/>
  <c r="S79" i="1"/>
  <c r="S121" i="1" s="1"/>
  <c r="S78" i="1"/>
  <c r="S120" i="1" s="1"/>
  <c r="S77" i="1"/>
  <c r="S119" i="1" s="1"/>
  <c r="S75" i="1"/>
  <c r="S118" i="1" s="1"/>
  <c r="S74" i="1"/>
  <c r="S117" i="1" s="1"/>
  <c r="S73" i="1"/>
  <c r="S116" i="1" s="1"/>
  <c r="S72" i="1"/>
  <c r="S115" i="1" s="1"/>
  <c r="S71" i="1"/>
  <c r="S114" i="1" s="1"/>
  <c r="S70" i="1"/>
  <c r="S113" i="1" s="1"/>
  <c r="S69" i="1"/>
  <c r="S112" i="1" s="1"/>
  <c r="S63" i="1"/>
  <c r="S110" i="1" s="1"/>
  <c r="CM40" i="1"/>
  <c r="CN40" i="1" s="1"/>
  <c r="CL40" i="1"/>
  <c r="CK40" i="1"/>
  <c r="CJ40" i="1"/>
  <c r="BX40" i="1"/>
  <c r="BY40" i="1" s="1"/>
  <c r="BW40" i="1"/>
  <c r="BV40" i="1"/>
  <c r="BU40" i="1"/>
  <c r="BI40" i="1"/>
  <c r="BJ40" i="1" s="1"/>
  <c r="BH40" i="1"/>
  <c r="BG40" i="1"/>
  <c r="BF40" i="1"/>
  <c r="AT40" i="1"/>
  <c r="AU40" i="1" s="1"/>
  <c r="AS40" i="1"/>
  <c r="AR40" i="1"/>
  <c r="AQ40" i="1"/>
  <c r="AE40" i="1"/>
  <c r="AF40" i="1" s="1"/>
  <c r="AD40" i="1"/>
  <c r="AC40" i="1"/>
  <c r="AB40" i="1"/>
  <c r="P40" i="1"/>
  <c r="Q40" i="1" s="1"/>
  <c r="O40" i="1"/>
  <c r="N40" i="1"/>
  <c r="M40" i="1"/>
  <c r="F40" i="1"/>
  <c r="F95" i="1" s="1"/>
  <c r="D40" i="1"/>
  <c r="CM41" i="1"/>
  <c r="CN41" i="1" s="1"/>
  <c r="CL41" i="1"/>
  <c r="CK41" i="1"/>
  <c r="CJ41" i="1"/>
  <c r="BX41" i="1"/>
  <c r="BY41" i="1" s="1"/>
  <c r="BW41" i="1"/>
  <c r="BV41" i="1"/>
  <c r="BU41" i="1"/>
  <c r="BI41" i="1"/>
  <c r="BJ41" i="1" s="1"/>
  <c r="BH41" i="1"/>
  <c r="BG41" i="1"/>
  <c r="BF41" i="1"/>
  <c r="AT41" i="1"/>
  <c r="AU41" i="1" s="1"/>
  <c r="AS41" i="1"/>
  <c r="AR41" i="1"/>
  <c r="AQ41" i="1"/>
  <c r="AE41" i="1"/>
  <c r="AF41" i="1" s="1"/>
  <c r="AD41" i="1"/>
  <c r="AC41" i="1"/>
  <c r="AB41" i="1"/>
  <c r="P41" i="1"/>
  <c r="Q41" i="1" s="1"/>
  <c r="O41" i="1"/>
  <c r="N41" i="1"/>
  <c r="M41" i="1"/>
  <c r="F41" i="1"/>
  <c r="D41" i="1"/>
  <c r="E96" i="1" s="1"/>
  <c r="CM39" i="1"/>
  <c r="CN39" i="1" s="1"/>
  <c r="CL39" i="1"/>
  <c r="CK39" i="1"/>
  <c r="CJ39" i="1"/>
  <c r="BX39" i="1"/>
  <c r="BY39" i="1" s="1"/>
  <c r="BW39" i="1"/>
  <c r="BV39" i="1"/>
  <c r="BU39" i="1"/>
  <c r="BI39" i="1"/>
  <c r="BJ39" i="1" s="1"/>
  <c r="BH39" i="1"/>
  <c r="BG39" i="1"/>
  <c r="BF39" i="1"/>
  <c r="AT39" i="1"/>
  <c r="AU39" i="1" s="1"/>
  <c r="AS39" i="1"/>
  <c r="AR39" i="1"/>
  <c r="AQ39" i="1"/>
  <c r="AE39" i="1"/>
  <c r="AF39" i="1" s="1"/>
  <c r="AD39" i="1"/>
  <c r="AC39" i="1"/>
  <c r="AB39" i="1"/>
  <c r="P39" i="1"/>
  <c r="Q39" i="1" s="1"/>
  <c r="O39" i="1"/>
  <c r="N39" i="1"/>
  <c r="M39" i="1"/>
  <c r="F39" i="1"/>
  <c r="D39" i="1"/>
  <c r="E94" i="1" s="1"/>
  <c r="CM38" i="1"/>
  <c r="CN38" i="1" s="1"/>
  <c r="CL38" i="1"/>
  <c r="CK38" i="1"/>
  <c r="CJ38" i="1"/>
  <c r="BX38" i="1"/>
  <c r="BY38" i="1" s="1"/>
  <c r="BW38" i="1"/>
  <c r="BV38" i="1"/>
  <c r="BU38" i="1"/>
  <c r="BI38" i="1"/>
  <c r="BJ38" i="1" s="1"/>
  <c r="BH38" i="1"/>
  <c r="BG38" i="1"/>
  <c r="BF38" i="1"/>
  <c r="AT38" i="1"/>
  <c r="AU38" i="1" s="1"/>
  <c r="AS38" i="1"/>
  <c r="AR38" i="1"/>
  <c r="AQ38" i="1"/>
  <c r="AE38" i="1"/>
  <c r="AF38" i="1" s="1"/>
  <c r="AD38" i="1"/>
  <c r="AC38" i="1"/>
  <c r="AB38" i="1"/>
  <c r="P38" i="1"/>
  <c r="Q38" i="1" s="1"/>
  <c r="O38" i="1"/>
  <c r="N38" i="1"/>
  <c r="M38" i="1"/>
  <c r="F38" i="1"/>
  <c r="D38" i="1"/>
  <c r="E93" i="1" s="1"/>
  <c r="CM37" i="1"/>
  <c r="CN37" i="1" s="1"/>
  <c r="CL37" i="1"/>
  <c r="CK37" i="1"/>
  <c r="CJ37" i="1"/>
  <c r="BX37" i="1"/>
  <c r="BY37" i="1" s="1"/>
  <c r="BW37" i="1"/>
  <c r="BV37" i="1"/>
  <c r="BU37" i="1"/>
  <c r="BI37" i="1"/>
  <c r="BJ37" i="1" s="1"/>
  <c r="BH37" i="1"/>
  <c r="BG37" i="1"/>
  <c r="BF37" i="1"/>
  <c r="AT37" i="1"/>
  <c r="AU37" i="1" s="1"/>
  <c r="AS37" i="1"/>
  <c r="AR37" i="1"/>
  <c r="AQ37" i="1"/>
  <c r="AE37" i="1"/>
  <c r="AF37" i="1" s="1"/>
  <c r="AD37" i="1"/>
  <c r="AC37" i="1"/>
  <c r="AB37" i="1"/>
  <c r="P37" i="1"/>
  <c r="Q37" i="1" s="1"/>
  <c r="O37" i="1"/>
  <c r="N37" i="1"/>
  <c r="M37" i="1"/>
  <c r="F37" i="1"/>
  <c r="D37" i="1"/>
  <c r="E92" i="1" s="1"/>
  <c r="CM36" i="1"/>
  <c r="CN36" i="1" s="1"/>
  <c r="CL36" i="1"/>
  <c r="CK36" i="1"/>
  <c r="CJ36" i="1"/>
  <c r="BX36" i="1"/>
  <c r="BY36" i="1" s="1"/>
  <c r="BW36" i="1"/>
  <c r="BV36" i="1"/>
  <c r="BU36" i="1"/>
  <c r="BI36" i="1"/>
  <c r="BJ36" i="1" s="1"/>
  <c r="BH36" i="1"/>
  <c r="BG36" i="1"/>
  <c r="BF36" i="1"/>
  <c r="AT36" i="1"/>
  <c r="AU36" i="1" s="1"/>
  <c r="AS36" i="1"/>
  <c r="AR36" i="1"/>
  <c r="AQ36" i="1"/>
  <c r="AE36" i="1"/>
  <c r="AF36" i="1" s="1"/>
  <c r="AD36" i="1"/>
  <c r="AC36" i="1"/>
  <c r="AB36" i="1"/>
  <c r="P36" i="1"/>
  <c r="Q36" i="1" s="1"/>
  <c r="O36" i="1"/>
  <c r="N36" i="1"/>
  <c r="M36" i="1"/>
  <c r="F36" i="1"/>
  <c r="D36" i="1"/>
  <c r="E91" i="1" s="1"/>
  <c r="CM35" i="1"/>
  <c r="CN35" i="1" s="1"/>
  <c r="CL35" i="1"/>
  <c r="CK35" i="1"/>
  <c r="CJ35" i="1"/>
  <c r="BX35" i="1"/>
  <c r="BY35" i="1" s="1"/>
  <c r="BW35" i="1"/>
  <c r="BV35" i="1"/>
  <c r="BU35" i="1"/>
  <c r="BI35" i="1"/>
  <c r="BJ35" i="1" s="1"/>
  <c r="BH35" i="1"/>
  <c r="BG35" i="1"/>
  <c r="BF35" i="1"/>
  <c r="AT35" i="1"/>
  <c r="AU35" i="1" s="1"/>
  <c r="AS35" i="1"/>
  <c r="AR35" i="1"/>
  <c r="AQ35" i="1"/>
  <c r="AE35" i="1"/>
  <c r="AF35" i="1" s="1"/>
  <c r="AD35" i="1"/>
  <c r="AC35" i="1"/>
  <c r="AB35" i="1"/>
  <c r="P35" i="1"/>
  <c r="Q35" i="1" s="1"/>
  <c r="O35" i="1"/>
  <c r="N35" i="1"/>
  <c r="M35" i="1"/>
  <c r="F35" i="1"/>
  <c r="D35" i="1"/>
  <c r="E90" i="1" s="1"/>
  <c r="CM34" i="1"/>
  <c r="CN34" i="1" s="1"/>
  <c r="CL34" i="1"/>
  <c r="CK34" i="1"/>
  <c r="CJ34" i="1"/>
  <c r="BX34" i="1"/>
  <c r="BY34" i="1" s="1"/>
  <c r="BW34" i="1"/>
  <c r="BV34" i="1"/>
  <c r="BU34" i="1"/>
  <c r="BI34" i="1"/>
  <c r="BJ34" i="1" s="1"/>
  <c r="BH34" i="1"/>
  <c r="BG34" i="1"/>
  <c r="BF34" i="1"/>
  <c r="AT34" i="1"/>
  <c r="AU34" i="1" s="1"/>
  <c r="AS34" i="1"/>
  <c r="AR34" i="1"/>
  <c r="AQ34" i="1"/>
  <c r="AE34" i="1"/>
  <c r="AF34" i="1" s="1"/>
  <c r="AD34" i="1"/>
  <c r="AC34" i="1"/>
  <c r="AB34" i="1"/>
  <c r="P34" i="1"/>
  <c r="Q34" i="1" s="1"/>
  <c r="O34" i="1"/>
  <c r="N34" i="1"/>
  <c r="M34" i="1"/>
  <c r="F34" i="1"/>
  <c r="D34" i="1"/>
  <c r="E89" i="1" s="1"/>
  <c r="CM33" i="1"/>
  <c r="CL33" i="1"/>
  <c r="CK33" i="1"/>
  <c r="CJ33" i="1"/>
  <c r="BX33" i="1"/>
  <c r="BW33" i="1"/>
  <c r="BV33" i="1"/>
  <c r="BU33" i="1"/>
  <c r="BI33" i="1"/>
  <c r="BH33" i="1"/>
  <c r="BG33" i="1"/>
  <c r="BF33" i="1"/>
  <c r="AT33" i="1"/>
  <c r="AS33" i="1"/>
  <c r="AR33" i="1"/>
  <c r="AQ33" i="1"/>
  <c r="AE33" i="1"/>
  <c r="AD33" i="1"/>
  <c r="AC33" i="1"/>
  <c r="AB33" i="1"/>
  <c r="P33" i="1"/>
  <c r="O33" i="1"/>
  <c r="N33" i="1"/>
  <c r="M33" i="1"/>
  <c r="F33" i="1"/>
  <c r="D33" i="1"/>
  <c r="E88" i="1" s="1"/>
  <c r="CM32" i="1"/>
  <c r="CL32" i="1"/>
  <c r="CK32" i="1"/>
  <c r="CJ32" i="1"/>
  <c r="BX32" i="1"/>
  <c r="BW32" i="1"/>
  <c r="BV32" i="1"/>
  <c r="BU32" i="1"/>
  <c r="BI32" i="1"/>
  <c r="BH32" i="1"/>
  <c r="BG32" i="1"/>
  <c r="BF32" i="1"/>
  <c r="AT32" i="1"/>
  <c r="AS32" i="1"/>
  <c r="AR32" i="1"/>
  <c r="AQ32" i="1"/>
  <c r="AE32" i="1"/>
  <c r="AD32" i="1"/>
  <c r="AC32" i="1"/>
  <c r="AB32" i="1"/>
  <c r="P32" i="1"/>
  <c r="O32" i="1"/>
  <c r="N32" i="1"/>
  <c r="M32" i="1"/>
  <c r="F32" i="1"/>
  <c r="D32" i="1"/>
  <c r="E87" i="1" s="1"/>
  <c r="CM21" i="1"/>
  <c r="CL21" i="1"/>
  <c r="CK21" i="1"/>
  <c r="CJ21" i="1"/>
  <c r="BX21" i="1"/>
  <c r="BW21" i="1"/>
  <c r="BV21" i="1"/>
  <c r="BU21" i="1"/>
  <c r="BI21" i="1"/>
  <c r="BH21" i="1"/>
  <c r="BG21" i="1"/>
  <c r="BF21" i="1"/>
  <c r="AT21" i="1"/>
  <c r="AS21" i="1"/>
  <c r="AR21" i="1"/>
  <c r="AQ21" i="1"/>
  <c r="AD21" i="1"/>
  <c r="AE21" i="1" s="1"/>
  <c r="AC21" i="1"/>
  <c r="AB21" i="1"/>
  <c r="O21" i="1"/>
  <c r="P21" i="1" s="1"/>
  <c r="N21" i="1"/>
  <c r="M21" i="1"/>
  <c r="F21" i="1"/>
  <c r="F76" i="1" s="1"/>
  <c r="D21" i="1"/>
  <c r="F15" i="1"/>
  <c r="F14" i="1"/>
  <c r="F13" i="1"/>
  <c r="CM13" i="1"/>
  <c r="CL13" i="1"/>
  <c r="CK13" i="1"/>
  <c r="CJ13" i="1"/>
  <c r="BX13" i="1"/>
  <c r="BW13" i="1"/>
  <c r="BV13" i="1"/>
  <c r="BU13" i="1"/>
  <c r="BI13" i="1"/>
  <c r="BH13" i="1"/>
  <c r="BG13" i="1"/>
  <c r="BF13" i="1"/>
  <c r="AT13" i="1"/>
  <c r="AS13" i="1"/>
  <c r="AR13" i="1"/>
  <c r="AQ13" i="1"/>
  <c r="AD13" i="1"/>
  <c r="AE13" i="1" s="1"/>
  <c r="AC13" i="1"/>
  <c r="AB13" i="1"/>
  <c r="O13" i="1"/>
  <c r="P13" i="1" s="1"/>
  <c r="N13" i="1"/>
  <c r="M13" i="1"/>
  <c r="D13" i="1"/>
  <c r="CM12" i="1"/>
  <c r="CL12" i="1"/>
  <c r="CK12" i="1"/>
  <c r="CJ12" i="1"/>
  <c r="BX12" i="1"/>
  <c r="BW12" i="1"/>
  <c r="BV12" i="1"/>
  <c r="BU12" i="1"/>
  <c r="BI12" i="1"/>
  <c r="BH12" i="1"/>
  <c r="BG12" i="1"/>
  <c r="BF12" i="1"/>
  <c r="AT12" i="1"/>
  <c r="AS12" i="1"/>
  <c r="AR12" i="1"/>
  <c r="AQ12" i="1"/>
  <c r="AD12" i="1"/>
  <c r="AE12" i="1" s="1"/>
  <c r="AC12" i="1"/>
  <c r="AB12" i="1"/>
  <c r="O12" i="1"/>
  <c r="P12" i="1" s="1"/>
  <c r="N12" i="1"/>
  <c r="M12" i="1"/>
  <c r="F12" i="1"/>
  <c r="D12" i="1"/>
  <c r="CM11" i="1"/>
  <c r="CL11" i="1"/>
  <c r="CK11" i="1"/>
  <c r="CJ11" i="1"/>
  <c r="BX11" i="1"/>
  <c r="BW11" i="1"/>
  <c r="BV11" i="1"/>
  <c r="BU11" i="1"/>
  <c r="BI11" i="1"/>
  <c r="BH11" i="1"/>
  <c r="BG11" i="1"/>
  <c r="BF11" i="1"/>
  <c r="AT11" i="1"/>
  <c r="AS11" i="1"/>
  <c r="AR11" i="1"/>
  <c r="AQ11" i="1"/>
  <c r="AD11" i="1"/>
  <c r="AE11" i="1" s="1"/>
  <c r="AC11" i="1"/>
  <c r="AB11" i="1"/>
  <c r="O11" i="1"/>
  <c r="P11" i="1" s="1"/>
  <c r="N11" i="1"/>
  <c r="M11" i="1"/>
  <c r="F11" i="1"/>
  <c r="D11" i="1"/>
  <c r="D14" i="1"/>
  <c r="M14" i="1"/>
  <c r="N14" i="1"/>
  <c r="O14" i="1"/>
  <c r="P14" i="1" s="1"/>
  <c r="AB14" i="1"/>
  <c r="AC14" i="1"/>
  <c r="AD14" i="1"/>
  <c r="AE14" i="1" s="1"/>
  <c r="AQ14" i="1"/>
  <c r="AR14" i="1"/>
  <c r="AS14" i="1"/>
  <c r="AT14" i="1"/>
  <c r="BF14" i="1"/>
  <c r="BG14" i="1"/>
  <c r="BH14" i="1"/>
  <c r="BI14" i="1"/>
  <c r="BU14" i="1"/>
  <c r="BV14" i="1"/>
  <c r="BW14" i="1"/>
  <c r="BX14" i="1"/>
  <c r="CJ14" i="1"/>
  <c r="CK14" i="1"/>
  <c r="CL14" i="1"/>
  <c r="CM14" i="1"/>
  <c r="D15" i="1"/>
  <c r="M15" i="1"/>
  <c r="N15" i="1"/>
  <c r="O15" i="1"/>
  <c r="P15" i="1" s="1"/>
  <c r="AB15" i="1"/>
  <c r="AC15" i="1"/>
  <c r="AD15" i="1"/>
  <c r="AE15" i="1" s="1"/>
  <c r="AQ15" i="1"/>
  <c r="AR15" i="1"/>
  <c r="AS15" i="1"/>
  <c r="AT15" i="1"/>
  <c r="BF15" i="1"/>
  <c r="BG15" i="1"/>
  <c r="BH15" i="1"/>
  <c r="BI15" i="1"/>
  <c r="BU15" i="1"/>
  <c r="BV15" i="1"/>
  <c r="BW15" i="1"/>
  <c r="BX15" i="1"/>
  <c r="CJ15" i="1"/>
  <c r="CK15" i="1"/>
  <c r="CL15" i="1"/>
  <c r="CM15" i="1"/>
  <c r="D16" i="1"/>
  <c r="F16" i="1"/>
  <c r="M16" i="1"/>
  <c r="N16" i="1"/>
  <c r="O16" i="1"/>
  <c r="P16" i="1" s="1"/>
  <c r="AB16" i="1"/>
  <c r="AC16" i="1"/>
  <c r="AD16" i="1"/>
  <c r="AE16" i="1" s="1"/>
  <c r="AQ16" i="1"/>
  <c r="AR16" i="1"/>
  <c r="AS16" i="1"/>
  <c r="AT16" i="1"/>
  <c r="BF16" i="1"/>
  <c r="BG16" i="1"/>
  <c r="BH16" i="1"/>
  <c r="BI16" i="1"/>
  <c r="BU16" i="1"/>
  <c r="BV16" i="1"/>
  <c r="BW16" i="1"/>
  <c r="BX16" i="1"/>
  <c r="CJ16" i="1"/>
  <c r="CK16" i="1"/>
  <c r="CL16" i="1"/>
  <c r="CM16" i="1"/>
  <c r="F9" i="1"/>
  <c r="F64" i="1" s="1"/>
  <c r="F10" i="1"/>
  <c r="F65" i="1" s="1"/>
  <c r="CM9" i="1"/>
  <c r="CL9" i="1"/>
  <c r="CK9" i="1"/>
  <c r="CJ9" i="1"/>
  <c r="BX9" i="1"/>
  <c r="BW9" i="1"/>
  <c r="BV9" i="1"/>
  <c r="BU9" i="1"/>
  <c r="BI9" i="1"/>
  <c r="BH9" i="1"/>
  <c r="BG9" i="1"/>
  <c r="BF9" i="1"/>
  <c r="AT9" i="1"/>
  <c r="AS9" i="1"/>
  <c r="AR9" i="1"/>
  <c r="AQ9" i="1"/>
  <c r="AD9" i="1"/>
  <c r="AE9" i="1" s="1"/>
  <c r="AC9" i="1"/>
  <c r="AB9" i="1"/>
  <c r="O9" i="1"/>
  <c r="P9" i="1" s="1"/>
  <c r="N9" i="1"/>
  <c r="M9" i="1"/>
  <c r="D9" i="1"/>
  <c r="CA67" i="1" l="1"/>
  <c r="CB12" i="1"/>
  <c r="CB67" i="1" s="1"/>
  <c r="BL66" i="1"/>
  <c r="BM11" i="1"/>
  <c r="BM66" i="1" s="1"/>
  <c r="CB13" i="1"/>
  <c r="CB68" i="1" s="1"/>
  <c r="AJ12" i="1"/>
  <c r="AJ67" i="1" s="1"/>
  <c r="AW66" i="1"/>
  <c r="AX11" i="1"/>
  <c r="AX66" i="1" s="1"/>
  <c r="BM12" i="1"/>
  <c r="BM67" i="1" s="1"/>
  <c r="CC12" i="1"/>
  <c r="CC67" i="1" s="1"/>
  <c r="AX12" i="1"/>
  <c r="AX67" i="1" s="1"/>
  <c r="BL68" i="1"/>
  <c r="BM13" i="1"/>
  <c r="BM68" i="1" s="1"/>
  <c r="CC13" i="1"/>
  <c r="CC68" i="1" s="1"/>
  <c r="AH66" i="1"/>
  <c r="AI11" i="1"/>
  <c r="AI66" i="1" s="1"/>
  <c r="AW68" i="1"/>
  <c r="AX13" i="1"/>
  <c r="AX68" i="1" s="1"/>
  <c r="AI12" i="1"/>
  <c r="AI67" i="1" s="1"/>
  <c r="AH68" i="1"/>
  <c r="AI13" i="1"/>
  <c r="AI68" i="1" s="1"/>
  <c r="CB11" i="1"/>
  <c r="CB66" i="1" s="1"/>
  <c r="CA66" i="1"/>
  <c r="BL67" i="1"/>
  <c r="AW67" i="1"/>
  <c r="F94" i="1"/>
  <c r="F93" i="1"/>
  <c r="F91" i="1"/>
  <c r="F96" i="1"/>
  <c r="F90" i="1"/>
  <c r="F87" i="1"/>
  <c r="F89" i="1"/>
  <c r="F92" i="1"/>
  <c r="F88" i="1"/>
  <c r="F66" i="1"/>
  <c r="F67" i="1"/>
  <c r="F68" i="1"/>
  <c r="BJ14" i="1"/>
  <c r="Q14" i="1"/>
  <c r="Q11" i="1"/>
  <c r="AU11" i="1"/>
  <c r="CN14" i="1"/>
  <c r="AF14" i="1"/>
  <c r="BY14" i="1"/>
  <c r="BY11" i="1"/>
  <c r="CN11" i="1"/>
  <c r="BJ11" i="1"/>
  <c r="AU14" i="1"/>
  <c r="AF11" i="1"/>
  <c r="F54" i="1"/>
  <c r="F53" i="1"/>
  <c r="F52" i="1"/>
  <c r="H137" i="1"/>
  <c r="H3" i="3" l="1"/>
  <c r="CM44" i="1" l="1"/>
  <c r="CN33" i="1" s="1"/>
  <c r="CM43" i="1"/>
  <c r="CM42" i="1"/>
  <c r="CM31" i="1"/>
  <c r="CM30" i="1"/>
  <c r="CM29" i="1"/>
  <c r="CM28" i="1"/>
  <c r="CM27" i="1"/>
  <c r="CM26" i="1"/>
  <c r="CM25" i="1"/>
  <c r="CM24" i="1"/>
  <c r="CM23" i="1"/>
  <c r="CM22" i="1"/>
  <c r="CM20" i="1"/>
  <c r="CM19" i="1"/>
  <c r="CM18" i="1"/>
  <c r="CM17" i="1"/>
  <c r="CM10" i="1"/>
  <c r="BX44" i="1"/>
  <c r="BY33" i="1" s="1"/>
  <c r="BX43" i="1"/>
  <c r="BX42" i="1"/>
  <c r="BX31" i="1"/>
  <c r="BX30" i="1"/>
  <c r="BX29" i="1"/>
  <c r="BX28" i="1"/>
  <c r="BX27" i="1"/>
  <c r="BX26" i="1"/>
  <c r="BX25" i="1"/>
  <c r="BX24" i="1"/>
  <c r="BX23" i="1"/>
  <c r="BX22" i="1"/>
  <c r="BX20" i="1"/>
  <c r="BX19" i="1"/>
  <c r="BX18" i="1"/>
  <c r="BX17" i="1"/>
  <c r="BX10" i="1"/>
  <c r="BY10" i="1" s="1"/>
  <c r="BI44" i="1"/>
  <c r="BJ33" i="1" s="1"/>
  <c r="BI43" i="1"/>
  <c r="BI42" i="1"/>
  <c r="BI31" i="1"/>
  <c r="BI30" i="1"/>
  <c r="BI29" i="1"/>
  <c r="BI28" i="1"/>
  <c r="BI27" i="1"/>
  <c r="BI26" i="1"/>
  <c r="BI25" i="1"/>
  <c r="BI24" i="1"/>
  <c r="BI23" i="1"/>
  <c r="BI22" i="1"/>
  <c r="BI20" i="1"/>
  <c r="BI19" i="1"/>
  <c r="BI18" i="1"/>
  <c r="BI17" i="1"/>
  <c r="BI10" i="1"/>
  <c r="AT44" i="1"/>
  <c r="AU33" i="1" s="1"/>
  <c r="AT43" i="1"/>
  <c r="AT42" i="1"/>
  <c r="AT31" i="1"/>
  <c r="AT30" i="1"/>
  <c r="AT29" i="1"/>
  <c r="AT28" i="1"/>
  <c r="AT27" i="1"/>
  <c r="AT26" i="1"/>
  <c r="AT25" i="1"/>
  <c r="AT24" i="1"/>
  <c r="AT23" i="1"/>
  <c r="AT22" i="1"/>
  <c r="AT20" i="1"/>
  <c r="AT19" i="1"/>
  <c r="AT18" i="1"/>
  <c r="AT17" i="1"/>
  <c r="AT10" i="1"/>
  <c r="AE44" i="1"/>
  <c r="AF33" i="1" s="1"/>
  <c r="AE43" i="1"/>
  <c r="AE42" i="1"/>
  <c r="P44" i="1"/>
  <c r="Q33" i="1" s="1"/>
  <c r="P43" i="1"/>
  <c r="P42" i="1"/>
  <c r="P31" i="1"/>
  <c r="Q32" i="1" l="1"/>
  <c r="AF32" i="1"/>
  <c r="BJ32" i="1"/>
  <c r="CN32" i="1"/>
  <c r="AU32" i="1"/>
  <c r="BY32" i="1"/>
  <c r="BJ21" i="1"/>
  <c r="CN25" i="1"/>
  <c r="Q44" i="1"/>
  <c r="AU20" i="1"/>
  <c r="Q43" i="1"/>
  <c r="AU44" i="1"/>
  <c r="BY26" i="1"/>
  <c r="BY30" i="1"/>
  <c r="BY43" i="1"/>
  <c r="BY44" i="1"/>
  <c r="AF44" i="1"/>
  <c r="AU24" i="1"/>
  <c r="AU28" i="1"/>
  <c r="BJ26" i="1"/>
  <c r="BJ44" i="1"/>
  <c r="BY24" i="1"/>
  <c r="AU25" i="1"/>
  <c r="AU29" i="1"/>
  <c r="AU43" i="1"/>
  <c r="BJ27" i="1"/>
  <c r="BJ31" i="1"/>
  <c r="BY20" i="1"/>
  <c r="BY42" i="1"/>
  <c r="CN21" i="1"/>
  <c r="CN26" i="1"/>
  <c r="CN30" i="1"/>
  <c r="CN44" i="1"/>
  <c r="AU42" i="1"/>
  <c r="BJ30" i="1"/>
  <c r="CN29" i="1"/>
  <c r="CN43" i="1"/>
  <c r="BY27" i="1"/>
  <c r="BY28" i="1"/>
  <c r="BY25" i="1"/>
  <c r="Q31" i="1"/>
  <c r="AF42" i="1"/>
  <c r="AU21" i="1"/>
  <c r="AU26" i="1"/>
  <c r="AU30" i="1"/>
  <c r="BJ24" i="1"/>
  <c r="BJ28" i="1"/>
  <c r="BJ42" i="1"/>
  <c r="BY21" i="1"/>
  <c r="BY31" i="1"/>
  <c r="CN23" i="1"/>
  <c r="CN27" i="1"/>
  <c r="CN31" i="1"/>
  <c r="Q42" i="1"/>
  <c r="AF43" i="1"/>
  <c r="AU23" i="1"/>
  <c r="AU27" i="1"/>
  <c r="AU31" i="1"/>
  <c r="BJ25" i="1"/>
  <c r="BJ29" i="1"/>
  <c r="BJ43" i="1"/>
  <c r="BY29" i="1"/>
  <c r="CN24" i="1"/>
  <c r="CN28" i="1"/>
  <c r="CN42" i="1"/>
  <c r="AU16" i="1"/>
  <c r="AU15" i="1"/>
  <c r="AU13" i="1"/>
  <c r="AU12" i="1"/>
  <c r="BY16" i="1"/>
  <c r="BY15" i="1"/>
  <c r="BY12" i="1"/>
  <c r="BY13" i="1"/>
  <c r="BJ16" i="1"/>
  <c r="BJ15" i="1"/>
  <c r="BJ13" i="1"/>
  <c r="BJ12" i="1"/>
  <c r="CN16" i="1"/>
  <c r="CN13" i="1"/>
  <c r="CN15" i="1"/>
  <c r="CN12" i="1"/>
  <c r="AU10" i="1"/>
  <c r="AU9" i="1"/>
  <c r="BJ10" i="1"/>
  <c r="BJ9" i="1"/>
  <c r="BY9" i="1"/>
  <c r="CN10" i="1"/>
  <c r="CN9" i="1"/>
  <c r="CN20" i="1"/>
  <c r="AU18" i="1"/>
  <c r="BY17" i="1"/>
  <c r="BJ22" i="1"/>
  <c r="BY22" i="1"/>
  <c r="BJ23" i="1"/>
  <c r="BY23" i="1"/>
  <c r="AU22" i="1"/>
  <c r="BJ20" i="1"/>
  <c r="CN22" i="1"/>
  <c r="BJ19" i="1"/>
  <c r="BY19" i="1"/>
  <c r="BJ17" i="1"/>
  <c r="AU17" i="1"/>
  <c r="CN19" i="1"/>
  <c r="AU19" i="1"/>
  <c r="BJ18" i="1"/>
  <c r="BY18" i="1"/>
  <c r="CN17" i="1"/>
  <c r="CN18" i="1"/>
  <c r="K54" i="1"/>
  <c r="K52" i="1"/>
  <c r="J53" i="1"/>
  <c r="J52" i="1"/>
  <c r="I54" i="1"/>
  <c r="I53" i="1"/>
  <c r="G52" i="1"/>
  <c r="I52" i="1"/>
  <c r="H54" i="1"/>
  <c r="H53" i="1"/>
  <c r="H52" i="1"/>
  <c r="G54" i="1"/>
  <c r="G53" i="1"/>
  <c r="J54" i="1"/>
  <c r="N143" i="1" l="1"/>
  <c r="N144" i="1"/>
  <c r="N141" i="1"/>
  <c r="N142" i="1"/>
  <c r="CL44" i="1"/>
  <c r="CL43" i="1"/>
  <c r="CL42" i="1"/>
  <c r="CL31" i="1"/>
  <c r="CL30" i="1"/>
  <c r="CL29" i="1"/>
  <c r="CL28" i="1"/>
  <c r="CL27" i="1"/>
  <c r="CL26" i="1"/>
  <c r="CL25" i="1"/>
  <c r="CL24" i="1"/>
  <c r="CL23" i="1"/>
  <c r="CL22" i="1"/>
  <c r="CL20" i="1"/>
  <c r="CL19" i="1"/>
  <c r="CL18" i="1"/>
  <c r="CL17" i="1"/>
  <c r="CL10" i="1"/>
  <c r="BW44" i="1"/>
  <c r="BW43" i="1"/>
  <c r="BW42" i="1"/>
  <c r="BW31" i="1"/>
  <c r="BW30" i="1"/>
  <c r="BW29" i="1"/>
  <c r="BW28" i="1"/>
  <c r="BW27" i="1"/>
  <c r="BW26" i="1"/>
  <c r="BW25" i="1"/>
  <c r="BW24" i="1"/>
  <c r="BW23" i="1"/>
  <c r="BW22" i="1"/>
  <c r="BW20" i="1"/>
  <c r="BW19" i="1"/>
  <c r="BW18" i="1"/>
  <c r="BW17" i="1"/>
  <c r="BW10" i="1"/>
  <c r="BH44" i="1"/>
  <c r="BH43" i="1"/>
  <c r="BH42" i="1"/>
  <c r="BH31" i="1"/>
  <c r="BH30" i="1"/>
  <c r="BH29" i="1"/>
  <c r="BH28" i="1"/>
  <c r="BH27" i="1"/>
  <c r="BH26" i="1"/>
  <c r="BH25" i="1"/>
  <c r="BH24" i="1"/>
  <c r="BH23" i="1"/>
  <c r="BH22" i="1"/>
  <c r="BH20" i="1"/>
  <c r="BH19" i="1"/>
  <c r="BH18" i="1"/>
  <c r="BH17" i="1"/>
  <c r="BH10" i="1"/>
  <c r="AS44" i="1"/>
  <c r="AS43" i="1"/>
  <c r="AS42" i="1"/>
  <c r="AS31" i="1"/>
  <c r="AS30" i="1"/>
  <c r="AS29" i="1"/>
  <c r="AS28" i="1"/>
  <c r="AS27" i="1"/>
  <c r="AS26" i="1"/>
  <c r="AS25" i="1"/>
  <c r="AS24" i="1"/>
  <c r="AS23" i="1"/>
  <c r="AS22" i="1"/>
  <c r="AS20" i="1"/>
  <c r="AS19" i="1"/>
  <c r="AS18" i="1"/>
  <c r="AS17" i="1"/>
  <c r="AS10" i="1"/>
  <c r="AD44" i="1"/>
  <c r="AD43" i="1"/>
  <c r="AD42" i="1"/>
  <c r="AD31" i="1"/>
  <c r="AE31" i="1" s="1"/>
  <c r="AF31" i="1" s="1"/>
  <c r="AD30" i="1"/>
  <c r="AE30" i="1" s="1"/>
  <c r="AD29" i="1"/>
  <c r="AE29" i="1" s="1"/>
  <c r="AD28" i="1"/>
  <c r="AE28" i="1" s="1"/>
  <c r="AD27" i="1"/>
  <c r="AE27" i="1" s="1"/>
  <c r="AD26" i="1"/>
  <c r="AE26" i="1" s="1"/>
  <c r="AD25" i="1"/>
  <c r="AE25" i="1" s="1"/>
  <c r="AD24" i="1"/>
  <c r="AE24" i="1" s="1"/>
  <c r="AD23" i="1"/>
  <c r="AE23" i="1" s="1"/>
  <c r="AD22" i="1"/>
  <c r="AE22" i="1" s="1"/>
  <c r="AD20" i="1"/>
  <c r="AE20" i="1" s="1"/>
  <c r="AD19" i="1"/>
  <c r="AE19" i="1" s="1"/>
  <c r="AD18" i="1"/>
  <c r="AE18" i="1" s="1"/>
  <c r="AD17" i="1"/>
  <c r="AE17" i="1" s="1"/>
  <c r="AD10" i="1"/>
  <c r="AE10" i="1" s="1"/>
  <c r="O44" i="1"/>
  <c r="O43" i="1"/>
  <c r="O42" i="1"/>
  <c r="O31" i="1"/>
  <c r="O30" i="1"/>
  <c r="P30" i="1" s="1"/>
  <c r="Q30" i="1" s="1"/>
  <c r="O29" i="1"/>
  <c r="P29" i="1" s="1"/>
  <c r="O28" i="1"/>
  <c r="P28" i="1" s="1"/>
  <c r="O27" i="1"/>
  <c r="P27" i="1" s="1"/>
  <c r="O26" i="1"/>
  <c r="P26" i="1" s="1"/>
  <c r="O25" i="1"/>
  <c r="P25" i="1" s="1"/>
  <c r="O24" i="1"/>
  <c r="P24" i="1" s="1"/>
  <c r="O23" i="1"/>
  <c r="P23" i="1" s="1"/>
  <c r="O22" i="1"/>
  <c r="P22" i="1" s="1"/>
  <c r="O20" i="1"/>
  <c r="P20" i="1" s="1"/>
  <c r="O18" i="1"/>
  <c r="P18" i="1" s="1"/>
  <c r="O17" i="1"/>
  <c r="P17" i="1" s="1"/>
  <c r="O10" i="1"/>
  <c r="P10" i="1" s="1"/>
  <c r="Q9" i="1" s="1"/>
  <c r="O19" i="1"/>
  <c r="P19" i="1" s="1"/>
  <c r="AF28" i="1" l="1"/>
  <c r="AF27" i="1"/>
  <c r="AF24" i="1"/>
  <c r="AF23" i="1"/>
  <c r="AF18" i="1"/>
  <c r="AF19" i="1"/>
  <c r="AF20" i="1"/>
  <c r="AF25" i="1"/>
  <c r="AF29" i="1"/>
  <c r="AF12" i="1"/>
  <c r="AF17" i="1"/>
  <c r="AF13" i="1"/>
  <c r="AF16" i="1"/>
  <c r="AF15" i="1"/>
  <c r="AF22" i="1"/>
  <c r="AF21" i="1"/>
  <c r="AF26" i="1"/>
  <c r="AF30" i="1"/>
  <c r="Q29" i="1"/>
  <c r="Q21" i="1"/>
  <c r="Q20" i="1"/>
  <c r="Q25" i="1"/>
  <c r="Q26" i="1"/>
  <c r="Q15" i="1"/>
  <c r="Q16" i="1"/>
  <c r="Q13" i="1"/>
  <c r="Q12" i="1"/>
  <c r="AF10" i="1"/>
  <c r="AF9" i="1"/>
  <c r="Q27" i="1"/>
  <c r="Q24" i="1"/>
  <c r="Q28" i="1"/>
  <c r="Q22" i="1"/>
  <c r="Q19" i="1"/>
  <c r="Q10" i="1"/>
  <c r="Q17" i="1"/>
  <c r="Q23" i="1"/>
  <c r="Q18" i="1"/>
  <c r="N148" i="1"/>
  <c r="H15" i="3" s="1"/>
  <c r="N147" i="1"/>
  <c r="H14" i="3" s="1"/>
  <c r="N52" i="1"/>
  <c r="J137" i="1" s="1"/>
  <c r="F3" i="3" s="1"/>
  <c r="N140" i="1" l="1"/>
  <c r="N139" i="1"/>
  <c r="D3" i="3"/>
  <c r="B1" i="3"/>
  <c r="N146" i="1" l="1"/>
  <c r="H13" i="3" s="1"/>
  <c r="CF75" i="1"/>
  <c r="BQ75" i="1"/>
  <c r="I75" i="1"/>
  <c r="L53" i="1"/>
  <c r="D18" i="1"/>
  <c r="F18" i="1"/>
  <c r="M18" i="1"/>
  <c r="N18" i="1"/>
  <c r="AB18" i="1"/>
  <c r="AC18" i="1"/>
  <c r="AQ18" i="1"/>
  <c r="AR18" i="1"/>
  <c r="BF18" i="1"/>
  <c r="BG18" i="1"/>
  <c r="BU18" i="1"/>
  <c r="BV18" i="1"/>
  <c r="CJ18" i="1"/>
  <c r="CK18" i="1"/>
  <c r="L54" i="1" l="1"/>
  <c r="L52" i="1"/>
  <c r="H144" i="1" l="1"/>
  <c r="I144" i="1"/>
  <c r="AY106" i="1"/>
  <c r="CC106" i="1"/>
  <c r="CG69" i="1"/>
  <c r="CG63" i="1"/>
  <c r="CH86" i="1"/>
  <c r="CG86" i="1"/>
  <c r="CH85" i="1"/>
  <c r="CG85" i="1"/>
  <c r="CH84" i="1"/>
  <c r="CG84" i="1"/>
  <c r="CH83" i="1"/>
  <c r="CG83" i="1"/>
  <c r="CH82" i="1"/>
  <c r="CG82" i="1"/>
  <c r="CH81" i="1"/>
  <c r="CG81" i="1"/>
  <c r="CH80" i="1"/>
  <c r="CG80" i="1"/>
  <c r="CH79" i="1"/>
  <c r="CG79" i="1"/>
  <c r="CH78" i="1"/>
  <c r="CG78" i="1"/>
  <c r="CH77" i="1"/>
  <c r="CG77" i="1"/>
  <c r="CH75" i="1"/>
  <c r="CG75" i="1"/>
  <c r="CH74" i="1"/>
  <c r="CG74" i="1"/>
  <c r="CH73" i="1"/>
  <c r="CG73" i="1"/>
  <c r="CH72" i="1"/>
  <c r="CG72" i="1"/>
  <c r="CH71" i="1"/>
  <c r="CG71" i="1"/>
  <c r="CH70" i="1"/>
  <c r="CG70" i="1"/>
  <c r="CH69" i="1"/>
  <c r="CH63" i="1"/>
  <c r="BS86" i="1"/>
  <c r="BR86" i="1"/>
  <c r="BS85" i="1"/>
  <c r="BR85" i="1"/>
  <c r="BS84" i="1"/>
  <c r="BR84" i="1"/>
  <c r="BS83" i="1"/>
  <c r="BR83" i="1"/>
  <c r="BS82" i="1"/>
  <c r="BR82" i="1"/>
  <c r="BS81" i="1"/>
  <c r="I143" i="1" s="1"/>
  <c r="BR81" i="1"/>
  <c r="H143" i="1" s="1"/>
  <c r="BS80" i="1"/>
  <c r="BR80" i="1"/>
  <c r="BS79" i="1"/>
  <c r="BR79" i="1"/>
  <c r="BS78" i="1"/>
  <c r="BR78" i="1"/>
  <c r="BS77" i="1"/>
  <c r="BR77" i="1"/>
  <c r="BS75" i="1"/>
  <c r="BR75" i="1"/>
  <c r="BS74" i="1"/>
  <c r="BR74" i="1"/>
  <c r="BS73" i="1"/>
  <c r="BR73" i="1"/>
  <c r="BS72" i="1"/>
  <c r="BR72" i="1"/>
  <c r="BS71" i="1"/>
  <c r="BR71" i="1"/>
  <c r="BS70" i="1"/>
  <c r="BR70" i="1"/>
  <c r="BS69" i="1"/>
  <c r="BR69" i="1"/>
  <c r="BS63" i="1"/>
  <c r="BR63" i="1"/>
  <c r="BD86" i="1"/>
  <c r="BC86" i="1"/>
  <c r="BD85" i="1"/>
  <c r="BA85" i="1" s="1"/>
  <c r="BC85" i="1"/>
  <c r="AZ85" i="1" s="1"/>
  <c r="BD84" i="1"/>
  <c r="BA84" i="1" s="1"/>
  <c r="BC84" i="1"/>
  <c r="AZ84" i="1" s="1"/>
  <c r="BD83" i="1"/>
  <c r="BA83" i="1" s="1"/>
  <c r="BC83" i="1"/>
  <c r="AZ83" i="1" s="1"/>
  <c r="BD82" i="1"/>
  <c r="BA82" i="1" s="1"/>
  <c r="BC82" i="1"/>
  <c r="AZ82" i="1" s="1"/>
  <c r="BD81" i="1"/>
  <c r="BC81" i="1"/>
  <c r="BD80" i="1"/>
  <c r="BA80" i="1" s="1"/>
  <c r="BC80" i="1"/>
  <c r="AZ80" i="1" s="1"/>
  <c r="BD79" i="1"/>
  <c r="BA79" i="1" s="1"/>
  <c r="BC79" i="1"/>
  <c r="AZ79" i="1" s="1"/>
  <c r="BD78" i="1"/>
  <c r="BA78" i="1" s="1"/>
  <c r="BC78" i="1"/>
  <c r="AZ78" i="1" s="1"/>
  <c r="BD77" i="1"/>
  <c r="BA77" i="1" s="1"/>
  <c r="BC77" i="1"/>
  <c r="AZ77" i="1" s="1"/>
  <c r="BD75" i="1"/>
  <c r="BA75" i="1" s="1"/>
  <c r="BC75" i="1"/>
  <c r="AZ75" i="1" s="1"/>
  <c r="BD74" i="1"/>
  <c r="BA74" i="1" s="1"/>
  <c r="BC74" i="1"/>
  <c r="AZ74" i="1" s="1"/>
  <c r="BD73" i="1"/>
  <c r="BA73" i="1" s="1"/>
  <c r="BC73" i="1"/>
  <c r="AZ73" i="1" s="1"/>
  <c r="BD72" i="1"/>
  <c r="BA72" i="1" s="1"/>
  <c r="BC72" i="1"/>
  <c r="AZ72" i="1" s="1"/>
  <c r="BD71" i="1"/>
  <c r="BA71" i="1" s="1"/>
  <c r="BC71" i="1"/>
  <c r="AZ71" i="1" s="1"/>
  <c r="BD70" i="1"/>
  <c r="BA70" i="1" s="1"/>
  <c r="BC70" i="1"/>
  <c r="AZ70" i="1" s="1"/>
  <c r="BD69" i="1"/>
  <c r="BA69" i="1" s="1"/>
  <c r="BC69" i="1"/>
  <c r="AZ69" i="1" s="1"/>
  <c r="BD63" i="1"/>
  <c r="BC63" i="1"/>
  <c r="E144" i="1"/>
  <c r="E142" i="1"/>
  <c r="CC59" i="1"/>
  <c r="AY59" i="1"/>
  <c r="H142" i="1" l="1"/>
  <c r="AZ81" i="1"/>
  <c r="I142" i="1"/>
  <c r="BA81" i="1"/>
  <c r="H148" i="1"/>
  <c r="I148" i="1"/>
  <c r="CK44" i="1"/>
  <c r="CJ44" i="1"/>
  <c r="CK43" i="1"/>
  <c r="CJ43" i="1"/>
  <c r="CK42" i="1"/>
  <c r="CJ42" i="1"/>
  <c r="CK31" i="1"/>
  <c r="CJ31" i="1"/>
  <c r="CK30" i="1"/>
  <c r="CJ30" i="1"/>
  <c r="CK29" i="1"/>
  <c r="CJ29" i="1"/>
  <c r="CK28" i="1"/>
  <c r="CJ28" i="1"/>
  <c r="CK27" i="1"/>
  <c r="CJ27" i="1"/>
  <c r="CK26" i="1"/>
  <c r="CJ26" i="1"/>
  <c r="CK25" i="1"/>
  <c r="CJ25" i="1"/>
  <c r="CK24" i="1"/>
  <c r="CJ24" i="1"/>
  <c r="CK23" i="1"/>
  <c r="CJ23" i="1"/>
  <c r="CK22" i="1"/>
  <c r="CJ22" i="1"/>
  <c r="CK20" i="1"/>
  <c r="CJ20" i="1"/>
  <c r="CK19" i="1"/>
  <c r="CJ19" i="1"/>
  <c r="CK17" i="1"/>
  <c r="CJ17" i="1"/>
  <c r="CK10" i="1"/>
  <c r="CJ10" i="1"/>
  <c r="CJ65" i="1" s="1"/>
  <c r="CK8" i="1"/>
  <c r="CJ8" i="1"/>
  <c r="BV44" i="1"/>
  <c r="BU44" i="1"/>
  <c r="BV43" i="1"/>
  <c r="BU43" i="1"/>
  <c r="BV42" i="1"/>
  <c r="BU42" i="1"/>
  <c r="BV31" i="1"/>
  <c r="BU31" i="1"/>
  <c r="BV30" i="1"/>
  <c r="BU30" i="1"/>
  <c r="BV29" i="1"/>
  <c r="BU29" i="1"/>
  <c r="BV28" i="1"/>
  <c r="BU28" i="1"/>
  <c r="BV27" i="1"/>
  <c r="BU27" i="1"/>
  <c r="BV26" i="1"/>
  <c r="BU26" i="1"/>
  <c r="BV25" i="1"/>
  <c r="BU25" i="1"/>
  <c r="BV24" i="1"/>
  <c r="BU24" i="1"/>
  <c r="BV23" i="1"/>
  <c r="BU23" i="1"/>
  <c r="BV22" i="1"/>
  <c r="BU22" i="1"/>
  <c r="BV20" i="1"/>
  <c r="BU20" i="1"/>
  <c r="BV19" i="1"/>
  <c r="BU19" i="1"/>
  <c r="BV17" i="1"/>
  <c r="BU17" i="1"/>
  <c r="BV10" i="1"/>
  <c r="BU10" i="1"/>
  <c r="BV8" i="1"/>
  <c r="BU8" i="1"/>
  <c r="BF27" i="1"/>
  <c r="BG27" i="1"/>
  <c r="BF28" i="1"/>
  <c r="BG28" i="1"/>
  <c r="BF29" i="1"/>
  <c r="BG29" i="1"/>
  <c r="BF30" i="1"/>
  <c r="BG30" i="1"/>
  <c r="BF31" i="1"/>
  <c r="BG31" i="1"/>
  <c r="BF42" i="1"/>
  <c r="BG42" i="1"/>
  <c r="BF43" i="1"/>
  <c r="BG43" i="1"/>
  <c r="BF44" i="1"/>
  <c r="BG44" i="1"/>
  <c r="AQ27" i="1"/>
  <c r="AR27" i="1"/>
  <c r="AQ28" i="1"/>
  <c r="AR28" i="1"/>
  <c r="AQ29" i="1"/>
  <c r="AR29" i="1"/>
  <c r="AQ30" i="1"/>
  <c r="AR30" i="1"/>
  <c r="AQ31" i="1"/>
  <c r="AR31" i="1"/>
  <c r="AQ42" i="1"/>
  <c r="AR42" i="1"/>
  <c r="AQ43" i="1"/>
  <c r="AR43" i="1"/>
  <c r="AQ44" i="1"/>
  <c r="AR44" i="1"/>
  <c r="AB27" i="1"/>
  <c r="AC27" i="1"/>
  <c r="AB28" i="1"/>
  <c r="AC28" i="1"/>
  <c r="AB29" i="1"/>
  <c r="AC29" i="1"/>
  <c r="AB30" i="1"/>
  <c r="AC30" i="1"/>
  <c r="AB31" i="1"/>
  <c r="AC31" i="1"/>
  <c r="AB42" i="1"/>
  <c r="AC42" i="1"/>
  <c r="AB43" i="1"/>
  <c r="AC43" i="1"/>
  <c r="AB44" i="1"/>
  <c r="AC44" i="1"/>
  <c r="M27" i="1"/>
  <c r="N27" i="1"/>
  <c r="M28" i="1"/>
  <c r="N28" i="1"/>
  <c r="M29" i="1"/>
  <c r="N29" i="1"/>
  <c r="M30" i="1"/>
  <c r="N30" i="1"/>
  <c r="M31" i="1"/>
  <c r="N31" i="1"/>
  <c r="M42" i="1"/>
  <c r="N42" i="1"/>
  <c r="M43" i="1"/>
  <c r="N43" i="1"/>
  <c r="M44" i="1"/>
  <c r="N44" i="1"/>
  <c r="CJ97" i="1" l="1"/>
  <c r="CJ99" i="1"/>
  <c r="BV97" i="1"/>
  <c r="CK65" i="1"/>
  <c r="CK99" i="1"/>
  <c r="BU97" i="1"/>
  <c r="CK97" i="1"/>
  <c r="BU76" i="1"/>
  <c r="BU92" i="1"/>
  <c r="BU90" i="1"/>
  <c r="BU95" i="1"/>
  <c r="BU68" i="1"/>
  <c r="BU67" i="1"/>
  <c r="BU64" i="1"/>
  <c r="BU87" i="1"/>
  <c r="BU96" i="1"/>
  <c r="BU93" i="1"/>
  <c r="BU94" i="1"/>
  <c r="BU88" i="1"/>
  <c r="BU91" i="1"/>
  <c r="BU66" i="1"/>
  <c r="BU89" i="1"/>
  <c r="BU98" i="1"/>
  <c r="BV98" i="1"/>
  <c r="BU65" i="1"/>
  <c r="BU99" i="1"/>
  <c r="BV65" i="1"/>
  <c r="BV99" i="1"/>
  <c r="BV76" i="1"/>
  <c r="BV94" i="1"/>
  <c r="BV91" i="1"/>
  <c r="BV68" i="1"/>
  <c r="BV89" i="1"/>
  <c r="BV67" i="1"/>
  <c r="BV93" i="1"/>
  <c r="BV64" i="1"/>
  <c r="BV88" i="1"/>
  <c r="BV90" i="1"/>
  <c r="BV87" i="1"/>
  <c r="BV96" i="1"/>
  <c r="BV95" i="1"/>
  <c r="BV92" i="1"/>
  <c r="BV66" i="1"/>
  <c r="CJ68" i="1"/>
  <c r="CJ93" i="1"/>
  <c r="CJ92" i="1"/>
  <c r="CJ91" i="1"/>
  <c r="CJ94" i="1"/>
  <c r="CJ87" i="1"/>
  <c r="CJ96" i="1"/>
  <c r="CJ95" i="1"/>
  <c r="CJ66" i="1"/>
  <c r="CJ89" i="1"/>
  <c r="CJ64" i="1"/>
  <c r="CJ67" i="1"/>
  <c r="CJ90" i="1"/>
  <c r="CJ76" i="1"/>
  <c r="CJ88" i="1"/>
  <c r="CJ98" i="1"/>
  <c r="CK73" i="1"/>
  <c r="CK68" i="1"/>
  <c r="CK66" i="1"/>
  <c r="CK87" i="1"/>
  <c r="CK94" i="1"/>
  <c r="CK95" i="1"/>
  <c r="CK88" i="1"/>
  <c r="CK67" i="1"/>
  <c r="CK93" i="1"/>
  <c r="CK96" i="1"/>
  <c r="CK90" i="1"/>
  <c r="CK64" i="1"/>
  <c r="CK76" i="1"/>
  <c r="CK92" i="1"/>
  <c r="CK89" i="1"/>
  <c r="CK91" i="1"/>
  <c r="CK98" i="1"/>
  <c r="J143" i="1"/>
  <c r="J144" i="1"/>
  <c r="K143" i="1"/>
  <c r="K144" i="1"/>
  <c r="BU86" i="1"/>
  <c r="BU63" i="1"/>
  <c r="BV86" i="1"/>
  <c r="BU71" i="1"/>
  <c r="BU73" i="1"/>
  <c r="BU75" i="1"/>
  <c r="BU80" i="1"/>
  <c r="BU82" i="1"/>
  <c r="BU84" i="1"/>
  <c r="CJ69" i="1"/>
  <c r="CJ71" i="1"/>
  <c r="CJ73" i="1"/>
  <c r="CJ75" i="1"/>
  <c r="CJ78" i="1"/>
  <c r="CJ80" i="1"/>
  <c r="BV69" i="1"/>
  <c r="BV71" i="1"/>
  <c r="BV73" i="1"/>
  <c r="BV75" i="1"/>
  <c r="BV78" i="1"/>
  <c r="BV80" i="1"/>
  <c r="BV84" i="1"/>
  <c r="CK82" i="1"/>
  <c r="BU70" i="1"/>
  <c r="BU72" i="1"/>
  <c r="BU74" i="1"/>
  <c r="BU79" i="1"/>
  <c r="BU81" i="1"/>
  <c r="BU85" i="1"/>
  <c r="CJ74" i="1"/>
  <c r="CJ84" i="1"/>
  <c r="CJ63" i="1"/>
  <c r="CJ86" i="1"/>
  <c r="CJ70" i="1"/>
  <c r="CJ72" i="1"/>
  <c r="CJ79" i="1"/>
  <c r="CJ81" i="1"/>
  <c r="CJ83" i="1"/>
  <c r="CJ85" i="1"/>
  <c r="CJ82" i="1"/>
  <c r="BV63" i="1"/>
  <c r="BV82" i="1"/>
  <c r="CK79" i="1"/>
  <c r="CK69" i="1"/>
  <c r="CK71" i="1"/>
  <c r="CK75" i="1"/>
  <c r="CK78" i="1"/>
  <c r="CK80" i="1"/>
  <c r="BU77" i="1"/>
  <c r="CJ77" i="1"/>
  <c r="BU69" i="1"/>
  <c r="BU78" i="1"/>
  <c r="CK63" i="1"/>
  <c r="CK84" i="1"/>
  <c r="CK86" i="1"/>
  <c r="BU83" i="1"/>
  <c r="CK70" i="1"/>
  <c r="CK72" i="1"/>
  <c r="CK74" i="1"/>
  <c r="CK77" i="1"/>
  <c r="CK81" i="1"/>
  <c r="CK83" i="1"/>
  <c r="CK85" i="1"/>
  <c r="BV70" i="1"/>
  <c r="BV72" i="1"/>
  <c r="BV74" i="1"/>
  <c r="BV77" i="1"/>
  <c r="BV79" i="1"/>
  <c r="BV81" i="1"/>
  <c r="BV83" i="1"/>
  <c r="BV85" i="1"/>
  <c r="BG26" i="1"/>
  <c r="BF26" i="1"/>
  <c r="BG25" i="1"/>
  <c r="BF25" i="1"/>
  <c r="BG24" i="1"/>
  <c r="BF24" i="1"/>
  <c r="BG23" i="1"/>
  <c r="BF23" i="1"/>
  <c r="BG22" i="1"/>
  <c r="BF22" i="1"/>
  <c r="BG20" i="1"/>
  <c r="BF20" i="1"/>
  <c r="BG19" i="1"/>
  <c r="BF19" i="1"/>
  <c r="BG17" i="1"/>
  <c r="BF17" i="1"/>
  <c r="BG10" i="1"/>
  <c r="BF10" i="1"/>
  <c r="BG8" i="1"/>
  <c r="BF8" i="1"/>
  <c r="AR26" i="1"/>
  <c r="AQ26" i="1"/>
  <c r="AR25" i="1"/>
  <c r="AQ25" i="1"/>
  <c r="AR24" i="1"/>
  <c r="AQ24" i="1"/>
  <c r="AR23" i="1"/>
  <c r="AQ23" i="1"/>
  <c r="AR22" i="1"/>
  <c r="AQ22" i="1"/>
  <c r="AR20" i="1"/>
  <c r="AQ20" i="1"/>
  <c r="AR19" i="1"/>
  <c r="AQ19" i="1"/>
  <c r="AR17" i="1"/>
  <c r="AQ17" i="1"/>
  <c r="AR10" i="1"/>
  <c r="AQ10" i="1"/>
  <c r="AR8" i="1"/>
  <c r="AR97" i="1" s="1"/>
  <c r="AQ8" i="1"/>
  <c r="AQ99" i="1" s="1"/>
  <c r="AC26" i="1"/>
  <c r="AB26" i="1"/>
  <c r="AC25" i="1"/>
  <c r="AB25" i="1"/>
  <c r="AC24" i="1"/>
  <c r="AB24" i="1"/>
  <c r="AC23" i="1"/>
  <c r="AB23" i="1"/>
  <c r="AC22" i="1"/>
  <c r="AB22" i="1"/>
  <c r="AC20" i="1"/>
  <c r="AB20" i="1"/>
  <c r="AC19" i="1"/>
  <c r="AB19" i="1"/>
  <c r="AC17" i="1"/>
  <c r="AB17" i="1"/>
  <c r="AC10" i="1"/>
  <c r="AB10" i="1"/>
  <c r="AC8" i="1"/>
  <c r="AC98" i="1" s="1"/>
  <c r="AB8" i="1"/>
  <c r="M10" i="1"/>
  <c r="N10" i="1"/>
  <c r="M17" i="1"/>
  <c r="N17" i="1"/>
  <c r="M19" i="1"/>
  <c r="N19" i="1"/>
  <c r="M20" i="1"/>
  <c r="N20" i="1"/>
  <c r="M22" i="1"/>
  <c r="N22" i="1"/>
  <c r="M23" i="1"/>
  <c r="N23" i="1"/>
  <c r="M24" i="1"/>
  <c r="N24" i="1"/>
  <c r="M25" i="1"/>
  <c r="N25" i="1"/>
  <c r="M26" i="1"/>
  <c r="N26" i="1"/>
  <c r="N8" i="1"/>
  <c r="N99" i="1" s="1"/>
  <c r="M8" i="1"/>
  <c r="M97" i="1" s="1"/>
  <c r="AQ97" i="1" l="1"/>
  <c r="BF65" i="1"/>
  <c r="BF63" i="1"/>
  <c r="BF91" i="1"/>
  <c r="BF92" i="1"/>
  <c r="BF66" i="1"/>
  <c r="BF89" i="1"/>
  <c r="BF95" i="1"/>
  <c r="BF94" i="1"/>
  <c r="BF90" i="1"/>
  <c r="BF87" i="1"/>
  <c r="BF96" i="1"/>
  <c r="BF64" i="1"/>
  <c r="BF67" i="1"/>
  <c r="BF76" i="1"/>
  <c r="BF88" i="1"/>
  <c r="BF68" i="1"/>
  <c r="BF93" i="1"/>
  <c r="BF97" i="1"/>
  <c r="BG63" i="1"/>
  <c r="BG94" i="1"/>
  <c r="BG87" i="1"/>
  <c r="BG95" i="1"/>
  <c r="BG88" i="1"/>
  <c r="BG67" i="1"/>
  <c r="BG93" i="1"/>
  <c r="BG76" i="1"/>
  <c r="BG96" i="1"/>
  <c r="BG89" i="1"/>
  <c r="BG90" i="1"/>
  <c r="BG64" i="1"/>
  <c r="BG92" i="1"/>
  <c r="BG91" i="1"/>
  <c r="BG68" i="1"/>
  <c r="BG66" i="1"/>
  <c r="BG98" i="1"/>
  <c r="BG97" i="1"/>
  <c r="AR98" i="1"/>
  <c r="AQ63" i="1"/>
  <c r="AQ95" i="1"/>
  <c r="AQ68" i="1"/>
  <c r="AQ67" i="1"/>
  <c r="AQ90" i="1"/>
  <c r="AQ76" i="1"/>
  <c r="AQ91" i="1"/>
  <c r="AQ87" i="1"/>
  <c r="AQ96" i="1"/>
  <c r="AQ93" i="1"/>
  <c r="AQ88" i="1"/>
  <c r="AQ94" i="1"/>
  <c r="AQ66" i="1"/>
  <c r="AQ89" i="1"/>
  <c r="AQ64" i="1"/>
  <c r="AQ92" i="1"/>
  <c r="BF99" i="1"/>
  <c r="BG65" i="1"/>
  <c r="AR63" i="1"/>
  <c r="AR67" i="1"/>
  <c r="AR93" i="1"/>
  <c r="AR88" i="1"/>
  <c r="AR90" i="1"/>
  <c r="AR87" i="1"/>
  <c r="AR96" i="1"/>
  <c r="AR64" i="1"/>
  <c r="AR68" i="1"/>
  <c r="AR89" i="1"/>
  <c r="AR95" i="1"/>
  <c r="AR92" i="1"/>
  <c r="AR66" i="1"/>
  <c r="AR76" i="1"/>
  <c r="AR94" i="1"/>
  <c r="AR91" i="1"/>
  <c r="BF98" i="1"/>
  <c r="BG99" i="1"/>
  <c r="AQ65" i="1"/>
  <c r="AR65" i="1"/>
  <c r="AQ98" i="1"/>
  <c r="AR99" i="1"/>
  <c r="AB65" i="1"/>
  <c r="AC65" i="1"/>
  <c r="AC99" i="1"/>
  <c r="AC97" i="1"/>
  <c r="M98" i="1"/>
  <c r="AB63" i="1"/>
  <c r="AB95" i="1"/>
  <c r="AB76" i="1"/>
  <c r="AB92" i="1"/>
  <c r="AB68" i="1"/>
  <c r="AB89" i="1"/>
  <c r="AB64" i="1"/>
  <c r="AB67" i="1"/>
  <c r="AB94" i="1"/>
  <c r="AB91" i="1"/>
  <c r="AB87" i="1"/>
  <c r="AB88" i="1"/>
  <c r="AB66" i="1"/>
  <c r="AB93" i="1"/>
  <c r="AB90" i="1"/>
  <c r="AB96" i="1"/>
  <c r="AB97" i="1"/>
  <c r="AC63" i="1"/>
  <c r="AC95" i="1"/>
  <c r="AC87" i="1"/>
  <c r="AC66" i="1"/>
  <c r="AC94" i="1"/>
  <c r="AC92" i="1"/>
  <c r="AC89" i="1"/>
  <c r="AC88" i="1"/>
  <c r="AC93" i="1"/>
  <c r="AC64" i="1"/>
  <c r="AC96" i="1"/>
  <c r="AC67" i="1"/>
  <c r="AC76" i="1"/>
  <c r="AC91" i="1"/>
  <c r="AC90" i="1"/>
  <c r="AC68" i="1"/>
  <c r="AB99" i="1"/>
  <c r="AB98" i="1"/>
  <c r="N65" i="1"/>
  <c r="N97" i="1"/>
  <c r="M65" i="1"/>
  <c r="N63" i="1"/>
  <c r="N95" i="1"/>
  <c r="N76" i="1"/>
  <c r="N64" i="1"/>
  <c r="N91" i="1"/>
  <c r="N88" i="1"/>
  <c r="N67" i="1"/>
  <c r="N93" i="1"/>
  <c r="N90" i="1"/>
  <c r="N87" i="1"/>
  <c r="N96" i="1"/>
  <c r="N92" i="1"/>
  <c r="N66" i="1"/>
  <c r="N89" i="1"/>
  <c r="N94" i="1"/>
  <c r="N68" i="1"/>
  <c r="M76" i="1"/>
  <c r="M95" i="1"/>
  <c r="M64" i="1"/>
  <c r="M90" i="1"/>
  <c r="M87" i="1"/>
  <c r="M96" i="1"/>
  <c r="M67" i="1"/>
  <c r="M94" i="1"/>
  <c r="M92" i="1"/>
  <c r="M89" i="1"/>
  <c r="M66" i="1"/>
  <c r="M91" i="1"/>
  <c r="M88" i="1"/>
  <c r="M68" i="1"/>
  <c r="M93" i="1"/>
  <c r="M99" i="1"/>
  <c r="N98" i="1"/>
  <c r="J139" i="1"/>
  <c r="K140" i="1"/>
  <c r="K141" i="1"/>
  <c r="K142" i="1"/>
  <c r="K139" i="1"/>
  <c r="J140" i="1"/>
  <c r="J141" i="1"/>
  <c r="J142" i="1"/>
  <c r="N85" i="1"/>
  <c r="K148" i="1"/>
  <c r="N86" i="1"/>
  <c r="AQ84" i="1"/>
  <c r="AQ85" i="1"/>
  <c r="AC85" i="1"/>
  <c r="AQ86" i="1"/>
  <c r="M84" i="1"/>
  <c r="N84" i="1"/>
  <c r="M85" i="1"/>
  <c r="L144" i="1"/>
  <c r="M144" i="1" s="1"/>
  <c r="G10" i="3" s="1"/>
  <c r="BF86" i="1"/>
  <c r="BG84" i="1"/>
  <c r="BF85" i="1"/>
  <c r="BG86" i="1"/>
  <c r="BG85" i="1"/>
  <c r="BF84" i="1"/>
  <c r="AR85" i="1"/>
  <c r="AR84" i="1"/>
  <c r="AR86" i="1"/>
  <c r="AC84" i="1"/>
  <c r="AB85" i="1"/>
  <c r="AB86" i="1"/>
  <c r="AC86" i="1"/>
  <c r="AB84" i="1"/>
  <c r="M86" i="1"/>
  <c r="BG82" i="1"/>
  <c r="AR82" i="1"/>
  <c r="AC82" i="1"/>
  <c r="N82" i="1"/>
  <c r="BF83" i="1"/>
  <c r="AQ83" i="1"/>
  <c r="AB83" i="1"/>
  <c r="M83" i="1"/>
  <c r="BG83" i="1"/>
  <c r="AR83" i="1"/>
  <c r="AC83" i="1"/>
  <c r="N83" i="1"/>
  <c r="BF82" i="1"/>
  <c r="AQ82" i="1"/>
  <c r="AB82" i="1"/>
  <c r="M82" i="1"/>
  <c r="J148" i="1"/>
  <c r="L143" i="1"/>
  <c r="N80" i="1"/>
  <c r="N78" i="1"/>
  <c r="N75" i="1"/>
  <c r="N73" i="1"/>
  <c r="N71" i="1"/>
  <c r="N69" i="1"/>
  <c r="N81" i="1"/>
  <c r="N79" i="1"/>
  <c r="N77" i="1"/>
  <c r="N74" i="1"/>
  <c r="N72" i="1"/>
  <c r="N70" i="1"/>
  <c r="AC70" i="1"/>
  <c r="AC72" i="1"/>
  <c r="AC74" i="1"/>
  <c r="AC77" i="1"/>
  <c r="AC79" i="1"/>
  <c r="AC81" i="1"/>
  <c r="AR70" i="1"/>
  <c r="AR72" i="1"/>
  <c r="AR74" i="1"/>
  <c r="AR77" i="1"/>
  <c r="AR79" i="1"/>
  <c r="AR81" i="1"/>
  <c r="BG70" i="1"/>
  <c r="BG72" i="1"/>
  <c r="BG74" i="1"/>
  <c r="AB70" i="1"/>
  <c r="AB72" i="1"/>
  <c r="AB74" i="1"/>
  <c r="AB77" i="1"/>
  <c r="AB79" i="1"/>
  <c r="AB81" i="1"/>
  <c r="AQ70" i="1"/>
  <c r="AQ72" i="1"/>
  <c r="AQ74" i="1"/>
  <c r="AQ77" i="1"/>
  <c r="AQ79" i="1"/>
  <c r="AQ81" i="1"/>
  <c r="BF70" i="1"/>
  <c r="BF72" i="1"/>
  <c r="BF74" i="1"/>
  <c r="BF77" i="1"/>
  <c r="BF79" i="1"/>
  <c r="BG77" i="1"/>
  <c r="BG79" i="1"/>
  <c r="BF81" i="1"/>
  <c r="BG81" i="1"/>
  <c r="M81" i="1"/>
  <c r="AB69" i="1"/>
  <c r="AB71" i="1"/>
  <c r="AB73" i="1"/>
  <c r="AB75" i="1"/>
  <c r="AB78" i="1"/>
  <c r="AB80" i="1"/>
  <c r="AQ69" i="1"/>
  <c r="AQ71" i="1"/>
  <c r="AQ73" i="1"/>
  <c r="AQ75" i="1"/>
  <c r="AQ78" i="1"/>
  <c r="AQ80" i="1"/>
  <c r="BF69" i="1"/>
  <c r="BF71" i="1"/>
  <c r="BF73" i="1"/>
  <c r="BF75" i="1"/>
  <c r="BF78" i="1"/>
  <c r="BF80" i="1"/>
  <c r="AC69" i="1"/>
  <c r="AC71" i="1"/>
  <c r="AC73" i="1"/>
  <c r="AC75" i="1"/>
  <c r="AC78" i="1"/>
  <c r="AC80" i="1"/>
  <c r="AR69" i="1"/>
  <c r="AR71" i="1"/>
  <c r="AR73" i="1"/>
  <c r="AR75" i="1"/>
  <c r="AR78" i="1"/>
  <c r="AR80" i="1"/>
  <c r="BG69" i="1"/>
  <c r="BG71" i="1"/>
  <c r="BG73" i="1"/>
  <c r="BG75" i="1"/>
  <c r="BG78" i="1"/>
  <c r="BG80" i="1"/>
  <c r="M69" i="1"/>
  <c r="M71" i="1"/>
  <c r="M75" i="1"/>
  <c r="M80" i="1"/>
  <c r="M63" i="1"/>
  <c r="M73" i="1"/>
  <c r="M78" i="1"/>
  <c r="M70" i="1"/>
  <c r="M72" i="1"/>
  <c r="M74" i="1"/>
  <c r="M77" i="1"/>
  <c r="M79" i="1"/>
  <c r="L141" i="1" l="1"/>
  <c r="M141" i="1" s="1"/>
  <c r="L139" i="1"/>
  <c r="M139" i="1" s="1"/>
  <c r="J146" i="1"/>
  <c r="F10" i="3"/>
  <c r="K147" i="1"/>
  <c r="L142" i="1"/>
  <c r="F8" i="3" s="1"/>
  <c r="K146" i="1"/>
  <c r="J147" i="1"/>
  <c r="L140" i="1"/>
  <c r="M140" i="1" s="1"/>
  <c r="G6" i="3" s="1"/>
  <c r="F9" i="3"/>
  <c r="L148" i="1"/>
  <c r="F15" i="3" s="1"/>
  <c r="M143" i="1"/>
  <c r="B1" i="5"/>
  <c r="B1" i="2"/>
  <c r="F7" i="3" l="1"/>
  <c r="F5" i="3"/>
  <c r="M142" i="1"/>
  <c r="G8" i="3" s="1"/>
  <c r="L147" i="1"/>
  <c r="F14" i="3" s="1"/>
  <c r="L146" i="1"/>
  <c r="F13" i="3" s="1"/>
  <c r="F6" i="3"/>
  <c r="G9" i="3"/>
  <c r="M148" i="1"/>
  <c r="G15" i="3" s="1"/>
  <c r="G5" i="3"/>
  <c r="M146" i="1"/>
  <c r="G13" i="3" s="1"/>
  <c r="G7" i="3"/>
  <c r="CI131" i="1"/>
  <c r="CH131" i="1"/>
  <c r="CG131" i="1"/>
  <c r="BT131" i="1"/>
  <c r="BS131" i="1"/>
  <c r="BR131" i="1"/>
  <c r="BE131" i="1"/>
  <c r="BD131" i="1"/>
  <c r="BC131" i="1"/>
  <c r="AP131" i="1"/>
  <c r="AO131" i="1"/>
  <c r="AN131" i="1"/>
  <c r="AA131" i="1"/>
  <c r="Z131" i="1"/>
  <c r="Y131" i="1"/>
  <c r="L131" i="1"/>
  <c r="K131" i="1"/>
  <c r="J131" i="1"/>
  <c r="CI130" i="1"/>
  <c r="CH130" i="1"/>
  <c r="CG130" i="1"/>
  <c r="BT130" i="1"/>
  <c r="BS130" i="1"/>
  <c r="BR130" i="1"/>
  <c r="BE130" i="1"/>
  <c r="BD130" i="1"/>
  <c r="BC130" i="1"/>
  <c r="AP130" i="1"/>
  <c r="AO130" i="1"/>
  <c r="AN130" i="1"/>
  <c r="AA130" i="1"/>
  <c r="Z130" i="1"/>
  <c r="Y130" i="1"/>
  <c r="L130" i="1"/>
  <c r="K130" i="1"/>
  <c r="J130" i="1"/>
  <c r="CI129" i="1"/>
  <c r="CH129" i="1"/>
  <c r="CG129" i="1"/>
  <c r="BT129" i="1"/>
  <c r="BS129" i="1"/>
  <c r="BR129" i="1"/>
  <c r="BE129" i="1"/>
  <c r="BD129" i="1"/>
  <c r="BC129" i="1"/>
  <c r="AP129" i="1"/>
  <c r="AO129" i="1"/>
  <c r="AN129" i="1"/>
  <c r="AA129" i="1"/>
  <c r="Z129" i="1"/>
  <c r="Y129" i="1"/>
  <c r="L129" i="1"/>
  <c r="K129" i="1"/>
  <c r="J129" i="1"/>
  <c r="CI128" i="1"/>
  <c r="CH128" i="1"/>
  <c r="CG128" i="1"/>
  <c r="BT128" i="1"/>
  <c r="BS128" i="1"/>
  <c r="BR128" i="1"/>
  <c r="BE128" i="1"/>
  <c r="BD128" i="1"/>
  <c r="BC128" i="1"/>
  <c r="AP128" i="1"/>
  <c r="AO128" i="1"/>
  <c r="AN128" i="1"/>
  <c r="AA128" i="1"/>
  <c r="Z128" i="1"/>
  <c r="Y128" i="1"/>
  <c r="L128" i="1"/>
  <c r="K128" i="1"/>
  <c r="J128" i="1"/>
  <c r="CI127" i="1"/>
  <c r="CH127" i="1"/>
  <c r="CG127" i="1"/>
  <c r="BT127" i="1"/>
  <c r="BS127" i="1"/>
  <c r="BR127" i="1"/>
  <c r="BE127" i="1"/>
  <c r="BD127" i="1"/>
  <c r="BC127" i="1"/>
  <c r="AP127" i="1"/>
  <c r="AO127" i="1"/>
  <c r="AN127" i="1"/>
  <c r="AA127" i="1"/>
  <c r="Z127" i="1"/>
  <c r="Y127" i="1"/>
  <c r="L127" i="1"/>
  <c r="K127" i="1"/>
  <c r="J127" i="1"/>
  <c r="C131" i="1"/>
  <c r="C130" i="1"/>
  <c r="C129" i="1"/>
  <c r="CI86" i="1"/>
  <c r="BT86" i="1"/>
  <c r="BE86" i="1"/>
  <c r="AP86" i="1"/>
  <c r="AO86" i="1"/>
  <c r="AN86" i="1"/>
  <c r="AA86" i="1"/>
  <c r="Z86" i="1"/>
  <c r="Y86" i="1"/>
  <c r="L86" i="1"/>
  <c r="K86" i="1"/>
  <c r="J86" i="1"/>
  <c r="C86" i="1"/>
  <c r="C128" i="1" s="1"/>
  <c r="CI85" i="1"/>
  <c r="BT85" i="1"/>
  <c r="BE85" i="1"/>
  <c r="AP85" i="1"/>
  <c r="AO85" i="1"/>
  <c r="AL85" i="1" s="1"/>
  <c r="AN85" i="1"/>
  <c r="AK85" i="1" s="1"/>
  <c r="AA85" i="1"/>
  <c r="Z85" i="1"/>
  <c r="W85" i="1" s="1"/>
  <c r="Y85" i="1"/>
  <c r="V85" i="1" s="1"/>
  <c r="L85" i="1"/>
  <c r="K85" i="1"/>
  <c r="H85" i="1" s="1"/>
  <c r="J85" i="1"/>
  <c r="G85" i="1" s="1"/>
  <c r="C85" i="1"/>
  <c r="C127" i="1" s="1"/>
  <c r="F44" i="1"/>
  <c r="F99" i="1" s="1"/>
  <c r="D44" i="1"/>
  <c r="E99" i="1" s="1"/>
  <c r="F43" i="1"/>
  <c r="F98" i="1" s="1"/>
  <c r="D43" i="1"/>
  <c r="E98" i="1" s="1"/>
  <c r="F42" i="1"/>
  <c r="D42" i="1"/>
  <c r="F31" i="1"/>
  <c r="D31" i="1"/>
  <c r="E86" i="1" s="1"/>
  <c r="E128" i="1" s="1"/>
  <c r="F30" i="1"/>
  <c r="D30" i="1"/>
  <c r="E85" i="1" s="1"/>
  <c r="E127" i="1" s="1"/>
  <c r="F97" i="1" l="1"/>
  <c r="E129" i="1"/>
  <c r="E97" i="1"/>
  <c r="E130" i="1"/>
  <c r="E131" i="1"/>
  <c r="M147" i="1"/>
  <c r="G14" i="3" s="1"/>
  <c r="F86" i="1"/>
  <c r="F85" i="1"/>
  <c r="F130" i="1" l="1"/>
  <c r="F129" i="1"/>
  <c r="F128" i="1"/>
  <c r="F127" i="1"/>
  <c r="F131" i="1"/>
  <c r="E143" i="1"/>
  <c r="CC130" i="1" l="1"/>
  <c r="AJ130" i="1"/>
  <c r="AY130" i="1"/>
  <c r="BN130" i="1"/>
  <c r="U130" i="1"/>
  <c r="AY129" i="1"/>
  <c r="BN129" i="1"/>
  <c r="CC129" i="1"/>
  <c r="U129" i="1"/>
  <c r="AJ129" i="1"/>
  <c r="CC128" i="1"/>
  <c r="AY128" i="1"/>
  <c r="BN128" i="1"/>
  <c r="U128" i="1"/>
  <c r="AJ128" i="1"/>
  <c r="CC127" i="1"/>
  <c r="AY127" i="1"/>
  <c r="AJ127" i="1"/>
  <c r="BN127" i="1"/>
  <c r="U127" i="1"/>
  <c r="CC131" i="1"/>
  <c r="BN131" i="1"/>
  <c r="U131" i="1"/>
  <c r="AJ131" i="1"/>
  <c r="AY131" i="1"/>
  <c r="Y72" i="1"/>
  <c r="Z72" i="1"/>
  <c r="AA72" i="1"/>
  <c r="AN72" i="1"/>
  <c r="AK72" i="1" s="1"/>
  <c r="AO72" i="1"/>
  <c r="AL72" i="1" s="1"/>
  <c r="AP72" i="1"/>
  <c r="E141" i="1" l="1"/>
  <c r="C13" i="3"/>
  <c r="E63" i="1" l="1"/>
  <c r="F25" i="1" l="1"/>
  <c r="D29" i="1" l="1"/>
  <c r="D28" i="1"/>
  <c r="D27" i="1"/>
  <c r="D26" i="1"/>
  <c r="D25" i="1"/>
  <c r="D24" i="1"/>
  <c r="D23" i="1"/>
  <c r="D22" i="1"/>
  <c r="D20" i="1"/>
  <c r="D19" i="1"/>
  <c r="D17" i="1"/>
  <c r="E72" i="1" s="1"/>
  <c r="D10" i="1"/>
  <c r="D8" i="1"/>
  <c r="F8" i="1" l="1"/>
  <c r="F17" i="1"/>
  <c r="F72" i="1" s="1"/>
  <c r="F19" i="1"/>
  <c r="F20" i="1"/>
  <c r="F22" i="1"/>
  <c r="F23" i="1"/>
  <c r="F24" i="1"/>
  <c r="F26" i="1"/>
  <c r="F27" i="1"/>
  <c r="F28" i="1"/>
  <c r="F29" i="1"/>
  <c r="C15" i="3" l="1"/>
  <c r="C14" i="3"/>
  <c r="C10" i="3"/>
  <c r="C9" i="3"/>
  <c r="C8" i="3"/>
  <c r="C7" i="3"/>
  <c r="E140" i="1" l="1"/>
  <c r="C6" i="3" s="1"/>
  <c r="E139" i="1"/>
  <c r="C5" i="3" s="1"/>
  <c r="U59" i="1" l="1"/>
  <c r="U106" i="1"/>
  <c r="C111" i="1" l="1"/>
  <c r="C69" i="1"/>
  <c r="C112" i="1" s="1"/>
  <c r="C70" i="1"/>
  <c r="C113" i="1" s="1"/>
  <c r="C71" i="1"/>
  <c r="C114" i="1" s="1"/>
  <c r="C72" i="1"/>
  <c r="C115" i="1" s="1"/>
  <c r="C73" i="1"/>
  <c r="C116" i="1" s="1"/>
  <c r="C74" i="1"/>
  <c r="C117" i="1" s="1"/>
  <c r="C75" i="1"/>
  <c r="C118" i="1" s="1"/>
  <c r="C77" i="1"/>
  <c r="C119" i="1" s="1"/>
  <c r="C78" i="1"/>
  <c r="C120" i="1" s="1"/>
  <c r="C79" i="1"/>
  <c r="C121" i="1" s="1"/>
  <c r="C80" i="1"/>
  <c r="C122" i="1" s="1"/>
  <c r="C81" i="1"/>
  <c r="C123" i="1" s="1"/>
  <c r="C82" i="1"/>
  <c r="C124" i="1" s="1"/>
  <c r="C83" i="1"/>
  <c r="C125" i="1" s="1"/>
  <c r="C84" i="1"/>
  <c r="C126" i="1" s="1"/>
  <c r="C63" i="1"/>
  <c r="C110" i="1" s="1"/>
  <c r="BC119" i="1"/>
  <c r="BD119" i="1"/>
  <c r="BE119" i="1"/>
  <c r="F79" i="1" l="1"/>
  <c r="F80" i="1"/>
  <c r="F81" i="1"/>
  <c r="F82" i="1"/>
  <c r="F83" i="1"/>
  <c r="F84" i="1"/>
  <c r="E79" i="1"/>
  <c r="E121" i="1" s="1"/>
  <c r="E80" i="1"/>
  <c r="E122" i="1" s="1"/>
  <c r="E81" i="1"/>
  <c r="E123" i="1" s="1"/>
  <c r="E82" i="1"/>
  <c r="E124" i="1" s="1"/>
  <c r="E83" i="1"/>
  <c r="E125" i="1" s="1"/>
  <c r="E84" i="1"/>
  <c r="E126" i="1" s="1"/>
  <c r="F78" i="1"/>
  <c r="F77" i="1"/>
  <c r="F75" i="1"/>
  <c r="F74" i="1"/>
  <c r="F73" i="1"/>
  <c r="F71" i="1"/>
  <c r="F70" i="1"/>
  <c r="F69" i="1"/>
  <c r="F63" i="1"/>
  <c r="F113" i="1" l="1"/>
  <c r="U113" i="1" s="1"/>
  <c r="F114" i="1"/>
  <c r="U114" i="1" s="1"/>
  <c r="F117" i="1"/>
  <c r="U117" i="1" s="1"/>
  <c r="F124" i="1"/>
  <c r="U124" i="1" s="1"/>
  <c r="F110" i="1"/>
  <c r="U110" i="1" s="1"/>
  <c r="F118" i="1"/>
  <c r="U118" i="1" s="1"/>
  <c r="F111" i="1"/>
  <c r="U111" i="1" s="1"/>
  <c r="F115" i="1"/>
  <c r="U115" i="1" s="1"/>
  <c r="F119" i="1"/>
  <c r="U119" i="1" s="1"/>
  <c r="F126" i="1"/>
  <c r="U126" i="1" s="1"/>
  <c r="F122" i="1"/>
  <c r="U122" i="1" s="1"/>
  <c r="F112" i="1"/>
  <c r="U112" i="1" s="1"/>
  <c r="F116" i="1"/>
  <c r="U116" i="1" s="1"/>
  <c r="F120" i="1"/>
  <c r="U120" i="1" s="1"/>
  <c r="F125" i="1"/>
  <c r="U125" i="1" s="1"/>
  <c r="F123" i="1"/>
  <c r="U123" i="1" s="1"/>
  <c r="F121" i="1"/>
  <c r="U121" i="1" s="1"/>
  <c r="BE84" i="1"/>
  <c r="BE83" i="1"/>
  <c r="BE82" i="1"/>
  <c r="BE81" i="1"/>
  <c r="BE80" i="1"/>
  <c r="BE79" i="1"/>
  <c r="BE78" i="1"/>
  <c r="BE77" i="1"/>
  <c r="BE75" i="1"/>
  <c r="G142" i="1"/>
  <c r="E8" i="3" s="1"/>
  <c r="F142" i="1"/>
  <c r="D8" i="3" s="1"/>
  <c r="BE74" i="1"/>
  <c r="BE73" i="1"/>
  <c r="BE72" i="1"/>
  <c r="BE71" i="1"/>
  <c r="BE70" i="1"/>
  <c r="BE69" i="1"/>
  <c r="BE63" i="1"/>
  <c r="AP84" i="1"/>
  <c r="AO84" i="1"/>
  <c r="AL84" i="1" s="1"/>
  <c r="AN84" i="1"/>
  <c r="AK84" i="1" s="1"/>
  <c r="AP83" i="1"/>
  <c r="AO83" i="1"/>
  <c r="AL83" i="1" s="1"/>
  <c r="AN83" i="1"/>
  <c r="AK83" i="1" s="1"/>
  <c r="AP82" i="1"/>
  <c r="AO82" i="1"/>
  <c r="AL82" i="1" s="1"/>
  <c r="AN82" i="1"/>
  <c r="AK82" i="1" s="1"/>
  <c r="AP81" i="1"/>
  <c r="AO81" i="1"/>
  <c r="AN81" i="1"/>
  <c r="AP80" i="1"/>
  <c r="AO80" i="1"/>
  <c r="AL80" i="1" s="1"/>
  <c r="AN80" i="1"/>
  <c r="AK80" i="1" s="1"/>
  <c r="AP79" i="1"/>
  <c r="AO79" i="1"/>
  <c r="AL79" i="1" s="1"/>
  <c r="AN79" i="1"/>
  <c r="AK79" i="1" s="1"/>
  <c r="AP78" i="1"/>
  <c r="AO78" i="1"/>
  <c r="AL78" i="1" s="1"/>
  <c r="AN78" i="1"/>
  <c r="AK78" i="1" s="1"/>
  <c r="AP77" i="1"/>
  <c r="AO77" i="1"/>
  <c r="AL77" i="1" s="1"/>
  <c r="AN77" i="1"/>
  <c r="AK77" i="1" s="1"/>
  <c r="AP75" i="1"/>
  <c r="AO75" i="1"/>
  <c r="AN75" i="1"/>
  <c r="AP74" i="1"/>
  <c r="AO74" i="1"/>
  <c r="AL74" i="1" s="1"/>
  <c r="AN74" i="1"/>
  <c r="AK74" i="1" s="1"/>
  <c r="AP73" i="1"/>
  <c r="AO73" i="1"/>
  <c r="AL73" i="1" s="1"/>
  <c r="AN73" i="1"/>
  <c r="AK73" i="1" s="1"/>
  <c r="AP71" i="1"/>
  <c r="AO71" i="1"/>
  <c r="AL71" i="1" s="1"/>
  <c r="AN71" i="1"/>
  <c r="AK71" i="1" s="1"/>
  <c r="AP70" i="1"/>
  <c r="AO70" i="1"/>
  <c r="AL70" i="1" s="1"/>
  <c r="AN70" i="1"/>
  <c r="AK70" i="1" s="1"/>
  <c r="AP69" i="1"/>
  <c r="AO69" i="1"/>
  <c r="AL69" i="1" s="1"/>
  <c r="AN69" i="1"/>
  <c r="AK69" i="1" s="1"/>
  <c r="AP63" i="1"/>
  <c r="AO63" i="1"/>
  <c r="AN63" i="1"/>
  <c r="BR114" i="1"/>
  <c r="BS114" i="1"/>
  <c r="BT114" i="1"/>
  <c r="BR115" i="1"/>
  <c r="BS115" i="1"/>
  <c r="BT115" i="1"/>
  <c r="BR116" i="1"/>
  <c r="BS116" i="1"/>
  <c r="BT116" i="1"/>
  <c r="BR117" i="1"/>
  <c r="BS117" i="1"/>
  <c r="BT117" i="1"/>
  <c r="BR118" i="1"/>
  <c r="BS118" i="1"/>
  <c r="BT118" i="1"/>
  <c r="BR119" i="1"/>
  <c r="BS119" i="1"/>
  <c r="BT119" i="1"/>
  <c r="BR120" i="1"/>
  <c r="BS120" i="1"/>
  <c r="BT120" i="1"/>
  <c r="BR121" i="1"/>
  <c r="BS121" i="1"/>
  <c r="BT121" i="1"/>
  <c r="BR122" i="1"/>
  <c r="BS122" i="1"/>
  <c r="BT122" i="1"/>
  <c r="BR123" i="1"/>
  <c r="BS123" i="1"/>
  <c r="BT123" i="1"/>
  <c r="BR124" i="1"/>
  <c r="BS124" i="1"/>
  <c r="BT124" i="1"/>
  <c r="BR125" i="1"/>
  <c r="BS125" i="1"/>
  <c r="BT125" i="1"/>
  <c r="BR126" i="1"/>
  <c r="BS126" i="1"/>
  <c r="BT126" i="1"/>
  <c r="BT113" i="1"/>
  <c r="BS113" i="1"/>
  <c r="BR113" i="1"/>
  <c r="J120" i="1"/>
  <c r="K120" i="1"/>
  <c r="L120" i="1"/>
  <c r="J121" i="1"/>
  <c r="K121" i="1"/>
  <c r="L121" i="1"/>
  <c r="J122" i="1"/>
  <c r="K122" i="1"/>
  <c r="L122" i="1"/>
  <c r="J123" i="1"/>
  <c r="K123" i="1"/>
  <c r="L123" i="1"/>
  <c r="J124" i="1"/>
  <c r="K124" i="1"/>
  <c r="L124" i="1"/>
  <c r="J125" i="1"/>
  <c r="K125" i="1"/>
  <c r="L125" i="1"/>
  <c r="J126" i="1"/>
  <c r="K126" i="1"/>
  <c r="L126" i="1"/>
  <c r="CI81" i="1"/>
  <c r="CI82" i="1"/>
  <c r="CI83" i="1"/>
  <c r="CI84" i="1"/>
  <c r="BT81" i="1"/>
  <c r="BT82" i="1"/>
  <c r="BT83" i="1"/>
  <c r="BT84" i="1"/>
  <c r="Y81" i="1"/>
  <c r="V81" i="1" s="1"/>
  <c r="Z81" i="1"/>
  <c r="W81" i="1" s="1"/>
  <c r="AA81" i="1"/>
  <c r="Y82" i="1"/>
  <c r="V82" i="1" s="1"/>
  <c r="Z82" i="1"/>
  <c r="W82" i="1" s="1"/>
  <c r="AA82" i="1"/>
  <c r="Y83" i="1"/>
  <c r="V83" i="1" s="1"/>
  <c r="Z83" i="1"/>
  <c r="W83" i="1" s="1"/>
  <c r="AA83" i="1"/>
  <c r="Y84" i="1"/>
  <c r="V84" i="1" s="1"/>
  <c r="Z84" i="1"/>
  <c r="W84" i="1" s="1"/>
  <c r="AA84" i="1"/>
  <c r="J81" i="1"/>
  <c r="G81" i="1" s="1"/>
  <c r="K81" i="1"/>
  <c r="H81" i="1" s="1"/>
  <c r="L81" i="1"/>
  <c r="J82" i="1"/>
  <c r="G82" i="1" s="1"/>
  <c r="K82" i="1"/>
  <c r="H82" i="1" s="1"/>
  <c r="L82" i="1"/>
  <c r="J83" i="1"/>
  <c r="G83" i="1" s="1"/>
  <c r="K83" i="1"/>
  <c r="H83" i="1" s="1"/>
  <c r="L83" i="1"/>
  <c r="J84" i="1"/>
  <c r="G84" i="1" s="1"/>
  <c r="K84" i="1"/>
  <c r="H84" i="1" s="1"/>
  <c r="L84" i="1"/>
  <c r="BN106" i="1"/>
  <c r="AJ106" i="1"/>
  <c r="F106" i="1"/>
  <c r="F59" i="1"/>
  <c r="AK75" i="1" l="1"/>
  <c r="F141" i="1" s="1"/>
  <c r="I141" i="1"/>
  <c r="I147" i="1" s="1"/>
  <c r="AL81" i="1"/>
  <c r="AL75" i="1"/>
  <c r="G141" i="1" s="1"/>
  <c r="H141" i="1"/>
  <c r="H147" i="1" s="1"/>
  <c r="AK81" i="1"/>
  <c r="BN110" i="1"/>
  <c r="CC110" i="1"/>
  <c r="AY110" i="1"/>
  <c r="CC120" i="1"/>
  <c r="AJ110" i="1"/>
  <c r="H9" i="3"/>
  <c r="BN112" i="1"/>
  <c r="CC113" i="1"/>
  <c r="BN113" i="1"/>
  <c r="CC112" i="1"/>
  <c r="H5" i="3"/>
  <c r="AY112" i="1"/>
  <c r="AJ113" i="1"/>
  <c r="AJ112" i="1"/>
  <c r="AY113" i="1"/>
  <c r="CC126" i="1"/>
  <c r="AJ115" i="1"/>
  <c r="AY117" i="1"/>
  <c r="BN115" i="1"/>
  <c r="AJ117" i="1"/>
  <c r="AY115" i="1"/>
  <c r="CC115" i="1"/>
  <c r="CC124" i="1"/>
  <c r="BN117" i="1"/>
  <c r="BN125" i="1"/>
  <c r="AJ126" i="1"/>
  <c r="AJ120" i="1"/>
  <c r="BN126" i="1"/>
  <c r="BN120" i="1"/>
  <c r="AY126" i="1"/>
  <c r="AY120" i="1"/>
  <c r="AY119" i="1"/>
  <c r="CC117" i="1"/>
  <c r="AJ119" i="1"/>
  <c r="AY124" i="1"/>
  <c r="AJ125" i="1"/>
  <c r="AY118" i="1"/>
  <c r="CC118" i="1"/>
  <c r="AY122" i="1"/>
  <c r="AY114" i="1"/>
  <c r="AY116" i="1"/>
  <c r="AJ111" i="1"/>
  <c r="AJ122" i="1"/>
  <c r="CC114" i="1"/>
  <c r="CC116" i="1"/>
  <c r="BN111" i="1"/>
  <c r="BN119" i="1"/>
  <c r="CC122" i="1"/>
  <c r="AJ118" i="1"/>
  <c r="AJ114" i="1"/>
  <c r="AJ124" i="1"/>
  <c r="AY125" i="1"/>
  <c r="AJ116" i="1"/>
  <c r="AY111" i="1"/>
  <c r="CC119" i="1"/>
  <c r="BN122" i="1"/>
  <c r="BN118" i="1"/>
  <c r="BN114" i="1"/>
  <c r="BN124" i="1"/>
  <c r="CC125" i="1"/>
  <c r="BN116" i="1"/>
  <c r="CC111" i="1"/>
  <c r="CC123" i="1"/>
  <c r="AY123" i="1"/>
  <c r="BN123" i="1"/>
  <c r="AJ123" i="1"/>
  <c r="CC121" i="1"/>
  <c r="BN121" i="1"/>
  <c r="AY121" i="1"/>
  <c r="AJ121" i="1"/>
  <c r="AN119" i="1"/>
  <c r="AO119" i="1"/>
  <c r="AP119" i="1"/>
  <c r="CI79" i="1"/>
  <c r="CI80" i="1"/>
  <c r="BT79" i="1"/>
  <c r="BT80" i="1"/>
  <c r="Y79" i="1"/>
  <c r="V79" i="1" s="1"/>
  <c r="Z79" i="1"/>
  <c r="W79" i="1" s="1"/>
  <c r="AA79" i="1"/>
  <c r="Y80" i="1"/>
  <c r="V80" i="1" s="1"/>
  <c r="Z80" i="1"/>
  <c r="W80" i="1" s="1"/>
  <c r="AA80" i="1"/>
  <c r="J79" i="1"/>
  <c r="G79" i="1" s="1"/>
  <c r="K79" i="1"/>
  <c r="H79" i="1" s="1"/>
  <c r="L79" i="1"/>
  <c r="J80" i="1"/>
  <c r="G80" i="1" s="1"/>
  <c r="K80" i="1"/>
  <c r="H80" i="1" s="1"/>
  <c r="L80" i="1"/>
  <c r="G147" i="1" l="1"/>
  <c r="E14" i="3" s="1"/>
  <c r="E7" i="3"/>
  <c r="F147" i="1"/>
  <c r="D14" i="3" s="1"/>
  <c r="D7" i="3"/>
  <c r="E78" i="1"/>
  <c r="E120" i="1" s="1"/>
  <c r="E77" i="1"/>
  <c r="E119" i="1" s="1"/>
  <c r="E75" i="1"/>
  <c r="E118" i="1" s="1"/>
  <c r="E74" i="1"/>
  <c r="E117" i="1" s="1"/>
  <c r="E73" i="1"/>
  <c r="E116" i="1" s="1"/>
  <c r="E115" i="1"/>
  <c r="E71" i="1"/>
  <c r="E114" i="1" s="1"/>
  <c r="E70" i="1"/>
  <c r="E113" i="1" s="1"/>
  <c r="E69" i="1"/>
  <c r="E112" i="1" s="1"/>
  <c r="E111" i="1"/>
  <c r="E110" i="1"/>
  <c r="L78" i="1" l="1"/>
  <c r="K78" i="1"/>
  <c r="H78" i="1" s="1"/>
  <c r="J78" i="1"/>
  <c r="G78" i="1" s="1"/>
  <c r="L63" i="1"/>
  <c r="J63" i="1"/>
  <c r="BT78" i="1"/>
  <c r="BT77" i="1"/>
  <c r="BT75" i="1"/>
  <c r="BP75" i="1"/>
  <c r="G143" i="1" s="1"/>
  <c r="BO75" i="1"/>
  <c r="F143" i="1" s="1"/>
  <c r="BT74" i="1"/>
  <c r="BT73" i="1"/>
  <c r="BT72" i="1"/>
  <c r="BT71" i="1"/>
  <c r="BT70" i="1"/>
  <c r="BT69" i="1"/>
  <c r="BT63" i="1"/>
  <c r="BQ63" i="1"/>
  <c r="BP63" i="1"/>
  <c r="BO63" i="1"/>
  <c r="BN59" i="1"/>
  <c r="AJ59" i="1"/>
  <c r="CG126" i="1"/>
  <c r="CH126" i="1"/>
  <c r="CI126" i="1"/>
  <c r="BC126" i="1"/>
  <c r="BD126" i="1"/>
  <c r="BE126" i="1"/>
  <c r="AN126" i="1"/>
  <c r="AO126" i="1"/>
  <c r="AP126" i="1"/>
  <c r="Y126" i="1"/>
  <c r="Z126" i="1"/>
  <c r="AA126" i="1"/>
  <c r="J119" i="1"/>
  <c r="K119" i="1"/>
  <c r="L119" i="1"/>
  <c r="J75" i="1"/>
  <c r="G75" i="1" s="1"/>
  <c r="L74" i="1"/>
  <c r="CI125" i="1"/>
  <c r="CH125" i="1"/>
  <c r="CG125" i="1"/>
  <c r="CH124" i="1"/>
  <c r="CG124" i="1"/>
  <c r="CH123" i="1"/>
  <c r="CG123" i="1"/>
  <c r="CH122" i="1"/>
  <c r="CG122" i="1"/>
  <c r="CH121" i="1"/>
  <c r="CG121" i="1"/>
  <c r="H10" i="3" s="1"/>
  <c r="CH120" i="1"/>
  <c r="CG120" i="1"/>
  <c r="CH119" i="1"/>
  <c r="CG119" i="1"/>
  <c r="CH118" i="1"/>
  <c r="CG118" i="1"/>
  <c r="CH117" i="1"/>
  <c r="CG117" i="1"/>
  <c r="CH116" i="1"/>
  <c r="CG116" i="1"/>
  <c r="CH115" i="1"/>
  <c r="CG115" i="1"/>
  <c r="CH114" i="1"/>
  <c r="CG114" i="1"/>
  <c r="CH113" i="1"/>
  <c r="CG113" i="1"/>
  <c r="BE125" i="1"/>
  <c r="BD125" i="1"/>
  <c r="BC125" i="1"/>
  <c r="BD124" i="1"/>
  <c r="BC124" i="1"/>
  <c r="BD123" i="1"/>
  <c r="BC123" i="1"/>
  <c r="BD122" i="1"/>
  <c r="BC122" i="1"/>
  <c r="BD121" i="1"/>
  <c r="BC121" i="1"/>
  <c r="H8" i="3" s="1"/>
  <c r="BD120" i="1"/>
  <c r="BC120" i="1"/>
  <c r="BD118" i="1"/>
  <c r="BC118" i="1"/>
  <c r="BD117" i="1"/>
  <c r="BC117" i="1"/>
  <c r="BD116" i="1"/>
  <c r="BC116" i="1"/>
  <c r="BD115" i="1"/>
  <c r="BC115" i="1"/>
  <c r="BD114" i="1"/>
  <c r="BC114" i="1"/>
  <c r="BD113" i="1"/>
  <c r="BC113" i="1"/>
  <c r="AP125" i="1"/>
  <c r="AO125" i="1"/>
  <c r="AN125" i="1"/>
  <c r="AO124" i="1"/>
  <c r="AN124" i="1"/>
  <c r="AO123" i="1"/>
  <c r="AN123" i="1"/>
  <c r="AO122" i="1"/>
  <c r="AN122" i="1"/>
  <c r="AO121" i="1"/>
  <c r="AN121" i="1"/>
  <c r="H7" i="3" s="1"/>
  <c r="AO120" i="1"/>
  <c r="AN120" i="1"/>
  <c r="AO118" i="1"/>
  <c r="AN118" i="1"/>
  <c r="AO117" i="1"/>
  <c r="AN117" i="1"/>
  <c r="AO116" i="1"/>
  <c r="AN116" i="1"/>
  <c r="AO115" i="1"/>
  <c r="AN115" i="1"/>
  <c r="AO114" i="1"/>
  <c r="AN114" i="1"/>
  <c r="AO113" i="1"/>
  <c r="AN113" i="1"/>
  <c r="AA125" i="1"/>
  <c r="Z125" i="1"/>
  <c r="Y125" i="1"/>
  <c r="Z124" i="1"/>
  <c r="Z123" i="1"/>
  <c r="Z122" i="1"/>
  <c r="Z121" i="1"/>
  <c r="Z120" i="1"/>
  <c r="Z119" i="1"/>
  <c r="Z118" i="1"/>
  <c r="Z117" i="1"/>
  <c r="Z116" i="1"/>
  <c r="Z115" i="1"/>
  <c r="Z114" i="1"/>
  <c r="Z113" i="1"/>
  <c r="Y124" i="1"/>
  <c r="Y123" i="1"/>
  <c r="Y122" i="1"/>
  <c r="Y121" i="1"/>
  <c r="H6" i="3" s="1"/>
  <c r="Y120" i="1"/>
  <c r="Y119" i="1"/>
  <c r="Y118" i="1"/>
  <c r="Y117" i="1"/>
  <c r="Y116" i="1"/>
  <c r="Y115" i="1"/>
  <c r="Y114" i="1"/>
  <c r="Y113" i="1"/>
  <c r="K118" i="1"/>
  <c r="K117" i="1"/>
  <c r="K116" i="1"/>
  <c r="K115" i="1"/>
  <c r="K114" i="1"/>
  <c r="K113" i="1"/>
  <c r="J118" i="1"/>
  <c r="J117" i="1"/>
  <c r="J116" i="1"/>
  <c r="J115" i="1"/>
  <c r="J114" i="1"/>
  <c r="J113" i="1"/>
  <c r="CI124" i="1"/>
  <c r="CI123" i="1"/>
  <c r="CI122" i="1"/>
  <c r="CI121" i="1"/>
  <c r="CI120" i="1"/>
  <c r="CI119" i="1"/>
  <c r="CI118" i="1"/>
  <c r="CI117" i="1"/>
  <c r="CI116" i="1"/>
  <c r="CI115" i="1"/>
  <c r="CI114" i="1"/>
  <c r="CI113" i="1"/>
  <c r="BE124" i="1"/>
  <c r="BE123" i="1"/>
  <c r="BE122" i="1"/>
  <c r="BE121" i="1"/>
  <c r="BE120" i="1"/>
  <c r="BE118" i="1"/>
  <c r="BE117" i="1"/>
  <c r="BE116" i="1"/>
  <c r="BE115" i="1"/>
  <c r="BE114" i="1"/>
  <c r="BE113" i="1"/>
  <c r="AA113" i="1"/>
  <c r="AP124" i="1"/>
  <c r="AP123" i="1"/>
  <c r="AP122" i="1"/>
  <c r="AP121" i="1"/>
  <c r="AP120" i="1"/>
  <c r="AP118" i="1"/>
  <c r="AP117" i="1"/>
  <c r="AP116" i="1"/>
  <c r="AP115" i="1"/>
  <c r="AP114" i="1"/>
  <c r="AP113" i="1"/>
  <c r="AA124" i="1"/>
  <c r="AA123" i="1"/>
  <c r="AA122" i="1"/>
  <c r="AA121" i="1"/>
  <c r="AA120" i="1"/>
  <c r="AA119" i="1"/>
  <c r="AA118" i="1"/>
  <c r="AA117" i="1"/>
  <c r="AA116" i="1"/>
  <c r="AA115" i="1"/>
  <c r="AA114" i="1"/>
  <c r="L118" i="1"/>
  <c r="L117" i="1"/>
  <c r="L116" i="1"/>
  <c r="L115" i="1"/>
  <c r="L114" i="1"/>
  <c r="L113" i="1"/>
  <c r="L75" i="1"/>
  <c r="CI78" i="1"/>
  <c r="CI77" i="1"/>
  <c r="CI75" i="1"/>
  <c r="CI74" i="1"/>
  <c r="CI73" i="1"/>
  <c r="CI72" i="1"/>
  <c r="CI71" i="1"/>
  <c r="CI70" i="1"/>
  <c r="CI69" i="1"/>
  <c r="CI63" i="1"/>
  <c r="AA78" i="1"/>
  <c r="AA77" i="1"/>
  <c r="AA75" i="1"/>
  <c r="AA74" i="1"/>
  <c r="AA73" i="1"/>
  <c r="AA71" i="1"/>
  <c r="AA70" i="1"/>
  <c r="AA69" i="1"/>
  <c r="AA63" i="1"/>
  <c r="L69" i="1"/>
  <c r="L70" i="1"/>
  <c r="L71" i="1"/>
  <c r="CE75" i="1"/>
  <c r="G144" i="1" s="1"/>
  <c r="CD75" i="1"/>
  <c r="F144" i="1" s="1"/>
  <c r="D10" i="3" s="1"/>
  <c r="CF63" i="1"/>
  <c r="CE63" i="1"/>
  <c r="CD63" i="1"/>
  <c r="K75" i="1"/>
  <c r="H75" i="1" s="1"/>
  <c r="G139" i="1" s="1"/>
  <c r="Z78" i="1"/>
  <c r="W78" i="1" s="1"/>
  <c r="Y78" i="1"/>
  <c r="V78" i="1" s="1"/>
  <c r="K74" i="1"/>
  <c r="H74" i="1" s="1"/>
  <c r="J74" i="1"/>
  <c r="G74" i="1" s="1"/>
  <c r="K53" i="1" s="1"/>
  <c r="Z77" i="1"/>
  <c r="Y77" i="1"/>
  <c r="Z75" i="1"/>
  <c r="Y75" i="1"/>
  <c r="V75" i="1" s="1"/>
  <c r="Z74" i="1"/>
  <c r="W74" i="1" s="1"/>
  <c r="Y74" i="1"/>
  <c r="V74" i="1" s="1"/>
  <c r="Z73" i="1"/>
  <c r="Y73" i="1"/>
  <c r="K71" i="1"/>
  <c r="H71" i="1" s="1"/>
  <c r="J71" i="1"/>
  <c r="G71" i="1" s="1"/>
  <c r="Z71" i="1"/>
  <c r="W71" i="1" s="1"/>
  <c r="Y71" i="1"/>
  <c r="V71" i="1" s="1"/>
  <c r="Z70" i="1"/>
  <c r="W70" i="1" s="1"/>
  <c r="Y70" i="1"/>
  <c r="V70" i="1" s="1"/>
  <c r="K70" i="1"/>
  <c r="H70" i="1" s="1"/>
  <c r="J70" i="1"/>
  <c r="G70" i="1" s="1"/>
  <c r="Z69" i="1"/>
  <c r="W69" i="1" s="1"/>
  <c r="Y69" i="1"/>
  <c r="V69" i="1" s="1"/>
  <c r="K69" i="1"/>
  <c r="H69" i="1" s="1"/>
  <c r="J69" i="1"/>
  <c r="G69" i="1" s="1"/>
  <c r="Z63" i="1"/>
  <c r="Y63" i="1"/>
  <c r="X63" i="1"/>
  <c r="W63" i="1"/>
  <c r="V63" i="1"/>
  <c r="K63" i="1"/>
  <c r="I63" i="1"/>
  <c r="H63" i="1"/>
  <c r="G63" i="1"/>
  <c r="H140" i="1" l="1"/>
  <c r="W75" i="1"/>
  <c r="G140" i="1" s="1"/>
  <c r="I140" i="1"/>
  <c r="H139" i="1"/>
  <c r="I139" i="1"/>
  <c r="E10" i="3"/>
  <c r="D9" i="3"/>
  <c r="F148" i="1"/>
  <c r="D15" i="3" s="1"/>
  <c r="E9" i="3"/>
  <c r="G148" i="1"/>
  <c r="E5" i="3"/>
  <c r="F140" i="1"/>
  <c r="D6" i="3" s="1"/>
  <c r="F139" i="1"/>
  <c r="E6" i="3" l="1"/>
  <c r="G146" i="1"/>
  <c r="E13" i="3" s="1"/>
  <c r="H146" i="1"/>
  <c r="I146" i="1"/>
  <c r="E15" i="3"/>
  <c r="D5" i="3"/>
  <c r="F146" i="1"/>
  <c r="D13" i="3" s="1"/>
</calcChain>
</file>

<file path=xl/sharedStrings.xml><?xml version="1.0" encoding="utf-8"?>
<sst xmlns="http://schemas.openxmlformats.org/spreadsheetml/2006/main" count="392" uniqueCount="80">
  <si>
    <t>20IRE</t>
    <phoneticPr fontId="8"/>
  </si>
  <si>
    <t>100IRE</t>
    <phoneticPr fontId="8"/>
  </si>
  <si>
    <t>x</t>
    <phoneticPr fontId="8"/>
  </si>
  <si>
    <t>y</t>
    <phoneticPr fontId="8"/>
  </si>
  <si>
    <t>差分計算</t>
    <rPh sb="0" eb="2">
      <t>サブン</t>
    </rPh>
    <rPh sb="2" eb="4">
      <t>ケイサン</t>
    </rPh>
    <phoneticPr fontId="8"/>
  </si>
  <si>
    <t>Elapsed time</t>
    <phoneticPr fontId="8"/>
  </si>
  <si>
    <t>測定値</t>
    <rPh sb="0" eb="3">
      <t>ソクテイチ</t>
    </rPh>
    <phoneticPr fontId="8"/>
  </si>
  <si>
    <t>変化量</t>
    <rPh sb="0" eb="2">
      <t>ヘンカ</t>
    </rPh>
    <rPh sb="2" eb="3">
      <t>リョウ</t>
    </rPh>
    <phoneticPr fontId="8"/>
  </si>
  <si>
    <t>2H後基準変化量</t>
    <rPh sb="2" eb="3">
      <t>ゴ</t>
    </rPh>
    <rPh sb="3" eb="5">
      <t>キジュン</t>
    </rPh>
    <rPh sb="5" eb="7">
      <t>ヘンカ</t>
    </rPh>
    <rPh sb="7" eb="8">
      <t>リョウ</t>
    </rPh>
    <phoneticPr fontId="8"/>
  </si>
  <si>
    <t>Lv</t>
    <phoneticPr fontId="8"/>
  </si>
  <si>
    <t>Lv</t>
    <phoneticPr fontId="8"/>
  </si>
  <si>
    <t>Lv</t>
  </si>
  <si>
    <t>HTOLのドリフト規格   ■100IRE, 500h判断</t>
    <phoneticPr fontId="8"/>
  </si>
  <si>
    <t>Cx≦0.01、Cy≦0.015、Lv≧87%</t>
    <phoneticPr fontId="8"/>
  </si>
  <si>
    <t>Lv Guide Line for Graph</t>
    <phoneticPr fontId="8"/>
  </si>
  <si>
    <t>Wx Guide Line for Graph</t>
    <phoneticPr fontId="8"/>
  </si>
  <si>
    <t>Wy Guide Line for Graph</t>
    <phoneticPr fontId="8"/>
  </si>
  <si>
    <t>まとめ</t>
    <phoneticPr fontId="8"/>
  </si>
  <si>
    <t>Delta x</t>
    <phoneticPr fontId="8"/>
  </si>
  <si>
    <t>Delta y</t>
    <phoneticPr fontId="8"/>
  </si>
  <si>
    <t>Delta x</t>
    <phoneticPr fontId="8"/>
  </si>
  <si>
    <t>Delta y</t>
    <phoneticPr fontId="8"/>
  </si>
  <si>
    <t>memo</t>
    <phoneticPr fontId="8"/>
  </si>
  <si>
    <t>不要なサンプルはこの列を選んで表示を消すこと</t>
    <rPh sb="0" eb="2">
      <t>フヨウ</t>
    </rPh>
    <rPh sb="10" eb="11">
      <t>レツ</t>
    </rPh>
    <rPh sb="12" eb="13">
      <t>エラ</t>
    </rPh>
    <rPh sb="15" eb="17">
      <t>ヒョウジ</t>
    </rPh>
    <rPh sb="18" eb="19">
      <t>ケ</t>
    </rPh>
    <phoneticPr fontId="8"/>
  </si>
  <si>
    <t>↑タイトル入力</t>
    <rPh sb="5" eb="7">
      <t>ニュウリョク</t>
    </rPh>
    <phoneticPr fontId="8"/>
  </si>
  <si>
    <t>measured date &amp; time</t>
  </si>
  <si>
    <t>u'</t>
    <phoneticPr fontId="8"/>
  </si>
  <si>
    <t>v'</t>
    <phoneticPr fontId="8"/>
  </si>
  <si>
    <t>u'</t>
    <phoneticPr fontId="8"/>
  </si>
  <si>
    <t>v'</t>
    <phoneticPr fontId="8"/>
  </si>
  <si>
    <t>Delta u'</t>
    <phoneticPr fontId="8"/>
  </si>
  <si>
    <t>Delta v'</t>
    <phoneticPr fontId="8"/>
  </si>
  <si>
    <t>Delta u'v’</t>
    <phoneticPr fontId="8"/>
  </si>
  <si>
    <t>JND</t>
    <phoneticPr fontId="8"/>
  </si>
  <si>
    <t>u'</t>
    <phoneticPr fontId="8"/>
  </si>
  <si>
    <t>v'</t>
    <phoneticPr fontId="8"/>
  </si>
  <si>
    <t>Delta u'v’</t>
  </si>
  <si>
    <t>JND</t>
  </si>
  <si>
    <t>Measured data</t>
    <phoneticPr fontId="8"/>
  </si>
  <si>
    <t>Drift of Low Gray (20IRE)</t>
    <phoneticPr fontId="8"/>
  </si>
  <si>
    <t>Average (each N=2 case)</t>
    <phoneticPr fontId="8"/>
  </si>
  <si>
    <t>Summary</t>
    <phoneticPr fontId="8"/>
  </si>
  <si>
    <t>Variation based on 2h</t>
    <phoneticPr fontId="8"/>
  </si>
  <si>
    <t>Variation</t>
  </si>
  <si>
    <t>If no need this sample then select these column and disappear</t>
    <phoneticPr fontId="8"/>
  </si>
  <si>
    <r>
      <rPr>
        <b/>
        <sz val="18"/>
        <rFont val="Meiryo UI"/>
        <family val="3"/>
        <charset val="128"/>
      </rPr>
      <t>まとめ</t>
    </r>
    <phoneticPr fontId="8"/>
  </si>
  <si>
    <r>
      <t xml:space="preserve">Average </t>
    </r>
    <r>
      <rPr>
        <sz val="11"/>
        <rFont val="Meiryo UI"/>
        <family val="3"/>
        <charset val="128"/>
      </rPr>
      <t>（</t>
    </r>
    <r>
      <rPr>
        <sz val="11"/>
        <rFont val="Tahoma"/>
        <family val="2"/>
      </rPr>
      <t>each N=2 case)</t>
    </r>
    <phoneticPr fontId="8"/>
  </si>
  <si>
    <t>不要なサンプルはこの行を選んで表示を消すこと</t>
    <rPh sb="0" eb="2">
      <t>フヨウ</t>
    </rPh>
    <rPh sb="10" eb="11">
      <t>ギョウ</t>
    </rPh>
    <rPh sb="12" eb="13">
      <t>エラ</t>
    </rPh>
    <rPh sb="15" eb="17">
      <t>ヒョウジ</t>
    </rPh>
    <rPh sb="18" eb="19">
      <t>ケ</t>
    </rPh>
    <phoneticPr fontId="8"/>
  </si>
  <si>
    <t>If no need this sample then select these raw and disappear</t>
    <phoneticPr fontId="8"/>
  </si>
  <si>
    <r>
      <t>xxh</t>
    </r>
    <r>
      <rPr>
        <sz val="11"/>
        <color rgb="FF000000"/>
        <rFont val="Meiryo UI"/>
        <family val="3"/>
        <charset val="128"/>
      </rPr>
      <t>相対位置</t>
    </r>
    <rPh sb="3" eb="5">
      <t>ソウタイ</t>
    </rPh>
    <rPh sb="5" eb="7">
      <t>イチ</t>
    </rPh>
    <phoneticPr fontId="8"/>
  </si>
  <si>
    <r>
      <t xml:space="preserve">xxh </t>
    </r>
    <r>
      <rPr>
        <sz val="11"/>
        <color rgb="FF000000"/>
        <rFont val="Meiryo UI"/>
        <family val="3"/>
        <charset val="128"/>
      </rPr>
      <t>値</t>
    </r>
    <rPh sb="4" eb="5">
      <t>アタイ</t>
    </rPh>
    <phoneticPr fontId="8"/>
  </si>
  <si>
    <r>
      <t>xxh</t>
    </r>
    <r>
      <rPr>
        <sz val="11"/>
        <color rgb="FF000000"/>
        <rFont val="Meiryo UI"/>
        <family val="3"/>
        <charset val="128"/>
      </rPr>
      <t>以下最大値相対位置</t>
    </r>
    <rPh sb="3" eb="5">
      <t>イカ</t>
    </rPh>
    <rPh sb="5" eb="7">
      <t>サイダイ</t>
    </rPh>
    <rPh sb="7" eb="8">
      <t>チ</t>
    </rPh>
    <rPh sb="8" eb="10">
      <t>ソウタイ</t>
    </rPh>
    <rPh sb="10" eb="12">
      <t>イチ</t>
    </rPh>
    <phoneticPr fontId="8"/>
  </si>
  <si>
    <r>
      <t>xxh</t>
    </r>
    <r>
      <rPr>
        <sz val="11"/>
        <color rgb="FF000000"/>
        <rFont val="Meiryo UI"/>
        <family val="3"/>
        <charset val="128"/>
      </rPr>
      <t>以下最大値</t>
    </r>
    <rPh sb="3" eb="5">
      <t>イカ</t>
    </rPh>
    <rPh sb="5" eb="8">
      <t>サイダイチ</t>
    </rPh>
    <phoneticPr fontId="8"/>
  </si>
  <si>
    <r>
      <t>xxh</t>
    </r>
    <r>
      <rPr>
        <sz val="11"/>
        <color rgb="FF000000"/>
        <rFont val="Meiryo UI"/>
        <family val="3"/>
        <charset val="128"/>
      </rPr>
      <t>ではない</t>
    </r>
    <phoneticPr fontId="8"/>
  </si>
  <si>
    <t>Elapsed time</t>
  </si>
  <si>
    <r>
      <t>xxh</t>
    </r>
    <r>
      <rPr>
        <sz val="11"/>
        <color rgb="FF000000"/>
        <rFont val="Meiryo UI"/>
        <family val="3"/>
        <charset val="128"/>
      </rPr>
      <t>か</t>
    </r>
    <r>
      <rPr>
        <sz val="11"/>
        <color rgb="FF000000"/>
        <rFont val="Arial"/>
        <family val="2"/>
      </rPr>
      <t>xxh</t>
    </r>
    <r>
      <rPr>
        <sz val="11"/>
        <color rgb="FF000000"/>
        <rFont val="Meiryo UI"/>
        <family val="3"/>
        <charset val="128"/>
      </rPr>
      <t>以下最大値か</t>
    </r>
    <rPh sb="7" eb="9">
      <t>イカ</t>
    </rPh>
    <rPh sb="9" eb="12">
      <t>サイダイチ</t>
    </rPh>
    <phoneticPr fontId="8"/>
  </si>
  <si>
    <t>for DR check sheet Calc. and PQ Gp.</t>
    <phoneticPr fontId="8"/>
  </si>
  <si>
    <t>xxh</t>
    <phoneticPr fontId="8"/>
  </si>
  <si>
    <t>測定間隔(h)</t>
    <rPh sb="0" eb="2">
      <t>ソクテイ</t>
    </rPh>
    <rPh sb="2" eb="4">
      <t>カンカク</t>
    </rPh>
    <phoneticPr fontId="8"/>
  </si>
  <si>
    <t>⇒ここに測定間隔を入力する、48hは必須測定</t>
    <rPh sb="4" eb="6">
      <t>ソクテイ</t>
    </rPh>
    <rPh sb="6" eb="8">
      <t>カンカク</t>
    </rPh>
    <rPh sb="9" eb="11">
      <t>ニュウリョク</t>
    </rPh>
    <rPh sb="18" eb="20">
      <t>ヒッス</t>
    </rPh>
    <rPh sb="20" eb="22">
      <t>ソクテイ</t>
    </rPh>
    <phoneticPr fontId="8"/>
  </si>
  <si>
    <t>Delta x</t>
    <phoneticPr fontId="8"/>
  </si>
  <si>
    <t>Delta y</t>
    <phoneticPr fontId="8"/>
  </si>
  <si>
    <t>12h or 8h or 24h ?</t>
    <phoneticPr fontId="8"/>
  </si>
  <si>
    <t>&lt;=0.1% /2h?</t>
    <phoneticPr fontId="8"/>
  </si>
  <si>
    <t>delta Lv &lt;=0.1% /2h</t>
    <phoneticPr fontId="8"/>
  </si>
  <si>
    <t>judge</t>
    <phoneticPr fontId="8"/>
  </si>
  <si>
    <t>Measurement Interval (h)</t>
  </si>
  <si>
    <t>till 300h</t>
    <phoneticPr fontId="8"/>
  </si>
  <si>
    <t>CU55_ES</t>
    <phoneticPr fontId="8"/>
  </si>
  <si>
    <t>CU65_ES</t>
    <phoneticPr fontId="8"/>
  </si>
  <si>
    <t>CU75_ES</t>
    <phoneticPr fontId="8"/>
  </si>
  <si>
    <t>Stable Elapsed time of delta Lv&lt;=0.1%/2h till 300h</t>
    <phoneticPr fontId="8"/>
  </si>
  <si>
    <t>Summary</t>
  </si>
  <si>
    <r>
      <t>Chroma. Drift of low Gray</t>
    </r>
    <r>
      <rPr>
        <sz val="10"/>
        <rFont val="Meiryo UI"/>
        <family val="3"/>
        <charset val="128"/>
      </rPr>
      <t xml:space="preserve">
</t>
    </r>
    <r>
      <rPr>
        <sz val="10"/>
        <rFont val="Tahoma"/>
        <family val="2"/>
      </rPr>
      <t>0-&gt;48h 20IRE
Wx, Wy&lt;=10/1000</t>
    </r>
  </si>
  <si>
    <t>CS2000 S/N:1001090</t>
    <phoneticPr fontId="8"/>
  </si>
  <si>
    <t>CS2000 S/N:1001090</t>
    <phoneticPr fontId="8"/>
  </si>
  <si>
    <t>↓Start日時を記入</t>
    <rPh sb="6" eb="8">
      <t>ニチジ</t>
    </rPh>
    <rPh sb="9" eb="11">
      <t>キニュウ</t>
    </rPh>
    <phoneticPr fontId="8"/>
  </si>
  <si>
    <t>CX65_ES</t>
    <phoneticPr fontId="8"/>
  </si>
  <si>
    <t>CX75_ES</t>
    <phoneticPr fontId="8"/>
  </si>
  <si>
    <t>CS2000 S/N:1001060</t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</si>
</sst>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7">
    <numFmt numFmtId="176" formatCode="yyyy/mm/dd\ hh:mm;@"/>
    <numFmt numFmtId="177" formatCode="0.0000_);[Red]\(0.0000\)"/>
    <numFmt numFmtId="178" formatCode="0.00_);[Red]\(0.00\)"/>
    <numFmt numFmtId="179" formatCode="0.0_ "/>
    <numFmt numFmtId="180" formatCode="0.0%"/>
    <numFmt numFmtId="181" formatCode="0.000_);[Red]\(0.000\)"/>
    <numFmt numFmtId="182" formatCode="0.0_);[Red]\(0.0\)"/>
    <numFmt numFmtId="183" formatCode="0_);[Red]\(0\)"/>
    <numFmt numFmtId="184" formatCode="0.000_ "/>
    <numFmt numFmtId="185" formatCode="0.0_ &quot;/1000&quot;"/>
    <numFmt numFmtId="186" formatCode="[$-F400]h:mm:ss\ AM/PM"/>
    <numFmt numFmtId="187" formatCode="0.0000_ "/>
    <numFmt numFmtId="188" formatCode="0.000_ ;[Red]\-0.000\ "/>
    <numFmt numFmtId="189" formatCode="0.0_ ;[Red]\-0.0\ "/>
    <numFmt numFmtId="190" formatCode="0.00_ ;[Red]\-0.00\ "/>
    <numFmt numFmtId="191" formatCode="0_ "/>
    <numFmt numFmtId="192" formatCode="#&quot;h&quot;"/>
  </numFmts>
  <fonts count="56">
    <font>
      <sz val="11"/>
      <name val="ＭＳ Ｐゴシック"/>
      <family val="3"/>
      <charset val="128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2"/>
      <name val="Arial"/>
      <family val="2"/>
    </font>
    <font>
      <sz val="12"/>
      <name val="Arial Unicode MS"/>
      <family val="3"/>
      <charset val="128"/>
    </font>
    <font>
      <sz val="9"/>
      <name val="Arial Unicode MS"/>
      <family val="3"/>
      <charset val="128"/>
    </font>
    <font>
      <sz val="11"/>
      <name val="Arial Unicode MS"/>
      <family val="3"/>
      <charset val="128"/>
    </font>
    <font>
      <sz val="12"/>
      <color rgb="FF0000FF"/>
      <name val="Arial"/>
      <family val="2"/>
    </font>
    <font>
      <sz val="12"/>
      <color theme="1"/>
      <name val="Arial"/>
      <family val="2"/>
    </font>
    <font>
      <sz val="11"/>
      <name val="Arial"/>
      <family val="2"/>
    </font>
    <font>
      <sz val="11"/>
      <color rgb="FF0000FF"/>
      <name val="Arial"/>
      <family val="2"/>
    </font>
    <font>
      <b/>
      <sz val="22"/>
      <name val="ＭＳ Ｐゴシック"/>
      <family val="3"/>
      <charset val="128"/>
    </font>
    <font>
      <b/>
      <sz val="22"/>
      <color theme="1"/>
      <name val="Arial"/>
      <family val="2"/>
    </font>
    <font>
      <b/>
      <sz val="11"/>
      <name val="Arial"/>
      <family val="2"/>
    </font>
    <font>
      <b/>
      <sz val="11"/>
      <color rgb="FFFF0000"/>
      <name val="Arial"/>
      <family val="2"/>
    </font>
    <font>
      <sz val="16"/>
      <name val="ＭＳ Ｐゴシック"/>
      <family val="3"/>
      <charset val="128"/>
    </font>
    <font>
      <sz val="11"/>
      <name val="Tahoma"/>
      <family val="2"/>
    </font>
    <font>
      <b/>
      <sz val="18"/>
      <name val="Tahoma"/>
      <family val="2"/>
    </font>
    <font>
      <b/>
      <sz val="11"/>
      <color theme="0"/>
      <name val="Meiryo UI"/>
      <family val="3"/>
      <charset val="128"/>
    </font>
    <font>
      <sz val="11"/>
      <color rgb="FF000000"/>
      <name val="Arial"/>
      <family val="2"/>
    </font>
    <font>
      <sz val="11"/>
      <color theme="0" tint="-0.34998626667073579"/>
      <name val="Arial"/>
      <family val="2"/>
    </font>
    <font>
      <sz val="11"/>
      <name val="Meiryo UI"/>
      <family val="3"/>
      <charset val="128"/>
    </font>
    <font>
      <sz val="10"/>
      <name val="Meiryo UI"/>
      <family val="3"/>
      <charset val="128"/>
    </font>
    <font>
      <sz val="10"/>
      <name val="Tahoma"/>
      <family val="2"/>
    </font>
    <font>
      <sz val="14"/>
      <name val="Arial"/>
      <family val="2"/>
    </font>
    <font>
      <sz val="9"/>
      <name val="Tahoma"/>
      <family val="2"/>
    </font>
    <font>
      <sz val="9"/>
      <name val="Meiryo UI"/>
      <family val="3"/>
      <charset val="128"/>
    </font>
    <font>
      <b/>
      <sz val="14"/>
      <name val="Arial"/>
      <family val="2"/>
    </font>
    <font>
      <b/>
      <sz val="12"/>
      <color theme="0"/>
      <name val="Tahoma"/>
      <family val="2"/>
    </font>
    <font>
      <b/>
      <sz val="12"/>
      <color theme="0"/>
      <name val="Meiryo UI"/>
      <family val="3"/>
      <charset val="128"/>
    </font>
    <font>
      <b/>
      <sz val="22"/>
      <color theme="1"/>
      <name val="Tahoma"/>
      <family val="2"/>
    </font>
    <font>
      <b/>
      <sz val="11"/>
      <name val="Tahoma"/>
      <family val="2"/>
    </font>
    <font>
      <b/>
      <sz val="11"/>
      <color rgb="FFFF0000"/>
      <name val="Tahoma"/>
      <family val="2"/>
    </font>
    <font>
      <b/>
      <sz val="22"/>
      <name val="Tahoma"/>
      <family val="2"/>
    </font>
    <font>
      <b/>
      <sz val="22"/>
      <color rgb="FFFF0000"/>
      <name val="Tahoma"/>
      <family val="2"/>
    </font>
    <font>
      <sz val="22"/>
      <name val="Tahoma"/>
      <family val="2"/>
    </font>
    <font>
      <b/>
      <sz val="18"/>
      <name val="Meiryo UI"/>
      <family val="3"/>
      <charset val="128"/>
    </font>
    <font>
      <b/>
      <sz val="16"/>
      <name val="Tahoma"/>
      <family val="2"/>
    </font>
    <font>
      <b/>
      <sz val="10"/>
      <color theme="0"/>
      <name val="Meiryo UI"/>
      <family val="3"/>
      <charset val="128"/>
    </font>
    <font>
      <b/>
      <sz val="10"/>
      <color theme="0"/>
      <name val="Tahoma"/>
      <family val="2"/>
    </font>
    <font>
      <sz val="11"/>
      <color theme="1"/>
      <name val="Arial"/>
      <family val="2"/>
    </font>
    <font>
      <sz val="11"/>
      <color rgb="FF000000"/>
      <name val="Meiryo UI"/>
      <family val="3"/>
      <charset val="128"/>
    </font>
    <font>
      <sz val="8"/>
      <name val="Arial"/>
      <family val="2"/>
    </font>
    <font>
      <sz val="9"/>
      <name val="Arial"/>
      <family val="2"/>
    </font>
    <font>
      <sz val="8"/>
      <name val="Tahoma"/>
      <family val="2"/>
    </font>
    <font>
      <b/>
      <sz val="14"/>
      <name val="Tahoma"/>
      <family val="2"/>
    </font>
    <font>
      <sz val="8"/>
      <color theme="1" tint="0.59999389629810485"/>
      <name val="Arial"/>
      <family val="2"/>
    </font>
    <font>
      <sz val="11"/>
      <color theme="1" tint="0.59999389629810485"/>
      <name val="Arial"/>
      <family val="2"/>
    </font>
    <font>
      <sz val="10"/>
      <color rgb="FFFF0000"/>
      <name val="ＭＳ Ｐゴシック"/>
      <family val="3"/>
      <charset val="128"/>
    </font>
    <font>
      <sz val="9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-0.24994659260841701"/>
      </left>
      <right/>
      <top style="thin">
        <color theme="1" tint="-0.24994659260841701"/>
      </top>
      <bottom/>
      <diagonal/>
    </border>
    <border>
      <left style="thin">
        <color theme="1" tint="-0.24994659260841701"/>
      </left>
      <right/>
      <top/>
      <bottom style="thin">
        <color theme="1" tint="-0.24994659260841701"/>
      </bottom>
      <diagonal/>
    </border>
    <border>
      <left style="thin">
        <color theme="1" tint="-0.24994659260841701"/>
      </left>
      <right style="thin">
        <color theme="1" tint="0.59996337778862885"/>
      </right>
      <top style="thin">
        <color theme="1" tint="0.59996337778862885"/>
      </top>
      <bottom style="thin">
        <color theme="1" tint="-0.24994659260841701"/>
      </bottom>
      <diagonal/>
    </border>
    <border>
      <left style="thin">
        <color theme="1" tint="0.59996337778862885"/>
      </left>
      <right style="thin">
        <color theme="1" tint="-0.24994659260841701"/>
      </right>
      <top style="thin">
        <color theme="1" tint="0.59996337778862885"/>
      </top>
      <bottom style="thin">
        <color theme="1" tint="-0.24994659260841701"/>
      </bottom>
      <diagonal/>
    </border>
    <border>
      <left style="thin">
        <color theme="1" tint="0.59996337778862885"/>
      </left>
      <right style="thin">
        <color theme="1" tint="0.59996337778862885"/>
      </right>
      <top style="thin">
        <color theme="1" tint="0.59996337778862885"/>
      </top>
      <bottom style="thin">
        <color theme="1" tint="-0.24994659260841701"/>
      </bottom>
      <diagonal/>
    </border>
    <border>
      <left style="thin">
        <color theme="1" tint="-0.24994659260841701"/>
      </left>
      <right/>
      <top style="thin">
        <color theme="1" tint="-0.24994659260841701"/>
      </top>
      <bottom style="thin">
        <color theme="1" tint="0.59996337778862885"/>
      </bottom>
      <diagonal/>
    </border>
    <border>
      <left style="thin">
        <color theme="1" tint="-0.24994659260841701"/>
      </left>
      <right style="thin">
        <color theme="1" tint="0.59996337778862885"/>
      </right>
      <top style="thin">
        <color theme="1" tint="-0.24994659260841701"/>
      </top>
      <bottom style="thin">
        <color theme="1" tint="0.59996337778862885"/>
      </bottom>
      <diagonal/>
    </border>
    <border>
      <left style="thin">
        <color theme="1" tint="0.59996337778862885"/>
      </left>
      <right style="thin">
        <color theme="1" tint="-0.24994659260841701"/>
      </right>
      <top style="thin">
        <color theme="1" tint="-0.24994659260841701"/>
      </top>
      <bottom style="thin">
        <color theme="1" tint="0.59996337778862885"/>
      </bottom>
      <diagonal/>
    </border>
    <border>
      <left style="thin">
        <color theme="1" tint="0.59996337778862885"/>
      </left>
      <right style="thin">
        <color theme="1" tint="0.59996337778862885"/>
      </right>
      <top style="thin">
        <color theme="1" tint="-0.24994659260841701"/>
      </top>
      <bottom style="thin">
        <color theme="1" tint="0.59996337778862885"/>
      </bottom>
      <diagonal/>
    </border>
    <border>
      <left style="thin">
        <color theme="1" tint="-0.24994659260841701"/>
      </left>
      <right/>
      <top style="thin">
        <color theme="1" tint="0.59996337778862885"/>
      </top>
      <bottom style="thin">
        <color theme="1" tint="0.59996337778862885"/>
      </bottom>
      <diagonal/>
    </border>
    <border>
      <left style="thin">
        <color theme="1" tint="-0.24994659260841701"/>
      </left>
      <right style="thin">
        <color theme="1" tint="0.59996337778862885"/>
      </right>
      <top style="thin">
        <color theme="1" tint="0.59996337778862885"/>
      </top>
      <bottom style="thin">
        <color theme="1" tint="0.59996337778862885"/>
      </bottom>
      <diagonal/>
    </border>
    <border>
      <left style="thin">
        <color theme="1" tint="0.59996337778862885"/>
      </left>
      <right style="thin">
        <color theme="1" tint="-0.24994659260841701"/>
      </right>
      <top style="thin">
        <color theme="1" tint="0.59996337778862885"/>
      </top>
      <bottom style="thin">
        <color theme="1" tint="0.59996337778862885"/>
      </bottom>
      <diagonal/>
    </border>
    <border>
      <left style="thin">
        <color theme="1" tint="0.59996337778862885"/>
      </left>
      <right style="thin">
        <color theme="1" tint="0.59996337778862885"/>
      </right>
      <top style="thin">
        <color theme="1" tint="0.59996337778862885"/>
      </top>
      <bottom style="thin">
        <color theme="1" tint="0.59996337778862885"/>
      </bottom>
      <diagonal/>
    </border>
    <border>
      <left style="thin">
        <color theme="1" tint="-0.24994659260841701"/>
      </left>
      <right/>
      <top style="thin">
        <color theme="1" tint="0.59996337778862885"/>
      </top>
      <bottom style="thin">
        <color theme="1" tint="-0.24994659260841701"/>
      </bottom>
      <diagonal/>
    </border>
    <border>
      <left style="thin">
        <color theme="1" tint="-0.24994659260841701"/>
      </left>
      <right style="thin">
        <color theme="1" tint="-0.24994659260841701"/>
      </right>
      <top style="thin">
        <color theme="1" tint="-0.24994659260841701"/>
      </top>
      <bottom style="thin">
        <color theme="1" tint="0.59996337778862885"/>
      </bottom>
      <diagonal/>
    </border>
    <border>
      <left style="thin">
        <color theme="1" tint="-0.24994659260841701"/>
      </left>
      <right style="thin">
        <color theme="1" tint="-0.24994659260841701"/>
      </right>
      <top style="thin">
        <color theme="1" tint="0.59996337778862885"/>
      </top>
      <bottom style="thin">
        <color theme="1" tint="0.59996337778862885"/>
      </bottom>
      <diagonal/>
    </border>
    <border>
      <left style="thin">
        <color theme="1" tint="-0.24994659260841701"/>
      </left>
      <right style="thin">
        <color theme="1" tint="-0.24994659260841701"/>
      </right>
      <top style="thin">
        <color theme="1" tint="0.59996337778862885"/>
      </top>
      <bottom style="thin">
        <color theme="1" tint="-0.24994659260841701"/>
      </bottom>
      <diagonal/>
    </border>
    <border>
      <left style="thin">
        <color theme="1" tint="0.79998168889431442"/>
      </left>
      <right style="thin">
        <color indexed="64"/>
      </right>
      <top style="thin">
        <color theme="1" tint="0.79998168889431442"/>
      </top>
      <bottom style="thin">
        <color theme="1" tint="0.79998168889431442"/>
      </bottom>
      <diagonal/>
    </border>
    <border>
      <left style="thin">
        <color theme="1" tint="0.79998168889431442"/>
      </left>
      <right style="thin">
        <color theme="1" tint="0.79998168889431442"/>
      </right>
      <top style="thin">
        <color theme="1" tint="0.79998168889431442"/>
      </top>
      <bottom style="thin">
        <color theme="1" tint="0.79998168889431442"/>
      </bottom>
      <diagonal/>
    </border>
    <border>
      <left style="thin">
        <color theme="1" tint="0.79998168889431442"/>
      </left>
      <right/>
      <top style="thin">
        <color theme="1" tint="0.79998168889431442"/>
      </top>
      <bottom style="thin">
        <color theme="1" tint="0.79998168889431442"/>
      </bottom>
      <diagonal/>
    </border>
    <border>
      <left style="thin">
        <color theme="1" tint="0.79995117038483843"/>
      </left>
      <right style="thin">
        <color theme="1" tint="0.79995117038483843"/>
      </right>
      <top style="thin">
        <color theme="1" tint="0.79995117038483843"/>
      </top>
      <bottom style="thin">
        <color theme="1" tint="0.79995117038483843"/>
      </bottom>
      <diagonal/>
    </border>
    <border>
      <left style="thin">
        <color theme="1" tint="0.79992065187536243"/>
      </left>
      <right style="thin">
        <color theme="1" tint="0.79992065187536243"/>
      </right>
      <top style="thin">
        <color theme="1" tint="0.79992065187536243"/>
      </top>
      <bottom style="thin">
        <color theme="1" tint="0.79992065187536243"/>
      </bottom>
      <diagonal/>
    </border>
    <border>
      <left style="thin">
        <color theme="1" tint="0.79995117038483843"/>
      </left>
      <right/>
      <top style="thin">
        <color theme="1" tint="0.79995117038483843"/>
      </top>
      <bottom style="thin">
        <color theme="1" tint="0.79995117038483843"/>
      </bottom>
      <diagonal/>
    </border>
    <border>
      <left style="thin">
        <color theme="1" tint="0.79995117038483843"/>
      </left>
      <right style="thin">
        <color theme="1" tint="0.79992065187536243"/>
      </right>
      <top style="thin">
        <color theme="1" tint="0.79995117038483843"/>
      </top>
      <bottom style="thin">
        <color theme="1" tint="0.79992065187536243"/>
      </bottom>
      <diagonal/>
    </border>
    <border>
      <left style="thin">
        <color theme="1" tint="0.79992065187536243"/>
      </left>
      <right style="thin">
        <color theme="1" tint="0.79992065187536243"/>
      </right>
      <top style="thin">
        <color theme="1" tint="0.79995117038483843"/>
      </top>
      <bottom style="thin">
        <color theme="1" tint="0.79992065187536243"/>
      </bottom>
      <diagonal/>
    </border>
    <border>
      <left style="thin">
        <color theme="1" tint="0.79992065187536243"/>
      </left>
      <right style="thin">
        <color theme="1" tint="0.79995117038483843"/>
      </right>
      <top style="thin">
        <color theme="1" tint="0.79995117038483843"/>
      </top>
      <bottom style="thin">
        <color theme="1" tint="0.79992065187536243"/>
      </bottom>
      <diagonal/>
    </border>
    <border>
      <left style="thin">
        <color theme="1" tint="0.79995117038483843"/>
      </left>
      <right style="thin">
        <color theme="1" tint="0.79992065187536243"/>
      </right>
      <top style="thin">
        <color theme="1" tint="0.79992065187536243"/>
      </top>
      <bottom style="thin">
        <color theme="1" tint="0.79992065187536243"/>
      </bottom>
      <diagonal/>
    </border>
    <border>
      <left style="thin">
        <color theme="1" tint="0.79992065187536243"/>
      </left>
      <right style="thin">
        <color theme="1" tint="0.79995117038483843"/>
      </right>
      <top style="thin">
        <color theme="1" tint="0.79992065187536243"/>
      </top>
      <bottom style="thin">
        <color theme="1" tint="0.79992065187536243"/>
      </bottom>
      <diagonal/>
    </border>
    <border>
      <left style="thin">
        <color theme="1" tint="0.79995117038483843"/>
      </left>
      <right style="thin">
        <color theme="1" tint="0.79992065187536243"/>
      </right>
      <top style="thin">
        <color theme="1" tint="0.79992065187536243"/>
      </top>
      <bottom style="thin">
        <color theme="1" tint="0.79995117038483843"/>
      </bottom>
      <diagonal/>
    </border>
    <border>
      <left style="thin">
        <color theme="1" tint="0.79992065187536243"/>
      </left>
      <right style="thin">
        <color theme="1" tint="0.79992065187536243"/>
      </right>
      <top style="thin">
        <color theme="1" tint="0.79992065187536243"/>
      </top>
      <bottom style="thin">
        <color theme="1" tint="0.79995117038483843"/>
      </bottom>
      <diagonal/>
    </border>
    <border>
      <left style="thin">
        <color theme="1" tint="0.79992065187536243"/>
      </left>
      <right style="thin">
        <color theme="1" tint="0.79995117038483843"/>
      </right>
      <top style="thin">
        <color theme="1" tint="0.79992065187536243"/>
      </top>
      <bottom style="thin">
        <color theme="1" tint="0.79995117038483843"/>
      </bottom>
      <diagonal/>
    </border>
    <border>
      <left style="thin">
        <color theme="1" tint="0.79995117038483843"/>
      </left>
      <right/>
      <top/>
      <bottom style="thin">
        <color theme="1" tint="0.79995117038483843"/>
      </bottom>
      <diagonal/>
    </border>
    <border>
      <left/>
      <right style="thin">
        <color theme="1" tint="0.79992065187536243"/>
      </right>
      <top style="thin">
        <color theme="1" tint="0.79992065187536243"/>
      </top>
      <bottom style="thin">
        <color theme="1" tint="0.79992065187536243"/>
      </bottom>
      <diagonal/>
    </border>
    <border>
      <left style="thin">
        <color theme="1" tint="0.79995117038483843"/>
      </left>
      <right style="thin">
        <color theme="1" tint="0.79995117038483843"/>
      </right>
      <top/>
      <bottom style="thin">
        <color theme="1" tint="0.79995117038483843"/>
      </bottom>
      <diagonal/>
    </border>
    <border>
      <left style="thin">
        <color theme="1" tint="0.79995117038483843"/>
      </left>
      <right style="thin">
        <color theme="1" tint="0.79995117038483843"/>
      </right>
      <top/>
      <bottom/>
      <diagonal/>
    </border>
    <border>
      <left style="thin">
        <color theme="1" tint="0.79995117038483843"/>
      </left>
      <right style="thin">
        <color theme="1" tint="-0.24994659260841701"/>
      </right>
      <top/>
      <bottom/>
      <diagonal/>
    </border>
    <border>
      <left/>
      <right style="thin">
        <color theme="1" tint="-0.24994659260841701"/>
      </right>
      <top style="thin">
        <color theme="1" tint="-0.24994659260841701"/>
      </top>
      <bottom style="thin">
        <color theme="1" tint="0.59996337778862885"/>
      </bottom>
      <diagonal/>
    </border>
    <border>
      <left style="thin">
        <color theme="1" tint="0.79992065187536243"/>
      </left>
      <right/>
      <top style="thin">
        <color theme="1" tint="0.79992065187536243"/>
      </top>
      <bottom style="thin">
        <color theme="1" tint="0.79992065187536243"/>
      </bottom>
      <diagonal/>
    </border>
    <border>
      <left/>
      <right/>
      <top style="thin">
        <color theme="1" tint="0.79992065187536243"/>
      </top>
      <bottom style="thin">
        <color theme="1" tint="0.79992065187536243"/>
      </bottom>
      <diagonal/>
    </border>
    <border>
      <left style="thin">
        <color theme="1" tint="0.79998168889431442"/>
      </left>
      <right style="thin">
        <color theme="1" tint="0.79998168889431442"/>
      </right>
      <top/>
      <bottom style="thin">
        <color theme="1" tint="0.79998168889431442"/>
      </bottom>
      <diagonal/>
    </border>
    <border>
      <left style="thin">
        <color theme="1" tint="0.79998168889431442"/>
      </left>
      <right/>
      <top/>
      <bottom style="thin">
        <color theme="1" tint="0.7999816888943144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theme="1" tint="-0.24994659260841701"/>
      </right>
      <top style="thin">
        <color theme="1" tint="-0.24994659260841701"/>
      </top>
      <bottom/>
      <diagonal/>
    </border>
    <border>
      <left style="thin">
        <color theme="1" tint="-0.24994659260841701"/>
      </left>
      <right style="thin">
        <color theme="1" tint="0.79998168889431442"/>
      </right>
      <top style="thin">
        <color theme="1" tint="0.59996337778862885"/>
      </top>
      <bottom style="thin">
        <color theme="1" tint="-0.24994659260841701"/>
      </bottom>
      <diagonal/>
    </border>
    <border>
      <left style="thin">
        <color theme="1" tint="0.79998168889431442"/>
      </left>
      <right style="thin">
        <color theme="1" tint="-0.24994659260841701"/>
      </right>
      <top style="thin">
        <color theme="1" tint="0.59996337778862885"/>
      </top>
      <bottom style="thin">
        <color theme="1" tint="-0.24994659260841701"/>
      </bottom>
      <diagonal/>
    </border>
  </borders>
  <cellStyleXfs count="8">
    <xf numFmtId="0" fontId="0" fillId="0" borderId="0">
      <alignment vertical="center"/>
    </xf>
    <xf numFmtId="9" fontId="7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23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176" fontId="12" fillId="0" borderId="0" xfId="0" applyNumberFormat="1" applyFont="1">
      <alignment vertical="center"/>
    </xf>
    <xf numFmtId="0" fontId="0" fillId="3" borderId="0" xfId="0" applyFill="1">
      <alignment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180" fontId="0" fillId="0" borderId="0" xfId="0" applyNumberFormat="1">
      <alignment vertical="center"/>
    </xf>
    <xf numFmtId="0" fontId="10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0" fillId="0" borderId="0" xfId="0" applyFill="1">
      <alignment vertical="center"/>
    </xf>
    <xf numFmtId="176" fontId="12" fillId="0" borderId="0" xfId="0" applyNumberFormat="1" applyFont="1" applyFill="1">
      <alignment vertical="center"/>
    </xf>
    <xf numFmtId="177" fontId="9" fillId="0" borderId="1" xfId="0" applyNumberFormat="1" applyFont="1" applyBorder="1">
      <alignment vertical="center"/>
    </xf>
    <xf numFmtId="178" fontId="9" fillId="0" borderId="1" xfId="0" applyNumberFormat="1" applyFont="1" applyBorder="1">
      <alignment vertical="center"/>
    </xf>
    <xf numFmtId="179" fontId="9" fillId="0" borderId="1" xfId="0" applyNumberFormat="1" applyFont="1" applyBorder="1">
      <alignment vertical="center"/>
    </xf>
    <xf numFmtId="177" fontId="9" fillId="2" borderId="1" xfId="0" applyNumberFormat="1" applyFont="1" applyFill="1" applyBorder="1">
      <alignment vertical="center"/>
    </xf>
    <xf numFmtId="178" fontId="9" fillId="2" borderId="1" xfId="0" applyNumberFormat="1" applyFont="1" applyFill="1" applyBorder="1">
      <alignment vertical="center"/>
    </xf>
    <xf numFmtId="181" fontId="9" fillId="0" borderId="1" xfId="0" applyNumberFormat="1" applyFont="1" applyBorder="1">
      <alignment vertical="center"/>
    </xf>
    <xf numFmtId="182" fontId="9" fillId="0" borderId="1" xfId="0" applyNumberFormat="1" applyFont="1" applyBorder="1">
      <alignment vertical="center"/>
    </xf>
    <xf numFmtId="178" fontId="9" fillId="0" borderId="1" xfId="1" applyNumberFormat="1" applyFont="1" applyBorder="1">
      <alignment vertical="center"/>
    </xf>
    <xf numFmtId="0" fontId="15" fillId="0" borderId="0" xfId="0" applyFont="1">
      <alignment vertical="center"/>
    </xf>
    <xf numFmtId="176" fontId="16" fillId="0" borderId="0" xfId="0" applyNumberFormat="1" applyFont="1">
      <alignment vertical="center"/>
    </xf>
    <xf numFmtId="181" fontId="9" fillId="2" borderId="1" xfId="0" applyNumberFormat="1" applyFont="1" applyFill="1" applyBorder="1">
      <alignment vertical="center"/>
    </xf>
    <xf numFmtId="180" fontId="15" fillId="0" borderId="0" xfId="1" applyNumberFormat="1" applyFont="1">
      <alignment vertical="center"/>
    </xf>
    <xf numFmtId="182" fontId="9" fillId="2" borderId="1" xfId="0" applyNumberFormat="1" applyFont="1" applyFill="1" applyBorder="1">
      <alignment vertical="center"/>
    </xf>
    <xf numFmtId="20" fontId="15" fillId="0" borderId="0" xfId="0" applyNumberFormat="1" applyFont="1" applyFill="1">
      <alignment vertical="center"/>
    </xf>
    <xf numFmtId="0" fontId="15" fillId="0" borderId="0" xfId="0" applyFont="1" applyFill="1">
      <alignment vertical="center"/>
    </xf>
    <xf numFmtId="180" fontId="15" fillId="0" borderId="0" xfId="1" applyNumberFormat="1" applyFont="1" applyFill="1">
      <alignment vertical="center"/>
    </xf>
    <xf numFmtId="176" fontId="15" fillId="0" borderId="0" xfId="0" applyNumberFormat="1" applyFont="1">
      <alignment vertical="center"/>
    </xf>
    <xf numFmtId="183" fontId="15" fillId="0" borderId="0" xfId="0" applyNumberFormat="1" applyFont="1" applyFill="1">
      <alignment vertical="center"/>
    </xf>
    <xf numFmtId="183" fontId="15" fillId="0" borderId="0" xfId="1" applyNumberFormat="1" applyFont="1" applyFill="1">
      <alignment vertical="center"/>
    </xf>
    <xf numFmtId="177" fontId="15" fillId="0" borderId="0" xfId="0" applyNumberFormat="1" applyFont="1">
      <alignment vertical="center"/>
    </xf>
    <xf numFmtId="0" fontId="15" fillId="3" borderId="0" xfId="0" applyFont="1" applyFill="1">
      <alignment vertical="center"/>
    </xf>
    <xf numFmtId="0" fontId="0" fillId="0" borderId="0" xfId="0" applyFont="1">
      <alignment vertical="center"/>
    </xf>
    <xf numFmtId="0" fontId="17" fillId="0" borderId="0" xfId="0" applyFont="1">
      <alignment vertical="center"/>
    </xf>
    <xf numFmtId="0" fontId="18" fillId="0" borderId="0" xfId="0" applyFont="1">
      <alignment vertical="center"/>
    </xf>
    <xf numFmtId="0" fontId="19" fillId="0" borderId="0" xfId="0" applyFont="1">
      <alignment vertical="center"/>
    </xf>
    <xf numFmtId="0" fontId="19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177" fontId="9" fillId="4" borderId="1" xfId="0" applyNumberFormat="1" applyFont="1" applyFill="1" applyBorder="1">
      <alignment vertical="center"/>
    </xf>
    <xf numFmtId="178" fontId="9" fillId="4" borderId="1" xfId="0" applyNumberFormat="1" applyFont="1" applyFill="1" applyBorder="1">
      <alignment vertical="center"/>
    </xf>
    <xf numFmtId="0" fontId="10" fillId="0" borderId="0" xfId="0" applyFont="1" applyFill="1" applyBorder="1" applyAlignment="1">
      <alignment horizontal="center" vertical="center"/>
    </xf>
    <xf numFmtId="0" fontId="21" fillId="0" borderId="0" xfId="0" applyFont="1">
      <alignment vertical="center"/>
    </xf>
    <xf numFmtId="0" fontId="22" fillId="0" borderId="0" xfId="0" applyFont="1">
      <alignment vertical="center"/>
    </xf>
    <xf numFmtId="184" fontId="22" fillId="0" borderId="0" xfId="0" applyNumberFormat="1" applyFont="1">
      <alignment vertical="center"/>
    </xf>
    <xf numFmtId="0" fontId="22" fillId="0" borderId="3" xfId="0" applyFont="1" applyBorder="1">
      <alignment vertical="center"/>
    </xf>
    <xf numFmtId="0" fontId="22" fillId="0" borderId="7" xfId="0" applyFont="1" applyBorder="1">
      <alignment vertical="center"/>
    </xf>
    <xf numFmtId="0" fontId="22" fillId="0" borderId="11" xfId="0" applyFont="1" applyBorder="1">
      <alignment vertical="center"/>
    </xf>
    <xf numFmtId="0" fontId="22" fillId="0" borderId="15" xfId="0" applyFont="1" applyBorder="1">
      <alignment vertical="center"/>
    </xf>
    <xf numFmtId="0" fontId="22" fillId="0" borderId="16" xfId="0" applyFont="1" applyBorder="1">
      <alignment vertical="center"/>
    </xf>
    <xf numFmtId="185" fontId="22" fillId="0" borderId="8" xfId="0" applyNumberFormat="1" applyFont="1" applyBorder="1" applyAlignment="1">
      <alignment horizontal="center" vertical="center"/>
    </xf>
    <xf numFmtId="185" fontId="22" fillId="0" borderId="9" xfId="0" applyNumberFormat="1" applyFont="1" applyBorder="1" applyAlignment="1">
      <alignment horizontal="center" vertical="center"/>
    </xf>
    <xf numFmtId="0" fontId="22" fillId="0" borderId="17" xfId="0" applyFont="1" applyBorder="1">
      <alignment vertical="center"/>
    </xf>
    <xf numFmtId="185" fontId="22" fillId="0" borderId="12" xfId="0" applyNumberFormat="1" applyFont="1" applyBorder="1" applyAlignment="1">
      <alignment horizontal="center" vertical="center"/>
    </xf>
    <xf numFmtId="185" fontId="22" fillId="0" borderId="13" xfId="0" applyNumberFormat="1" applyFont="1" applyBorder="1" applyAlignment="1">
      <alignment horizontal="center" vertical="center"/>
    </xf>
    <xf numFmtId="0" fontId="22" fillId="0" borderId="18" xfId="0" applyFont="1" applyBorder="1">
      <alignment vertical="center"/>
    </xf>
    <xf numFmtId="185" fontId="22" fillId="0" borderId="4" xfId="0" applyNumberFormat="1" applyFont="1" applyBorder="1" applyAlignment="1">
      <alignment horizontal="center" vertical="center"/>
    </xf>
    <xf numFmtId="185" fontId="22" fillId="0" borderId="5" xfId="0" applyNumberFormat="1" applyFont="1" applyBorder="1" applyAlignment="1">
      <alignment horizontal="center" vertical="center"/>
    </xf>
    <xf numFmtId="0" fontId="23" fillId="0" borderId="0" xfId="0" applyFont="1">
      <alignment vertical="center"/>
    </xf>
    <xf numFmtId="0" fontId="0" fillId="0" borderId="0" xfId="0" applyFill="1" applyBorder="1">
      <alignment vertical="center"/>
    </xf>
    <xf numFmtId="0" fontId="15" fillId="0" borderId="0" xfId="0" applyFont="1" applyFill="1" applyBorder="1">
      <alignment vertical="center"/>
    </xf>
    <xf numFmtId="0" fontId="0" fillId="0" borderId="0" xfId="0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177" fontId="9" fillId="0" borderId="0" xfId="0" applyNumberFormat="1" applyFont="1" applyFill="1" applyBorder="1">
      <alignment vertical="center"/>
    </xf>
    <xf numFmtId="179" fontId="9" fillId="0" borderId="0" xfId="0" applyNumberFormat="1" applyFont="1" applyFill="1" applyBorder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179" fontId="15" fillId="0" borderId="0" xfId="0" applyNumberFormat="1" applyFont="1" applyBorder="1">
      <alignment vertical="center"/>
    </xf>
    <xf numFmtId="178" fontId="9" fillId="0" borderId="0" xfId="1" applyNumberFormat="1" applyFont="1" applyBorder="1">
      <alignment vertical="center"/>
    </xf>
    <xf numFmtId="0" fontId="15" fillId="6" borderId="1" xfId="0" applyFont="1" applyFill="1" applyBorder="1">
      <alignment vertical="center"/>
    </xf>
    <xf numFmtId="0" fontId="15" fillId="0" borderId="0" xfId="0" applyFont="1" applyBorder="1" applyAlignment="1">
      <alignment horizontal="center" vertical="center"/>
    </xf>
    <xf numFmtId="177" fontId="15" fillId="0" borderId="0" xfId="0" applyNumberFormat="1" applyFont="1" applyBorder="1">
      <alignment vertical="center"/>
    </xf>
    <xf numFmtId="178" fontId="15" fillId="0" borderId="0" xfId="0" applyNumberFormat="1" applyFont="1" applyBorder="1">
      <alignment vertical="center"/>
    </xf>
    <xf numFmtId="0" fontId="15" fillId="0" borderId="0" xfId="0" applyFont="1" applyBorder="1">
      <alignment vertical="center"/>
    </xf>
    <xf numFmtId="0" fontId="15" fillId="0" borderId="0" xfId="0" applyFont="1" applyFill="1" applyBorder="1" applyAlignment="1">
      <alignment horizontal="center" vertical="center"/>
    </xf>
    <xf numFmtId="177" fontId="15" fillId="0" borderId="0" xfId="0" applyNumberFormat="1" applyFont="1" applyFill="1" applyBorder="1">
      <alignment vertical="center"/>
    </xf>
    <xf numFmtId="178" fontId="15" fillId="0" borderId="0" xfId="0" applyNumberFormat="1" applyFont="1" applyFill="1" applyBorder="1">
      <alignment vertical="center"/>
    </xf>
    <xf numFmtId="0" fontId="13" fillId="0" borderId="0" xfId="0" applyFont="1" applyBorder="1" applyAlignment="1">
      <alignment horizontal="center" vertical="center"/>
    </xf>
    <xf numFmtId="181" fontId="9" fillId="0" borderId="0" xfId="0" applyNumberFormat="1" applyFont="1" applyBorder="1">
      <alignment vertical="center"/>
    </xf>
    <xf numFmtId="0" fontId="15" fillId="0" borderId="20" xfId="0" applyFont="1" applyBorder="1">
      <alignment vertical="center"/>
    </xf>
    <xf numFmtId="187" fontId="15" fillId="5" borderId="20" xfId="0" applyNumberFormat="1" applyFont="1" applyFill="1" applyBorder="1">
      <alignment vertical="center"/>
    </xf>
    <xf numFmtId="0" fontId="15" fillId="5" borderId="20" xfId="0" applyFont="1" applyFill="1" applyBorder="1">
      <alignment vertical="center"/>
    </xf>
    <xf numFmtId="0" fontId="24" fillId="7" borderId="0" xfId="0" applyFont="1" applyFill="1">
      <alignment vertical="center"/>
    </xf>
    <xf numFmtId="0" fontId="22" fillId="0" borderId="21" xfId="0" applyFont="1" applyBorder="1">
      <alignment vertical="center"/>
    </xf>
    <xf numFmtId="187" fontId="22" fillId="0" borderId="20" xfId="0" applyNumberFormat="1" applyFont="1" applyBorder="1">
      <alignment vertical="center"/>
    </xf>
    <xf numFmtId="187" fontId="22" fillId="0" borderId="21" xfId="0" applyNumberFormat="1" applyFont="1" applyBorder="1">
      <alignment vertical="center"/>
    </xf>
    <xf numFmtId="187" fontId="22" fillId="0" borderId="22" xfId="0" applyNumberFormat="1" applyFont="1" applyBorder="1">
      <alignment vertical="center"/>
    </xf>
    <xf numFmtId="187" fontId="22" fillId="0" borderId="24" xfId="0" applyNumberFormat="1" applyFont="1" applyBorder="1">
      <alignment vertical="center"/>
    </xf>
    <xf numFmtId="187" fontId="22" fillId="0" borderId="25" xfId="0" applyNumberFormat="1" applyFont="1" applyBorder="1">
      <alignment vertical="center"/>
    </xf>
    <xf numFmtId="187" fontId="22" fillId="0" borderId="26" xfId="0" applyNumberFormat="1" applyFont="1" applyBorder="1">
      <alignment vertical="center"/>
    </xf>
    <xf numFmtId="187" fontId="22" fillId="0" borderId="27" xfId="0" applyNumberFormat="1" applyFont="1" applyBorder="1">
      <alignment vertical="center"/>
    </xf>
    <xf numFmtId="187" fontId="22" fillId="0" borderId="28" xfId="0" applyNumberFormat="1" applyFont="1" applyBorder="1">
      <alignment vertical="center"/>
    </xf>
    <xf numFmtId="187" fontId="22" fillId="0" borderId="23" xfId="0" applyNumberFormat="1" applyFont="1" applyBorder="1">
      <alignment vertical="center"/>
    </xf>
    <xf numFmtId="187" fontId="22" fillId="0" borderId="29" xfId="0" applyNumberFormat="1" applyFont="1" applyBorder="1">
      <alignment vertical="center"/>
    </xf>
    <xf numFmtId="187" fontId="22" fillId="0" borderId="30" xfId="0" applyNumberFormat="1" applyFont="1" applyBorder="1">
      <alignment vertical="center"/>
    </xf>
    <xf numFmtId="187" fontId="22" fillId="0" borderId="31" xfId="0" applyNumberFormat="1" applyFont="1" applyBorder="1">
      <alignment vertical="center"/>
    </xf>
    <xf numFmtId="187" fontId="22" fillId="0" borderId="32" xfId="0" applyNumberFormat="1" applyFont="1" applyBorder="1">
      <alignment vertical="center"/>
    </xf>
    <xf numFmtId="0" fontId="23" fillId="5" borderId="0" xfId="0" applyFont="1" applyFill="1">
      <alignment vertical="center"/>
    </xf>
    <xf numFmtId="176" fontId="15" fillId="5" borderId="19" xfId="0" applyNumberFormat="1" applyFont="1" applyFill="1" applyBorder="1">
      <alignment vertical="center"/>
    </xf>
    <xf numFmtId="176" fontId="15" fillId="0" borderId="19" xfId="0" applyNumberFormat="1" applyFont="1" applyBorder="1">
      <alignment vertical="center"/>
    </xf>
    <xf numFmtId="20" fontId="25" fillId="6" borderId="1" xfId="2" applyNumberFormat="1" applyFont="1" applyFill="1" applyBorder="1">
      <alignment vertical="center"/>
    </xf>
    <xf numFmtId="0" fontId="25" fillId="6" borderId="1" xfId="2" applyNumberFormat="1" applyFont="1" applyFill="1" applyBorder="1">
      <alignment vertical="center"/>
    </xf>
    <xf numFmtId="186" fontId="26" fillId="0" borderId="20" xfId="0" applyNumberFormat="1" applyFont="1" applyBorder="1">
      <alignment vertical="center"/>
    </xf>
    <xf numFmtId="0" fontId="0" fillId="0" borderId="0" xfId="0" applyAlignment="1">
      <alignment horizontal="center" vertical="center"/>
    </xf>
    <xf numFmtId="187" fontId="19" fillId="0" borderId="0" xfId="0" applyNumberFormat="1" applyFont="1" applyAlignment="1">
      <alignment horizontal="center" vertical="center"/>
    </xf>
    <xf numFmtId="187" fontId="10" fillId="0" borderId="0" xfId="0" applyNumberFormat="1" applyFont="1" applyFill="1" applyBorder="1" applyAlignment="1">
      <alignment horizontal="center" vertical="center"/>
    </xf>
    <xf numFmtId="187" fontId="0" fillId="0" borderId="0" xfId="0" applyNumberFormat="1" applyAlignment="1">
      <alignment horizontal="center" vertical="center"/>
    </xf>
    <xf numFmtId="187" fontId="15" fillId="0" borderId="0" xfId="0" applyNumberFormat="1" applyFont="1" applyAlignment="1">
      <alignment horizontal="center" vertical="center"/>
    </xf>
    <xf numFmtId="187" fontId="15" fillId="0" borderId="0" xfId="0" applyNumberFormat="1" applyFont="1" applyFill="1" applyBorder="1" applyAlignment="1">
      <alignment horizontal="center" vertical="center"/>
    </xf>
    <xf numFmtId="187" fontId="0" fillId="0" borderId="0" xfId="0" applyNumberFormat="1" applyFill="1" applyBorder="1" applyAlignment="1">
      <alignment horizontal="center" vertical="center"/>
    </xf>
    <xf numFmtId="187" fontId="0" fillId="3" borderId="0" xfId="0" applyNumberFormat="1" applyFill="1" applyAlignment="1">
      <alignment horizontal="center" vertical="center"/>
    </xf>
    <xf numFmtId="187" fontId="15" fillId="0" borderId="0" xfId="1" applyNumberFormat="1" applyFont="1" applyAlignment="1">
      <alignment horizontal="center" vertical="center"/>
    </xf>
    <xf numFmtId="187" fontId="9" fillId="0" borderId="0" xfId="1" applyNumberFormat="1" applyFont="1" applyBorder="1" applyAlignment="1">
      <alignment horizontal="center" vertical="center"/>
    </xf>
    <xf numFmtId="188" fontId="9" fillId="8" borderId="1" xfId="0" applyNumberFormat="1" applyFont="1" applyFill="1" applyBorder="1">
      <alignment vertical="center"/>
    </xf>
    <xf numFmtId="188" fontId="9" fillId="0" borderId="1" xfId="0" applyNumberFormat="1" applyFont="1" applyBorder="1">
      <alignment vertical="center"/>
    </xf>
    <xf numFmtId="190" fontId="9" fillId="0" borderId="1" xfId="1" applyNumberFormat="1" applyFont="1" applyBorder="1">
      <alignment vertical="center"/>
    </xf>
    <xf numFmtId="187" fontId="22" fillId="0" borderId="22" xfId="0" applyNumberFormat="1" applyFont="1" applyFill="1" applyBorder="1">
      <alignment vertical="center"/>
    </xf>
    <xf numFmtId="187" fontId="22" fillId="0" borderId="24" xfId="0" applyNumberFormat="1" applyFont="1" applyFill="1" applyBorder="1">
      <alignment vertical="center"/>
    </xf>
    <xf numFmtId="182" fontId="22" fillId="0" borderId="24" xfId="0" applyNumberFormat="1" applyFont="1" applyFill="1" applyBorder="1">
      <alignment vertical="center"/>
    </xf>
    <xf numFmtId="187" fontId="22" fillId="0" borderId="0" xfId="0" applyNumberFormat="1" applyFont="1" applyAlignment="1">
      <alignment horizontal="center" vertical="center"/>
    </xf>
    <xf numFmtId="185" fontId="22" fillId="0" borderId="10" xfId="0" applyNumberFormat="1" applyFont="1" applyBorder="1" applyAlignment="1">
      <alignment horizontal="center" vertical="center"/>
    </xf>
    <xf numFmtId="185" fontId="22" fillId="0" borderId="14" xfId="0" applyNumberFormat="1" applyFont="1" applyBorder="1" applyAlignment="1">
      <alignment horizontal="center" vertical="center"/>
    </xf>
    <xf numFmtId="185" fontId="22" fillId="0" borderId="6" xfId="0" applyNumberFormat="1" applyFont="1" applyBorder="1" applyAlignment="1">
      <alignment horizontal="center" vertical="center"/>
    </xf>
    <xf numFmtId="180" fontId="15" fillId="0" borderId="0" xfId="0" applyNumberFormat="1" applyFont="1" applyFill="1">
      <alignment vertical="center"/>
    </xf>
    <xf numFmtId="0" fontId="9" fillId="8" borderId="1" xfId="0" applyFont="1" applyFill="1" applyBorder="1" applyAlignment="1">
      <alignment horizontal="center" vertical="center"/>
    </xf>
    <xf numFmtId="189" fontId="9" fillId="0" borderId="1" xfId="0" applyNumberFormat="1" applyFont="1" applyBorder="1">
      <alignment vertical="center"/>
    </xf>
    <xf numFmtId="189" fontId="22" fillId="0" borderId="9" xfId="0" applyNumberFormat="1" applyFont="1" applyBorder="1" applyAlignment="1">
      <alignment horizontal="center" vertical="center"/>
    </xf>
    <xf numFmtId="189" fontId="22" fillId="0" borderId="13" xfId="0" applyNumberFormat="1" applyFont="1" applyBorder="1" applyAlignment="1">
      <alignment horizontal="center" vertical="center"/>
    </xf>
    <xf numFmtId="189" fontId="22" fillId="0" borderId="5" xfId="0" applyNumberFormat="1" applyFont="1" applyBorder="1" applyAlignment="1">
      <alignment horizontal="center" vertical="center"/>
    </xf>
    <xf numFmtId="179" fontId="22" fillId="0" borderId="27" xfId="0" applyNumberFormat="1" applyFont="1" applyBorder="1">
      <alignment vertical="center"/>
    </xf>
    <xf numFmtId="179" fontId="22" fillId="0" borderId="29" xfId="0" applyNumberFormat="1" applyFont="1" applyBorder="1">
      <alignment vertical="center"/>
    </xf>
    <xf numFmtId="179" fontId="22" fillId="0" borderId="32" xfId="0" applyNumberFormat="1" applyFont="1" applyBorder="1">
      <alignment vertical="center"/>
    </xf>
    <xf numFmtId="182" fontId="22" fillId="0" borderId="9" xfId="0" applyNumberFormat="1" applyFont="1" applyFill="1" applyBorder="1" applyAlignment="1">
      <alignment horizontal="center" vertical="center"/>
    </xf>
    <xf numFmtId="182" fontId="22" fillId="0" borderId="13" xfId="0" applyNumberFormat="1" applyFont="1" applyFill="1" applyBorder="1" applyAlignment="1">
      <alignment horizontal="center" vertical="center"/>
    </xf>
    <xf numFmtId="182" fontId="22" fillId="0" borderId="5" xfId="0" applyNumberFormat="1" applyFont="1" applyFill="1" applyBorder="1" applyAlignment="1">
      <alignment horizontal="center" vertical="center"/>
    </xf>
    <xf numFmtId="0" fontId="15" fillId="9" borderId="20" xfId="0" applyFont="1" applyFill="1" applyBorder="1">
      <alignment vertical="center"/>
    </xf>
    <xf numFmtId="0" fontId="30" fillId="0" borderId="0" xfId="0" applyFont="1">
      <alignment vertical="center"/>
    </xf>
    <xf numFmtId="0" fontId="22" fillId="0" borderId="36" xfId="0" applyFont="1" applyFill="1" applyBorder="1" applyAlignment="1">
      <alignment horizontal="center" vertical="center"/>
    </xf>
    <xf numFmtId="182" fontId="22" fillId="0" borderId="37" xfId="0" applyNumberFormat="1" applyFont="1" applyFill="1" applyBorder="1" applyAlignment="1">
      <alignment horizontal="center" vertical="center"/>
    </xf>
    <xf numFmtId="0" fontId="33" fillId="0" borderId="0" xfId="0" applyFont="1">
      <alignment vertical="center"/>
    </xf>
    <xf numFmtId="0" fontId="34" fillId="7" borderId="0" xfId="0" applyFont="1" applyFill="1">
      <alignment vertical="center"/>
    </xf>
    <xf numFmtId="0" fontId="35" fillId="7" borderId="0" xfId="0" applyFont="1" applyFill="1">
      <alignment vertical="center"/>
    </xf>
    <xf numFmtId="0" fontId="23" fillId="0" borderId="0" xfId="0" applyFont="1" applyFill="1">
      <alignment vertical="center"/>
    </xf>
    <xf numFmtId="0" fontId="36" fillId="0" borderId="0" xfId="0" applyFont="1">
      <alignment vertical="center"/>
    </xf>
    <xf numFmtId="0" fontId="37" fillId="0" borderId="0" xfId="0" applyFont="1">
      <alignment vertical="center"/>
    </xf>
    <xf numFmtId="0" fontId="37" fillId="0" borderId="0" xfId="0" applyFont="1" applyAlignment="1">
      <alignment horizontal="center" vertical="center"/>
    </xf>
    <xf numFmtId="0" fontId="38" fillId="0" borderId="0" xfId="0" applyFont="1" applyAlignment="1">
      <alignment horizontal="center" vertical="center"/>
    </xf>
    <xf numFmtId="187" fontId="37" fillId="0" borderId="0" xfId="0" applyNumberFormat="1" applyFont="1" applyAlignment="1">
      <alignment horizontal="center" vertical="center"/>
    </xf>
    <xf numFmtId="0" fontId="39" fillId="0" borderId="0" xfId="0" applyFont="1">
      <alignment vertical="center"/>
    </xf>
    <xf numFmtId="0" fontId="39" fillId="0" borderId="0" xfId="0" applyFont="1" applyAlignment="1">
      <alignment horizontal="center" vertical="center"/>
    </xf>
    <xf numFmtId="0" fontId="40" fillId="0" borderId="0" xfId="0" applyFont="1" applyAlignment="1">
      <alignment horizontal="center" vertical="center"/>
    </xf>
    <xf numFmtId="187" fontId="39" fillId="0" borderId="0" xfId="0" applyNumberFormat="1" applyFont="1" applyAlignment="1">
      <alignment horizontal="center" vertical="center"/>
    </xf>
    <xf numFmtId="0" fontId="41" fillId="0" borderId="0" xfId="0" applyFont="1">
      <alignment vertical="center"/>
    </xf>
    <xf numFmtId="0" fontId="9" fillId="0" borderId="1" xfId="1" applyNumberFormat="1" applyFont="1" applyBorder="1" applyAlignment="1">
      <alignment horizontal="center" vertical="center"/>
    </xf>
    <xf numFmtId="184" fontId="9" fillId="0" borderId="1" xfId="0" applyNumberFormat="1" applyFont="1" applyBorder="1">
      <alignment vertical="center"/>
    </xf>
    <xf numFmtId="187" fontId="9" fillId="8" borderId="1" xfId="0" applyNumberFormat="1" applyFont="1" applyFill="1" applyBorder="1" applyAlignment="1">
      <alignment horizontal="center" vertical="center"/>
    </xf>
    <xf numFmtId="187" fontId="13" fillId="8" borderId="1" xfId="0" applyNumberFormat="1" applyFont="1" applyFill="1" applyBorder="1" applyAlignment="1">
      <alignment horizontal="center" vertical="center"/>
    </xf>
    <xf numFmtId="0" fontId="22" fillId="0" borderId="20" xfId="0" applyFont="1" applyBorder="1" applyAlignment="1">
      <alignment horizontal="center" vertical="center"/>
    </xf>
    <xf numFmtId="0" fontId="22" fillId="0" borderId="21" xfId="0" applyFont="1" applyBorder="1" applyAlignment="1">
      <alignment horizontal="center" vertical="center"/>
    </xf>
    <xf numFmtId="0" fontId="22" fillId="0" borderId="35" xfId="0" applyFont="1" applyFill="1" applyBorder="1" applyAlignment="1">
      <alignment horizontal="center" vertical="center"/>
    </xf>
    <xf numFmtId="0" fontId="22" fillId="0" borderId="33" xfId="0" applyFont="1" applyFill="1" applyBorder="1" applyAlignment="1">
      <alignment horizontal="center" vertical="center"/>
    </xf>
    <xf numFmtId="182" fontId="22" fillId="0" borderId="33" xfId="0" applyNumberFormat="1" applyFont="1" applyFill="1" applyBorder="1" applyAlignment="1">
      <alignment horizontal="center" vertical="center"/>
    </xf>
    <xf numFmtId="0" fontId="43" fillId="0" borderId="0" xfId="0" applyFont="1">
      <alignment vertical="center"/>
    </xf>
    <xf numFmtId="0" fontId="44" fillId="7" borderId="0" xfId="0" applyFont="1" applyFill="1">
      <alignment vertical="center"/>
    </xf>
    <xf numFmtId="0" fontId="45" fillId="7" borderId="0" xfId="0" applyFont="1" applyFill="1">
      <alignment vertical="center"/>
    </xf>
    <xf numFmtId="10" fontId="46" fillId="0" borderId="0" xfId="0" applyNumberFormat="1" applyFont="1">
      <alignment vertical="center"/>
    </xf>
    <xf numFmtId="0" fontId="9" fillId="0" borderId="0" xfId="0" applyFont="1" applyFill="1" applyBorder="1" applyAlignment="1">
      <alignment horizontal="center" vertical="center"/>
    </xf>
    <xf numFmtId="188" fontId="9" fillId="0" borderId="0" xfId="0" applyNumberFormat="1" applyFont="1" applyFill="1" applyBorder="1">
      <alignment vertical="center"/>
    </xf>
    <xf numFmtId="179" fontId="15" fillId="0" borderId="0" xfId="0" applyNumberFormat="1" applyFont="1" applyFill="1" applyBorder="1">
      <alignment vertical="center"/>
    </xf>
    <xf numFmtId="20" fontId="25" fillId="0" borderId="0" xfId="2" applyNumberFormat="1" applyFont="1" applyFill="1" applyBorder="1">
      <alignment vertical="center"/>
    </xf>
    <xf numFmtId="0" fontId="25" fillId="0" borderId="0" xfId="2" applyNumberFormat="1" applyFont="1" applyFill="1" applyBorder="1">
      <alignment vertical="center"/>
    </xf>
    <xf numFmtId="0" fontId="25" fillId="0" borderId="0" xfId="2" applyNumberFormat="1" applyFont="1" applyFill="1" applyBorder="1" applyAlignment="1">
      <alignment horizontal="center" vertical="center"/>
    </xf>
    <xf numFmtId="20" fontId="25" fillId="0" borderId="0" xfId="2" applyNumberFormat="1" applyFont="1" applyFill="1" applyBorder="1" applyAlignment="1">
      <alignment horizontal="center" vertical="center"/>
    </xf>
    <xf numFmtId="20" fontId="25" fillId="0" borderId="0" xfId="2" applyNumberFormat="1" applyFont="1" applyFill="1" applyBorder="1" applyAlignment="1">
      <alignment horizontal="center" vertical="center" wrapText="1"/>
    </xf>
    <xf numFmtId="0" fontId="48" fillId="0" borderId="1" xfId="0" applyFont="1" applyBorder="1" applyAlignment="1">
      <alignment horizontal="center" vertical="center"/>
    </xf>
    <xf numFmtId="0" fontId="36" fillId="5" borderId="0" xfId="0" applyFont="1" applyFill="1">
      <alignment vertical="center"/>
    </xf>
    <xf numFmtId="0" fontId="22" fillId="5" borderId="21" xfId="0" applyFont="1" applyFill="1" applyBorder="1">
      <alignment vertical="center"/>
    </xf>
    <xf numFmtId="0" fontId="27" fillId="0" borderId="0" xfId="0" applyFont="1">
      <alignment vertical="center"/>
    </xf>
    <xf numFmtId="0" fontId="49" fillId="0" borderId="0" xfId="0" applyFont="1">
      <alignment vertical="center"/>
    </xf>
    <xf numFmtId="0" fontId="49" fillId="0" borderId="0" xfId="0" applyFont="1" applyAlignment="1">
      <alignment horizontal="center" vertical="center"/>
    </xf>
    <xf numFmtId="0" fontId="32" fillId="0" borderId="0" xfId="0" applyFont="1">
      <alignment vertical="center"/>
    </xf>
    <xf numFmtId="0" fontId="22" fillId="0" borderId="41" xfId="0" applyFont="1" applyBorder="1" applyAlignment="1">
      <alignment horizontal="center" vertical="center"/>
    </xf>
    <xf numFmtId="0" fontId="22" fillId="0" borderId="42" xfId="0" applyFont="1" applyBorder="1" applyAlignment="1">
      <alignment horizontal="center" vertical="center"/>
    </xf>
    <xf numFmtId="0" fontId="31" fillId="0" borderId="34" xfId="0" applyFont="1" applyBorder="1" applyAlignment="1">
      <alignment horizontal="center" vertical="center" wrapText="1"/>
    </xf>
    <xf numFmtId="0" fontId="15" fillId="0" borderId="0" xfId="0" applyNumberFormat="1" applyFont="1" applyFill="1">
      <alignment vertical="center"/>
    </xf>
    <xf numFmtId="0" fontId="0" fillId="0" borderId="0" xfId="0" applyNumberFormat="1" applyFont="1">
      <alignment vertical="center"/>
    </xf>
    <xf numFmtId="0" fontId="15" fillId="0" borderId="0" xfId="0" applyNumberFormat="1" applyFont="1">
      <alignment vertical="center"/>
    </xf>
    <xf numFmtId="0" fontId="31" fillId="0" borderId="0" xfId="0" applyFont="1" applyBorder="1" applyAlignment="1">
      <alignment horizontal="center" vertical="center" wrapText="1"/>
    </xf>
    <xf numFmtId="184" fontId="9" fillId="0" borderId="43" xfId="0" applyNumberFormat="1" applyFont="1" applyBorder="1">
      <alignment vertical="center"/>
    </xf>
    <xf numFmtId="20" fontId="25" fillId="0" borderId="0" xfId="2" applyNumberFormat="1" applyFont="1" applyFill="1" applyBorder="1" applyAlignment="1">
      <alignment vertical="center" wrapText="1"/>
    </xf>
    <xf numFmtId="20" fontId="25" fillId="0" borderId="0" xfId="2" applyNumberFormat="1" applyFont="1" applyFill="1" applyBorder="1" applyAlignment="1">
      <alignment vertical="center"/>
    </xf>
    <xf numFmtId="191" fontId="22" fillId="0" borderId="23" xfId="0" applyNumberFormat="1" applyFont="1" applyBorder="1">
      <alignment vertical="center"/>
    </xf>
    <xf numFmtId="0" fontId="50" fillId="0" borderId="23" xfId="0" applyFont="1" applyBorder="1" applyAlignment="1">
      <alignment horizontal="center" vertical="center"/>
    </xf>
    <xf numFmtId="0" fontId="22" fillId="0" borderId="16" xfId="0" applyFont="1" applyBorder="1" applyAlignment="1">
      <alignment horizontal="center" vertical="center" wrapText="1"/>
    </xf>
    <xf numFmtId="0" fontId="22" fillId="0" borderId="18" xfId="0" applyFont="1" applyBorder="1" applyAlignment="1">
      <alignment horizontal="center" vertical="center"/>
    </xf>
    <xf numFmtId="191" fontId="22" fillId="0" borderId="16" xfId="0" applyNumberFormat="1" applyFont="1" applyBorder="1" applyAlignment="1">
      <alignment horizontal="center" vertical="center"/>
    </xf>
    <xf numFmtId="191" fontId="22" fillId="0" borderId="17" xfId="0" applyNumberFormat="1" applyFont="1" applyBorder="1" applyAlignment="1">
      <alignment horizontal="center" vertical="center"/>
    </xf>
    <xf numFmtId="191" fontId="22" fillId="0" borderId="18" xfId="0" applyNumberFormat="1" applyFont="1" applyBorder="1" applyAlignment="1">
      <alignment horizontal="center" vertical="center"/>
    </xf>
    <xf numFmtId="192" fontId="25" fillId="0" borderId="0" xfId="2" applyNumberFormat="1" applyFont="1" applyFill="1" applyBorder="1" applyAlignment="1">
      <alignment horizontal="center" vertical="center"/>
    </xf>
    <xf numFmtId="191" fontId="22" fillId="0" borderId="27" xfId="0" applyNumberFormat="1" applyFont="1" applyBorder="1">
      <alignment vertical="center"/>
    </xf>
    <xf numFmtId="180" fontId="48" fillId="0" borderId="0" xfId="0" applyNumberFormat="1" applyFont="1" applyFill="1">
      <alignment vertical="center"/>
    </xf>
    <xf numFmtId="0" fontId="9" fillId="0" borderId="44" xfId="0" applyFont="1" applyFill="1" applyBorder="1" applyAlignment="1">
      <alignment horizontal="center" vertical="center"/>
    </xf>
    <xf numFmtId="191" fontId="22" fillId="0" borderId="29" xfId="0" applyNumberFormat="1" applyFont="1" applyBorder="1">
      <alignment vertical="center"/>
    </xf>
    <xf numFmtId="191" fontId="22" fillId="0" borderId="32" xfId="0" applyNumberFormat="1" applyFont="1" applyBorder="1">
      <alignment vertical="center"/>
    </xf>
    <xf numFmtId="191" fontId="22" fillId="0" borderId="9" xfId="0" applyNumberFormat="1" applyFont="1" applyBorder="1" applyAlignment="1">
      <alignment horizontal="center" vertical="center"/>
    </xf>
    <xf numFmtId="191" fontId="22" fillId="0" borderId="13" xfId="0" applyNumberFormat="1" applyFont="1" applyBorder="1" applyAlignment="1">
      <alignment horizontal="center" vertical="center"/>
    </xf>
    <xf numFmtId="191" fontId="22" fillId="0" borderId="5" xfId="0" applyNumberFormat="1" applyFont="1" applyBorder="1" applyAlignment="1">
      <alignment horizontal="center" vertical="center"/>
    </xf>
    <xf numFmtId="0" fontId="22" fillId="0" borderId="46" xfId="0" applyFont="1" applyBorder="1" applyAlignment="1">
      <alignment horizontal="center" vertical="center"/>
    </xf>
    <xf numFmtId="0" fontId="22" fillId="0" borderId="47" xfId="0" applyFont="1" applyBorder="1" applyAlignment="1">
      <alignment horizontal="center" vertical="center"/>
    </xf>
    <xf numFmtId="0" fontId="51" fillId="0" borderId="2" xfId="0" applyFont="1" applyBorder="1">
      <alignment vertical="center"/>
    </xf>
    <xf numFmtId="180" fontId="52" fillId="0" borderId="0" xfId="0" applyNumberFormat="1" applyFont="1" applyFill="1">
      <alignment vertical="center"/>
    </xf>
    <xf numFmtId="0" fontId="53" fillId="0" borderId="0" xfId="0" applyNumberFormat="1" applyFont="1" applyAlignment="1">
      <alignment horizontal="right" vertical="center"/>
    </xf>
    <xf numFmtId="0" fontId="53" fillId="0" borderId="0" xfId="0" applyNumberFormat="1" applyFont="1" applyFill="1">
      <alignment vertical="center"/>
    </xf>
    <xf numFmtId="0" fontId="53" fillId="0" borderId="0" xfId="0" applyNumberFormat="1" applyFont="1">
      <alignment vertical="center"/>
    </xf>
    <xf numFmtId="0" fontId="9" fillId="0" borderId="1" xfId="0" applyFont="1" applyBorder="1" applyAlignment="1">
      <alignment horizontal="center" vertical="center"/>
    </xf>
    <xf numFmtId="0" fontId="14" fillId="0" borderId="0" xfId="0" applyFont="1" applyBorder="1" applyAlignment="1">
      <alignment vertical="center"/>
    </xf>
    <xf numFmtId="184" fontId="15" fillId="5" borderId="20" xfId="0" applyNumberFormat="1" applyFont="1" applyFill="1" applyBorder="1">
      <alignment vertical="center"/>
    </xf>
    <xf numFmtId="0" fontId="54" fillId="0" borderId="0" xfId="0" applyFont="1">
      <alignment vertical="center"/>
    </xf>
    <xf numFmtId="0" fontId="0" fillId="7" borderId="0" xfId="0" applyFill="1">
      <alignment vertical="center"/>
    </xf>
    <xf numFmtId="0" fontId="0" fillId="7" borderId="0" xfId="0" applyFill="1" applyAlignment="1">
      <alignment horizontal="center" vertical="center"/>
    </xf>
    <xf numFmtId="177" fontId="9" fillId="0" borderId="1" xfId="0" applyNumberFormat="1" applyFont="1" applyFill="1" applyBorder="1">
      <alignment vertical="center"/>
    </xf>
    <xf numFmtId="179" fontId="9" fillId="0" borderId="1" xfId="0" applyNumberFormat="1" applyFont="1" applyFill="1" applyBorder="1">
      <alignment vertical="center"/>
    </xf>
    <xf numFmtId="0" fontId="32" fillId="0" borderId="0" xfId="0" applyFont="1" applyAlignment="1">
      <alignment vertical="center" textRotation="255"/>
    </xf>
    <xf numFmtId="0" fontId="29" fillId="0" borderId="20" xfId="0" applyFont="1" applyBorder="1" applyAlignment="1">
      <alignment horizontal="center" vertical="center" wrapText="1"/>
    </xf>
    <xf numFmtId="0" fontId="29" fillId="0" borderId="2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28" fillId="0" borderId="0" xfId="0" applyFont="1" applyAlignment="1">
      <alignment vertical="center" textRotation="255"/>
    </xf>
    <xf numFmtId="0" fontId="29" fillId="0" borderId="39" xfId="0" applyFont="1" applyBorder="1" applyAlignment="1">
      <alignment horizontal="center" vertical="center" wrapText="1"/>
    </xf>
    <xf numFmtId="0" fontId="29" fillId="0" borderId="34" xfId="0" applyFont="1" applyBorder="1" applyAlignment="1">
      <alignment horizontal="center" vertical="center" wrapText="1"/>
    </xf>
    <xf numFmtId="0" fontId="29" fillId="0" borderId="40" xfId="0" applyFont="1" applyBorder="1" applyAlignment="1">
      <alignment horizontal="center" vertical="center" wrapText="1"/>
    </xf>
    <xf numFmtId="0" fontId="22" fillId="0" borderId="2" xfId="0" applyFont="1" applyBorder="1" applyAlignment="1">
      <alignment horizontal="center" vertical="center" wrapText="1"/>
    </xf>
    <xf numFmtId="0" fontId="22" fillId="0" borderId="45" xfId="0" applyFont="1" applyBorder="1" applyAlignment="1">
      <alignment horizontal="center" vertical="center" wrapText="1"/>
    </xf>
    <xf numFmtId="0" fontId="22" fillId="0" borderId="7" xfId="0" applyFont="1" applyBorder="1" applyAlignment="1">
      <alignment horizontal="center" vertical="center" wrapText="1"/>
    </xf>
    <xf numFmtId="0" fontId="22" fillId="0" borderId="38" xfId="0" applyFont="1" applyBorder="1" applyAlignment="1">
      <alignment horizontal="center" vertical="center" wrapText="1"/>
    </xf>
  </cellXfs>
  <cellStyles count="8">
    <cellStyle name="百分比" xfId="1" builtinId="5"/>
    <cellStyle name="標準 2" xfId="2"/>
    <cellStyle name="常规" xfId="0" builtinId="0"/>
    <cellStyle name="常规 2" xfId="3"/>
    <cellStyle name="常规 3" xfId="4"/>
    <cellStyle name="常规 4" xfId="5"/>
    <cellStyle name="常规 5" xfId="6"/>
    <cellStyle name="常规 6" xfId="7"/>
  </cellStyles>
  <dxfs count="172">
    <dxf>
      <fill>
        <patternFill>
          <bgColor rgb="FFFF7C80"/>
        </patternFill>
      </fill>
    </dxf>
    <dxf>
      <fill>
        <patternFill>
          <bgColor rgb="FFFF7C80"/>
        </patternFill>
      </fill>
    </dxf>
    <dxf>
      <fill>
        <patternFill>
          <bgColor rgb="FFFF7C80"/>
        </patternFill>
      </fill>
    </dxf>
    <dxf>
      <fill>
        <patternFill>
          <bgColor rgb="FFFF7C80"/>
        </patternFill>
      </fill>
    </dxf>
    <dxf>
      <fill>
        <patternFill>
          <bgColor rgb="FFFF7C80"/>
        </patternFill>
      </fill>
    </dxf>
    <dxf>
      <fill>
        <patternFill>
          <bgColor rgb="FFFF7C80"/>
        </patternFill>
      </fill>
    </dxf>
    <dxf>
      <fill>
        <patternFill>
          <bgColor rgb="FFFF7C80"/>
        </patternFill>
      </fill>
    </dxf>
    <dxf>
      <fill>
        <patternFill>
          <bgColor rgb="FFFF7C80"/>
        </patternFill>
      </fill>
    </dxf>
    <dxf>
      <fill>
        <patternFill>
          <bgColor rgb="FFFF7C80"/>
        </patternFill>
      </fill>
    </dxf>
    <dxf>
      <fill>
        <patternFill>
          <bgColor rgb="FFFF7C80"/>
        </patternFill>
      </fill>
    </dxf>
    <dxf>
      <fill>
        <patternFill>
          <bgColor rgb="FFFF7C80"/>
        </patternFill>
      </fill>
    </dxf>
    <dxf>
      <fill>
        <patternFill>
          <bgColor rgb="FFFF7C80"/>
        </patternFill>
      </fill>
    </dxf>
    <dxf>
      <fill>
        <patternFill>
          <bgColor rgb="FFFF7C80"/>
        </patternFill>
      </fill>
    </dxf>
    <dxf>
      <fill>
        <patternFill>
          <bgColor rgb="FFFF7C80"/>
        </patternFill>
      </fill>
    </dxf>
    <dxf>
      <fill>
        <patternFill>
          <bgColor rgb="FFFF7C80"/>
        </patternFill>
      </fill>
    </dxf>
    <dxf>
      <fill>
        <patternFill>
          <bgColor rgb="FFFF7C80"/>
        </patternFill>
      </fill>
    </dxf>
    <dxf>
      <fill>
        <patternFill>
          <bgColor rgb="FFFF7C80"/>
        </patternFill>
      </fill>
    </dxf>
    <dxf>
      <fill>
        <patternFill>
          <bgColor rgb="FFFF7C80"/>
        </patternFill>
      </fill>
    </dxf>
    <dxf>
      <fill>
        <patternFill>
          <bgColor rgb="FFFF7C80"/>
        </patternFill>
      </fill>
    </dxf>
    <dxf>
      <fill>
        <patternFill>
          <bgColor rgb="FFFF7C80"/>
        </patternFill>
      </fill>
    </dxf>
    <dxf>
      <fill>
        <patternFill>
          <bgColor rgb="FFFF7C80"/>
        </patternFill>
      </fill>
    </dxf>
    <dxf>
      <fill>
        <patternFill>
          <bgColor rgb="FFFF7C80"/>
        </patternFill>
      </fill>
    </dxf>
    <dxf>
      <fill>
        <patternFill>
          <bgColor rgb="FFFF7C80"/>
        </patternFill>
      </fill>
    </dxf>
    <dxf>
      <fill>
        <patternFill>
          <bgColor rgb="FFFF0000"/>
        </patternFill>
      </fill>
    </dxf>
    <dxf>
      <fill>
        <patternFill>
          <bgColor rgb="FFFF7C8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rgb="FFFF7C80"/>
        </patternFill>
      </fill>
    </dxf>
    <dxf>
      <fill>
        <patternFill>
          <bgColor rgb="FFFF7C80"/>
        </patternFill>
      </fill>
    </dxf>
    <dxf>
      <fill>
        <patternFill>
          <bgColor rgb="FFFF7C80"/>
        </patternFill>
      </fill>
    </dxf>
    <dxf>
      <fill>
        <patternFill>
          <bgColor rgb="FFFF7C80"/>
        </patternFill>
      </fill>
    </dxf>
    <dxf>
      <fill>
        <patternFill>
          <bgColor rgb="FFFF7C80"/>
        </patternFill>
      </fill>
    </dxf>
    <dxf>
      <fill>
        <patternFill>
          <bgColor rgb="FFFF7C80"/>
        </patternFill>
      </fill>
    </dxf>
    <dxf>
      <fill>
        <patternFill>
          <bgColor rgb="FFFF7C80"/>
        </patternFill>
      </fill>
    </dxf>
    <dxf>
      <fill>
        <patternFill>
          <bgColor rgb="FFFF7C80"/>
        </patternFill>
      </fill>
    </dxf>
    <dxf>
      <fill>
        <patternFill>
          <bgColor rgb="FFFF7C80"/>
        </patternFill>
      </fill>
    </dxf>
    <dxf>
      <fill>
        <patternFill>
          <bgColor rgb="FFFF7C80"/>
        </patternFill>
      </fill>
    </dxf>
    <dxf>
      <fill>
        <patternFill>
          <bgColor rgb="FFFF7C80"/>
        </patternFill>
      </fill>
    </dxf>
    <dxf>
      <fill>
        <patternFill>
          <bgColor rgb="FFFF7C80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rgb="FFFF7C80"/>
        </patternFill>
      </fill>
    </dxf>
    <dxf>
      <fill>
        <patternFill>
          <bgColor rgb="FFFF7C80"/>
        </patternFill>
      </fill>
    </dxf>
    <dxf>
      <fill>
        <patternFill>
          <bgColor rgb="FFFF7C80"/>
        </patternFill>
      </fill>
    </dxf>
    <dxf>
      <fill>
        <patternFill>
          <bgColor rgb="FFFF7C80"/>
        </patternFill>
      </fill>
    </dxf>
    <dxf>
      <fill>
        <patternFill>
          <bgColor rgb="FFFF7C80"/>
        </patternFill>
      </fill>
    </dxf>
    <dxf>
      <fill>
        <patternFill>
          <bgColor rgb="FFFF7C80"/>
        </patternFill>
      </fill>
    </dxf>
    <dxf>
      <fill>
        <patternFill>
          <bgColor rgb="FFFF7C80"/>
        </patternFill>
      </fill>
    </dxf>
    <dxf>
      <fill>
        <patternFill>
          <bgColor rgb="FFFF7C80"/>
        </patternFill>
      </fill>
    </dxf>
    <dxf>
      <fill>
        <patternFill>
          <bgColor rgb="FFFF7C80"/>
        </patternFill>
      </fill>
    </dxf>
    <dxf>
      <fill>
        <patternFill>
          <bgColor rgb="FFFF7C80"/>
        </patternFill>
      </fill>
    </dxf>
    <dxf>
      <fill>
        <patternFill>
          <bgColor rgb="FFFF7C80"/>
        </patternFill>
      </fill>
    </dxf>
    <dxf>
      <fill>
        <patternFill>
          <bgColor rgb="FFFF7C80"/>
        </patternFill>
      </fill>
    </dxf>
    <dxf>
      <fill>
        <patternFill>
          <bgColor rgb="FFFF7C80"/>
        </patternFill>
      </fill>
    </dxf>
    <dxf>
      <fill>
        <patternFill>
          <bgColor rgb="FFFF7C80"/>
        </patternFill>
      </fill>
    </dxf>
    <dxf>
      <fill>
        <patternFill>
          <bgColor rgb="FFFF7C80"/>
        </patternFill>
      </fill>
    </dxf>
    <dxf>
      <fill>
        <patternFill>
          <bgColor rgb="FFFF7C80"/>
        </patternFill>
      </fill>
    </dxf>
    <dxf>
      <fill>
        <patternFill>
          <bgColor rgb="FFFF7C80"/>
        </patternFill>
      </fill>
    </dxf>
    <dxf>
      <fill>
        <patternFill>
          <bgColor rgb="FFFF7C8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7C80"/>
        </patternFill>
      </fill>
    </dxf>
    <dxf>
      <fill>
        <patternFill>
          <bgColor rgb="FFFF7C8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9" defaultPivotStyle="PivotStyleLight16"/>
  <colors>
    <mruColors>
      <color rgb="FFFF7C80"/>
      <color rgb="FFFF9999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2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3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3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4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4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_rels/chart4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_rels/chart5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.xml"/></Relationships>
</file>

<file path=xl/charts/_rels/chart5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ja-JP"/>
            </a:pPr>
            <a:r>
              <a:rPr lang="en-US" altLang="ja-JP"/>
              <a:t>Lv</a:t>
            </a:r>
            <a:r>
              <a:rPr lang="ja-JP" altLang="en-US" baseline="0"/>
              <a:t> </a:t>
            </a:r>
            <a:r>
              <a:rPr lang="en-US" altLang="ja-JP"/>
              <a:t>(</a:t>
            </a:r>
            <a:r>
              <a:rPr lang="en-US" altLang="ja-JP" sz="1800" b="1" i="0" u="none" strike="noStrike" baseline="0">
                <a:effectLst/>
              </a:rPr>
              <a:t>Measrued Value</a:t>
            </a:r>
            <a:r>
              <a:rPr lang="en-US" altLang="ja-JP"/>
              <a:t>)</a:t>
            </a:r>
            <a:endParaRPr lang="ja-JP" alt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'Drift Raw data '!$F$59</c:f>
              <c:strCache>
                <c:ptCount val="1"/>
                <c:pt idx="0">
                  <c:v>0</c:v>
                </c:pt>
              </c:strCache>
            </c:strRef>
          </c:tx>
          <c:marker>
            <c:symbol val="square"/>
            <c:size val="5"/>
          </c:marker>
          <c:xVal>
            <c:numRef>
              <c:f>'Drift Raw data '!$C$8:$C$44</c:f>
              <c:numCache>
                <c:formatCode>0.0000_ </c:formatCode>
                <c:ptCount val="28"/>
                <c:pt idx="0" formatCode="General">
                  <c:v>0</c:v>
                </c:pt>
                <c:pt idx="1">
                  <c:v>3.3333333333333333E-2</c:v>
                </c:pt>
                <c:pt idx="2">
                  <c:v>8.3333333333333301E-2</c:v>
                </c:pt>
                <c:pt idx="3" formatCode="0.000_ ">
                  <c:v>0.16666666666666666</c:v>
                </c:pt>
                <c:pt idx="4" formatCode="0.000_ ">
                  <c:v>0.33333333333333331</c:v>
                </c:pt>
                <c:pt idx="5" formatCode="0.000_ ">
                  <c:v>0.5</c:v>
                </c:pt>
                <c:pt idx="6" formatCode="General">
                  <c:v>1</c:v>
                </c:pt>
                <c:pt idx="7" formatCode="General">
                  <c:v>2</c:v>
                </c:pt>
                <c:pt idx="8" formatCode="General">
                  <c:v>4</c:v>
                </c:pt>
                <c:pt idx="9" formatCode="General">
                  <c:v>8</c:v>
                </c:pt>
                <c:pt idx="10" formatCode="General">
                  <c:v>12</c:v>
                </c:pt>
                <c:pt idx="11" formatCode="General">
                  <c:v>24</c:v>
                </c:pt>
                <c:pt idx="12" formatCode="General">
                  <c:v>48</c:v>
                </c:pt>
                <c:pt idx="13" formatCode="General">
                  <c:v>72</c:v>
                </c:pt>
                <c:pt idx="14" formatCode="General">
                  <c:v>100</c:v>
                </c:pt>
                <c:pt idx="15" formatCode="General">
                  <c:v>168</c:v>
                </c:pt>
                <c:pt idx="16" formatCode="General">
                  <c:v>196</c:v>
                </c:pt>
                <c:pt idx="17" formatCode="General">
                  <c:v>216</c:v>
                </c:pt>
                <c:pt idx="18" formatCode="General">
                  <c:v>264</c:v>
                </c:pt>
                <c:pt idx="19" formatCode="General">
                  <c:v>300</c:v>
                </c:pt>
                <c:pt idx="20" formatCode="General">
                  <c:v>336</c:v>
                </c:pt>
                <c:pt idx="21" formatCode="General">
                  <c:v>408</c:v>
                </c:pt>
                <c:pt idx="22" formatCode="General">
                  <c:v>504</c:v>
                </c:pt>
                <c:pt idx="23" formatCode="General">
                  <c:v>600</c:v>
                </c:pt>
                <c:pt idx="24" formatCode="General">
                  <c:v>720</c:v>
                </c:pt>
                <c:pt idx="25" formatCode="General">
                  <c:v>792</c:v>
                </c:pt>
                <c:pt idx="26" formatCode="General">
                  <c:v>840</c:v>
                </c:pt>
                <c:pt idx="27" formatCode="General">
                  <c:v>912</c:v>
                </c:pt>
              </c:numCache>
            </c:numRef>
          </c:xVal>
          <c:yVal>
            <c:numRef>
              <c:f>'Drift Raw data '!$L$8:$L$44</c:f>
              <c:numCache>
                <c:formatCode>0.0_ </c:formatCode>
                <c:ptCount val="28"/>
                <c:pt idx="0">
                  <c:v>670.45</c:v>
                </c:pt>
                <c:pt idx="2">
                  <c:v>774.2</c:v>
                </c:pt>
                <c:pt idx="6">
                  <c:v>753</c:v>
                </c:pt>
                <c:pt idx="7">
                  <c:v>754</c:v>
                </c:pt>
                <c:pt idx="8">
                  <c:v>755</c:v>
                </c:pt>
                <c:pt idx="9">
                  <c:v>753</c:v>
                </c:pt>
                <c:pt idx="10">
                  <c:v>758</c:v>
                </c:pt>
                <c:pt idx="11">
                  <c:v>756</c:v>
                </c:pt>
                <c:pt idx="12">
                  <c:v>756</c:v>
                </c:pt>
                <c:pt idx="13">
                  <c:v>760</c:v>
                </c:pt>
                <c:pt idx="14">
                  <c:v>758</c:v>
                </c:pt>
                <c:pt idx="15">
                  <c:v>763</c:v>
                </c:pt>
                <c:pt idx="16">
                  <c:v>759</c:v>
                </c:pt>
                <c:pt idx="17">
                  <c:v>761</c:v>
                </c:pt>
                <c:pt idx="18">
                  <c:v>765.21669999999995</c:v>
                </c:pt>
                <c:pt idx="19">
                  <c:v>763.89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153-416B-960E-4973DB8A1E44}"/>
            </c:ext>
          </c:extLst>
        </c:ser>
        <c:ser>
          <c:idx val="1"/>
          <c:order val="1"/>
          <c:tx>
            <c:strRef>
              <c:f>'Drift Raw data '!$U$59</c:f>
              <c:strCache>
                <c:ptCount val="1"/>
                <c:pt idx="0">
                  <c:v>0</c:v>
                </c:pt>
              </c:strCache>
            </c:strRef>
          </c:tx>
          <c:marker>
            <c:symbol val="square"/>
            <c:size val="5"/>
          </c:marker>
          <c:xVal>
            <c:numRef>
              <c:f>'Drift Raw data '!$C$8:$C$44</c:f>
              <c:numCache>
                <c:formatCode>0.0000_ </c:formatCode>
                <c:ptCount val="28"/>
                <c:pt idx="0" formatCode="General">
                  <c:v>0</c:v>
                </c:pt>
                <c:pt idx="1">
                  <c:v>3.3333333333333333E-2</c:v>
                </c:pt>
                <c:pt idx="2">
                  <c:v>8.3333333333333301E-2</c:v>
                </c:pt>
                <c:pt idx="3" formatCode="0.000_ ">
                  <c:v>0.16666666666666666</c:v>
                </c:pt>
                <c:pt idx="4" formatCode="0.000_ ">
                  <c:v>0.33333333333333331</c:v>
                </c:pt>
                <c:pt idx="5" formatCode="0.000_ ">
                  <c:v>0.5</c:v>
                </c:pt>
                <c:pt idx="6" formatCode="General">
                  <c:v>1</c:v>
                </c:pt>
                <c:pt idx="7" formatCode="General">
                  <c:v>2</c:v>
                </c:pt>
                <c:pt idx="8" formatCode="General">
                  <c:v>4</c:v>
                </c:pt>
                <c:pt idx="9" formatCode="General">
                  <c:v>8</c:v>
                </c:pt>
                <c:pt idx="10" formatCode="General">
                  <c:v>12</c:v>
                </c:pt>
                <c:pt idx="11" formatCode="General">
                  <c:v>24</c:v>
                </c:pt>
                <c:pt idx="12" formatCode="General">
                  <c:v>48</c:v>
                </c:pt>
                <c:pt idx="13" formatCode="General">
                  <c:v>72</c:v>
                </c:pt>
                <c:pt idx="14" formatCode="General">
                  <c:v>100</c:v>
                </c:pt>
                <c:pt idx="15" formatCode="General">
                  <c:v>168</c:v>
                </c:pt>
                <c:pt idx="16" formatCode="General">
                  <c:v>196</c:v>
                </c:pt>
                <c:pt idx="17" formatCode="General">
                  <c:v>216</c:v>
                </c:pt>
                <c:pt idx="18" formatCode="General">
                  <c:v>264</c:v>
                </c:pt>
                <c:pt idx="19" formatCode="General">
                  <c:v>300</c:v>
                </c:pt>
                <c:pt idx="20" formatCode="General">
                  <c:v>336</c:v>
                </c:pt>
                <c:pt idx="21" formatCode="General">
                  <c:v>408</c:v>
                </c:pt>
                <c:pt idx="22" formatCode="General">
                  <c:v>504</c:v>
                </c:pt>
                <c:pt idx="23" formatCode="General">
                  <c:v>600</c:v>
                </c:pt>
                <c:pt idx="24" formatCode="General">
                  <c:v>720</c:v>
                </c:pt>
                <c:pt idx="25" formatCode="General">
                  <c:v>792</c:v>
                </c:pt>
                <c:pt idx="26" formatCode="General">
                  <c:v>840</c:v>
                </c:pt>
                <c:pt idx="27" formatCode="General">
                  <c:v>912</c:v>
                </c:pt>
              </c:numCache>
            </c:numRef>
          </c:xVal>
          <c:yVal>
            <c:numRef>
              <c:f>'Drift Raw data '!$AA$8:$AA$44</c:f>
              <c:numCache>
                <c:formatCode>0.0_ </c:formatCode>
                <c:ptCount val="28"/>
                <c:pt idx="0">
                  <c:v>665.99</c:v>
                </c:pt>
                <c:pt idx="2">
                  <c:v>766</c:v>
                </c:pt>
                <c:pt idx="6">
                  <c:v>758.3433</c:v>
                </c:pt>
                <c:pt idx="7">
                  <c:v>759</c:v>
                </c:pt>
                <c:pt idx="8">
                  <c:v>759</c:v>
                </c:pt>
                <c:pt idx="9">
                  <c:v>759</c:v>
                </c:pt>
                <c:pt idx="10">
                  <c:v>763</c:v>
                </c:pt>
                <c:pt idx="11">
                  <c:v>762</c:v>
                </c:pt>
                <c:pt idx="12">
                  <c:v>763</c:v>
                </c:pt>
                <c:pt idx="13">
                  <c:v>763</c:v>
                </c:pt>
                <c:pt idx="14">
                  <c:v>767</c:v>
                </c:pt>
                <c:pt idx="15">
                  <c:v>764</c:v>
                </c:pt>
                <c:pt idx="16">
                  <c:v>764.81330000000003</c:v>
                </c:pt>
                <c:pt idx="17">
                  <c:v>765</c:v>
                </c:pt>
                <c:pt idx="18">
                  <c:v>774</c:v>
                </c:pt>
                <c:pt idx="19">
                  <c:v>768.77670000000001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153-416B-960E-4973DB8A1E44}"/>
            </c:ext>
          </c:extLst>
        </c:ser>
        <c:ser>
          <c:idx val="2"/>
          <c:order val="2"/>
          <c:tx>
            <c:strRef>
              <c:f>'Drift Raw data '!$AJ$59</c:f>
              <c:strCache>
                <c:ptCount val="1"/>
                <c:pt idx="0">
                  <c:v>0</c:v>
                </c:pt>
              </c:strCache>
            </c:strRef>
          </c:tx>
          <c:marker>
            <c:symbol val="triangle"/>
            <c:size val="5"/>
          </c:marker>
          <c:xVal>
            <c:numRef>
              <c:f>'Drift Raw data '!$C$8:$C$44</c:f>
              <c:numCache>
                <c:formatCode>0.0000_ </c:formatCode>
                <c:ptCount val="28"/>
                <c:pt idx="0" formatCode="General">
                  <c:v>0</c:v>
                </c:pt>
                <c:pt idx="1">
                  <c:v>3.3333333333333333E-2</c:v>
                </c:pt>
                <c:pt idx="2">
                  <c:v>8.3333333333333301E-2</c:v>
                </c:pt>
                <c:pt idx="3" formatCode="0.000_ ">
                  <c:v>0.16666666666666666</c:v>
                </c:pt>
                <c:pt idx="4" formatCode="0.000_ ">
                  <c:v>0.33333333333333331</c:v>
                </c:pt>
                <c:pt idx="5" formatCode="0.000_ ">
                  <c:v>0.5</c:v>
                </c:pt>
                <c:pt idx="6" formatCode="General">
                  <c:v>1</c:v>
                </c:pt>
                <c:pt idx="7" formatCode="General">
                  <c:v>2</c:v>
                </c:pt>
                <c:pt idx="8" formatCode="General">
                  <c:v>4</c:v>
                </c:pt>
                <c:pt idx="9" formatCode="General">
                  <c:v>8</c:v>
                </c:pt>
                <c:pt idx="10" formatCode="General">
                  <c:v>12</c:v>
                </c:pt>
                <c:pt idx="11" formatCode="General">
                  <c:v>24</c:v>
                </c:pt>
                <c:pt idx="12" formatCode="General">
                  <c:v>48</c:v>
                </c:pt>
                <c:pt idx="13" formatCode="General">
                  <c:v>72</c:v>
                </c:pt>
                <c:pt idx="14" formatCode="General">
                  <c:v>100</c:v>
                </c:pt>
                <c:pt idx="15" formatCode="General">
                  <c:v>168</c:v>
                </c:pt>
                <c:pt idx="16" formatCode="General">
                  <c:v>196</c:v>
                </c:pt>
                <c:pt idx="17" formatCode="General">
                  <c:v>216</c:v>
                </c:pt>
                <c:pt idx="18" formatCode="General">
                  <c:v>264</c:v>
                </c:pt>
                <c:pt idx="19" formatCode="General">
                  <c:v>300</c:v>
                </c:pt>
                <c:pt idx="20" formatCode="General">
                  <c:v>336</c:v>
                </c:pt>
                <c:pt idx="21" formatCode="General">
                  <c:v>408</c:v>
                </c:pt>
                <c:pt idx="22" formatCode="General">
                  <c:v>504</c:v>
                </c:pt>
                <c:pt idx="23" formatCode="General">
                  <c:v>600</c:v>
                </c:pt>
                <c:pt idx="24" formatCode="General">
                  <c:v>720</c:v>
                </c:pt>
                <c:pt idx="25" formatCode="General">
                  <c:v>792</c:v>
                </c:pt>
                <c:pt idx="26" formatCode="General">
                  <c:v>840</c:v>
                </c:pt>
                <c:pt idx="27" formatCode="General">
                  <c:v>912</c:v>
                </c:pt>
              </c:numCache>
            </c:numRef>
          </c:xVal>
          <c:yVal>
            <c:numRef>
              <c:f>'Drift Raw data '!$AP$8:$AP$44</c:f>
              <c:numCache>
                <c:formatCode>0.0_ </c:formatCode>
                <c:ptCount val="28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153-416B-960E-4973DB8A1E44}"/>
            </c:ext>
          </c:extLst>
        </c:ser>
        <c:ser>
          <c:idx val="3"/>
          <c:order val="3"/>
          <c:tx>
            <c:strRef>
              <c:f>'Drift Raw data '!$AY$59</c:f>
              <c:strCache>
                <c:ptCount val="1"/>
                <c:pt idx="0">
                  <c:v>0</c:v>
                </c:pt>
              </c:strCache>
            </c:strRef>
          </c:tx>
          <c:marker>
            <c:symbol val="triangle"/>
            <c:size val="5"/>
          </c:marker>
          <c:xVal>
            <c:numRef>
              <c:f>'Drift Raw data '!$C$8:$C$44</c:f>
              <c:numCache>
                <c:formatCode>0.0000_ </c:formatCode>
                <c:ptCount val="28"/>
                <c:pt idx="0" formatCode="General">
                  <c:v>0</c:v>
                </c:pt>
                <c:pt idx="1">
                  <c:v>3.3333333333333333E-2</c:v>
                </c:pt>
                <c:pt idx="2">
                  <c:v>8.3333333333333301E-2</c:v>
                </c:pt>
                <c:pt idx="3" formatCode="0.000_ ">
                  <c:v>0.16666666666666666</c:v>
                </c:pt>
                <c:pt idx="4" formatCode="0.000_ ">
                  <c:v>0.33333333333333331</c:v>
                </c:pt>
                <c:pt idx="5" formatCode="0.000_ ">
                  <c:v>0.5</c:v>
                </c:pt>
                <c:pt idx="6" formatCode="General">
                  <c:v>1</c:v>
                </c:pt>
                <c:pt idx="7" formatCode="General">
                  <c:v>2</c:v>
                </c:pt>
                <c:pt idx="8" formatCode="General">
                  <c:v>4</c:v>
                </c:pt>
                <c:pt idx="9" formatCode="General">
                  <c:v>8</c:v>
                </c:pt>
                <c:pt idx="10" formatCode="General">
                  <c:v>12</c:v>
                </c:pt>
                <c:pt idx="11" formatCode="General">
                  <c:v>24</c:v>
                </c:pt>
                <c:pt idx="12" formatCode="General">
                  <c:v>48</c:v>
                </c:pt>
                <c:pt idx="13" formatCode="General">
                  <c:v>72</c:v>
                </c:pt>
                <c:pt idx="14" formatCode="General">
                  <c:v>100</c:v>
                </c:pt>
                <c:pt idx="15" formatCode="General">
                  <c:v>168</c:v>
                </c:pt>
                <c:pt idx="16" formatCode="General">
                  <c:v>196</c:v>
                </c:pt>
                <c:pt idx="17" formatCode="General">
                  <c:v>216</c:v>
                </c:pt>
                <c:pt idx="18" formatCode="General">
                  <c:v>264</c:v>
                </c:pt>
                <c:pt idx="19" formatCode="General">
                  <c:v>300</c:v>
                </c:pt>
                <c:pt idx="20" formatCode="General">
                  <c:v>336</c:v>
                </c:pt>
                <c:pt idx="21" formatCode="General">
                  <c:v>408</c:v>
                </c:pt>
                <c:pt idx="22" formatCode="General">
                  <c:v>504</c:v>
                </c:pt>
                <c:pt idx="23" formatCode="General">
                  <c:v>600</c:v>
                </c:pt>
                <c:pt idx="24" formatCode="General">
                  <c:v>720</c:v>
                </c:pt>
                <c:pt idx="25" formatCode="General">
                  <c:v>792</c:v>
                </c:pt>
                <c:pt idx="26" formatCode="General">
                  <c:v>840</c:v>
                </c:pt>
                <c:pt idx="27" formatCode="General">
                  <c:v>912</c:v>
                </c:pt>
              </c:numCache>
            </c:numRef>
          </c:xVal>
          <c:yVal>
            <c:numRef>
              <c:f>'Drift Raw data '!$BE$8:$BE$44</c:f>
              <c:numCache>
                <c:formatCode>0.0_ </c:formatCode>
                <c:ptCount val="28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9153-416B-960E-4973DB8A1E44}"/>
            </c:ext>
          </c:extLst>
        </c:ser>
        <c:ser>
          <c:idx val="4"/>
          <c:order val="4"/>
          <c:tx>
            <c:strRef>
              <c:f>'Drift Raw data '!$BN$59</c:f>
              <c:strCache>
                <c:ptCount val="1"/>
                <c:pt idx="0">
                  <c:v>0</c:v>
                </c:pt>
              </c:strCache>
            </c:strRef>
          </c:tx>
          <c:spPr>
            <a:ln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circle"/>
            <c:size val="5"/>
          </c:marker>
          <c:xVal>
            <c:numRef>
              <c:f>'Drift Raw data '!$C$8:$C$44</c:f>
              <c:numCache>
                <c:formatCode>0.0000_ </c:formatCode>
                <c:ptCount val="28"/>
                <c:pt idx="0" formatCode="General">
                  <c:v>0</c:v>
                </c:pt>
                <c:pt idx="1">
                  <c:v>3.3333333333333333E-2</c:v>
                </c:pt>
                <c:pt idx="2">
                  <c:v>8.3333333333333301E-2</c:v>
                </c:pt>
                <c:pt idx="3" formatCode="0.000_ ">
                  <c:v>0.16666666666666666</c:v>
                </c:pt>
                <c:pt idx="4" formatCode="0.000_ ">
                  <c:v>0.33333333333333331</c:v>
                </c:pt>
                <c:pt idx="5" formatCode="0.000_ ">
                  <c:v>0.5</c:v>
                </c:pt>
                <c:pt idx="6" formatCode="General">
                  <c:v>1</c:v>
                </c:pt>
                <c:pt idx="7" formatCode="General">
                  <c:v>2</c:v>
                </c:pt>
                <c:pt idx="8" formatCode="General">
                  <c:v>4</c:v>
                </c:pt>
                <c:pt idx="9" formatCode="General">
                  <c:v>8</c:v>
                </c:pt>
                <c:pt idx="10" formatCode="General">
                  <c:v>12</c:v>
                </c:pt>
                <c:pt idx="11" formatCode="General">
                  <c:v>24</c:v>
                </c:pt>
                <c:pt idx="12" formatCode="General">
                  <c:v>48</c:v>
                </c:pt>
                <c:pt idx="13" formatCode="General">
                  <c:v>72</c:v>
                </c:pt>
                <c:pt idx="14" formatCode="General">
                  <c:v>100</c:v>
                </c:pt>
                <c:pt idx="15" formatCode="General">
                  <c:v>168</c:v>
                </c:pt>
                <c:pt idx="16" formatCode="General">
                  <c:v>196</c:v>
                </c:pt>
                <c:pt idx="17" formatCode="General">
                  <c:v>216</c:v>
                </c:pt>
                <c:pt idx="18" formatCode="General">
                  <c:v>264</c:v>
                </c:pt>
                <c:pt idx="19" formatCode="General">
                  <c:v>300</c:v>
                </c:pt>
                <c:pt idx="20" formatCode="General">
                  <c:v>336</c:v>
                </c:pt>
                <c:pt idx="21" formatCode="General">
                  <c:v>408</c:v>
                </c:pt>
                <c:pt idx="22" formatCode="General">
                  <c:v>504</c:v>
                </c:pt>
                <c:pt idx="23" formatCode="General">
                  <c:v>600</c:v>
                </c:pt>
                <c:pt idx="24" formatCode="General">
                  <c:v>720</c:v>
                </c:pt>
                <c:pt idx="25" formatCode="General">
                  <c:v>792</c:v>
                </c:pt>
                <c:pt idx="26" formatCode="General">
                  <c:v>840</c:v>
                </c:pt>
                <c:pt idx="27" formatCode="General">
                  <c:v>912</c:v>
                </c:pt>
              </c:numCache>
            </c:numRef>
          </c:xVal>
          <c:yVal>
            <c:numRef>
              <c:f>'Drift Raw data '!$BT$8:$BT$44</c:f>
              <c:numCache>
                <c:formatCode>0.0_ </c:formatCode>
                <c:ptCount val="28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9153-416B-960E-4973DB8A1E44}"/>
            </c:ext>
          </c:extLst>
        </c:ser>
        <c:ser>
          <c:idx val="5"/>
          <c:order val="5"/>
          <c:tx>
            <c:strRef>
              <c:f>'Drift Raw data '!$CC$59</c:f>
              <c:strCache>
                <c:ptCount val="1"/>
                <c:pt idx="0">
                  <c:v>0</c:v>
                </c:pt>
              </c:strCache>
            </c:strRef>
          </c:tx>
          <c:marker>
            <c:symbol val="circle"/>
            <c:size val="5"/>
          </c:marker>
          <c:xVal>
            <c:numRef>
              <c:f>'Drift Raw data '!$C$8:$C$44</c:f>
              <c:numCache>
                <c:formatCode>0.0000_ </c:formatCode>
                <c:ptCount val="28"/>
                <c:pt idx="0" formatCode="General">
                  <c:v>0</c:v>
                </c:pt>
                <c:pt idx="1">
                  <c:v>3.3333333333333333E-2</c:v>
                </c:pt>
                <c:pt idx="2">
                  <c:v>8.3333333333333301E-2</c:v>
                </c:pt>
                <c:pt idx="3" formatCode="0.000_ ">
                  <c:v>0.16666666666666666</c:v>
                </c:pt>
                <c:pt idx="4" formatCode="0.000_ ">
                  <c:v>0.33333333333333331</c:v>
                </c:pt>
                <c:pt idx="5" formatCode="0.000_ ">
                  <c:v>0.5</c:v>
                </c:pt>
                <c:pt idx="6" formatCode="General">
                  <c:v>1</c:v>
                </c:pt>
                <c:pt idx="7" formatCode="General">
                  <c:v>2</c:v>
                </c:pt>
                <c:pt idx="8" formatCode="General">
                  <c:v>4</c:v>
                </c:pt>
                <c:pt idx="9" formatCode="General">
                  <c:v>8</c:v>
                </c:pt>
                <c:pt idx="10" formatCode="General">
                  <c:v>12</c:v>
                </c:pt>
                <c:pt idx="11" formatCode="General">
                  <c:v>24</c:v>
                </c:pt>
                <c:pt idx="12" formatCode="General">
                  <c:v>48</c:v>
                </c:pt>
                <c:pt idx="13" formatCode="General">
                  <c:v>72</c:v>
                </c:pt>
                <c:pt idx="14" formatCode="General">
                  <c:v>100</c:v>
                </c:pt>
                <c:pt idx="15" formatCode="General">
                  <c:v>168</c:v>
                </c:pt>
                <c:pt idx="16" formatCode="General">
                  <c:v>196</c:v>
                </c:pt>
                <c:pt idx="17" formatCode="General">
                  <c:v>216</c:v>
                </c:pt>
                <c:pt idx="18" formatCode="General">
                  <c:v>264</c:v>
                </c:pt>
                <c:pt idx="19" formatCode="General">
                  <c:v>300</c:v>
                </c:pt>
                <c:pt idx="20" formatCode="General">
                  <c:v>336</c:v>
                </c:pt>
                <c:pt idx="21" formatCode="General">
                  <c:v>408</c:v>
                </c:pt>
                <c:pt idx="22" formatCode="General">
                  <c:v>504</c:v>
                </c:pt>
                <c:pt idx="23" formatCode="General">
                  <c:v>600</c:v>
                </c:pt>
                <c:pt idx="24" formatCode="General">
                  <c:v>720</c:v>
                </c:pt>
                <c:pt idx="25" formatCode="General">
                  <c:v>792</c:v>
                </c:pt>
                <c:pt idx="26" formatCode="General">
                  <c:v>840</c:v>
                </c:pt>
                <c:pt idx="27" formatCode="General">
                  <c:v>912</c:v>
                </c:pt>
              </c:numCache>
            </c:numRef>
          </c:xVal>
          <c:yVal>
            <c:numRef>
              <c:f>'Drift Raw data '!$CI$8:$CI$44</c:f>
              <c:numCache>
                <c:formatCode>0.0_ </c:formatCode>
                <c:ptCount val="28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9153-416B-960E-4973DB8A1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553792"/>
        <c:axId val="29555712"/>
      </c:scatterChart>
      <c:valAx>
        <c:axId val="29553792"/>
        <c:scaling>
          <c:orientation val="minMax"/>
          <c:min val="0"/>
        </c:scaling>
        <c:delete val="0"/>
        <c:axPos val="b"/>
        <c:majorGridlines/>
        <c:minorGridlines>
          <c:spPr>
            <a:ln>
              <a:solidFill>
                <a:schemeClr val="bg1">
                  <a:lumMod val="85000"/>
                </a:scheme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lang="ja-JP"/>
                </a:pPr>
                <a:r>
                  <a:rPr lang="en-US" altLang="ja-JP" sz="1000" b="1" i="0" u="none" strike="noStrike" baseline="0"/>
                  <a:t>Aging Time</a:t>
                </a:r>
                <a:r>
                  <a:rPr lang="ja-JP" altLang="ja-JP" sz="1000" b="1" i="0" u="none" strike="noStrike" baseline="0"/>
                  <a:t>　</a:t>
                </a:r>
                <a:r>
                  <a:rPr lang="en-US" altLang="ja-JP" sz="1000" b="1" i="0" u="none" strike="noStrike" baseline="0"/>
                  <a:t>[hours]</a:t>
                </a:r>
                <a:endParaRPr lang="ja-JP"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txPr>
          <a:bodyPr/>
          <a:lstStyle/>
          <a:p>
            <a:pPr>
              <a:defRPr lang="ja-JP" sz="1200">
                <a:latin typeface="+mj-lt"/>
              </a:defRPr>
            </a:pPr>
            <a:endParaRPr lang="zh-CN"/>
          </a:p>
        </c:txPr>
        <c:crossAx val="29555712"/>
        <c:crosses val="autoZero"/>
        <c:crossBetween val="midCat"/>
      </c:valAx>
      <c:valAx>
        <c:axId val="29555712"/>
        <c:scaling>
          <c:orientation val="minMax"/>
          <c:max val="950"/>
          <c:min val="750"/>
        </c:scaling>
        <c:delete val="0"/>
        <c:axPos val="l"/>
        <c:majorGridlines/>
        <c:minorGridlines>
          <c:spPr>
            <a:ln>
              <a:solidFill>
                <a:schemeClr val="bg1">
                  <a:lumMod val="85000"/>
                </a:scheme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lang="ja-JP" b="0">
                    <a:latin typeface="Arial Unicode MS" pitchFamily="50" charset="-128"/>
                    <a:ea typeface="Arial Unicode MS" pitchFamily="50" charset="-128"/>
                    <a:cs typeface="Arial Unicode MS" pitchFamily="50" charset="-128"/>
                  </a:defRPr>
                </a:pPr>
                <a:r>
                  <a:rPr lang="en-US" altLang="ja-JP" b="0">
                    <a:latin typeface="Arial Unicode MS" pitchFamily="50" charset="-128"/>
                    <a:ea typeface="Arial Unicode MS" pitchFamily="50" charset="-128"/>
                    <a:cs typeface="Arial Unicode MS" pitchFamily="50" charset="-128"/>
                  </a:rPr>
                  <a:t>White Luminance</a:t>
                </a:r>
                <a:r>
                  <a:rPr lang="ja-JP" altLang="en-US" b="0" baseline="0">
                    <a:latin typeface="Arial Unicode MS" pitchFamily="50" charset="-128"/>
                    <a:ea typeface="Arial Unicode MS" pitchFamily="50" charset="-128"/>
                    <a:cs typeface="Arial Unicode MS" pitchFamily="50" charset="-128"/>
                  </a:rPr>
                  <a:t>  </a:t>
                </a:r>
                <a:r>
                  <a:rPr lang="en-US" altLang="ja-JP" b="0" baseline="0">
                    <a:latin typeface="Arial Unicode MS" pitchFamily="50" charset="-128"/>
                    <a:ea typeface="Arial Unicode MS" pitchFamily="50" charset="-128"/>
                    <a:cs typeface="Arial Unicode MS" pitchFamily="50" charset="-128"/>
                  </a:rPr>
                  <a:t>value</a:t>
                </a:r>
                <a:endParaRPr lang="ja-JP" altLang="en-US" b="0">
                  <a:latin typeface="Arial Unicode MS" pitchFamily="50" charset="-128"/>
                  <a:ea typeface="Arial Unicode MS" pitchFamily="50" charset="-128"/>
                  <a:cs typeface="Arial Unicode MS" pitchFamily="50" charset="-128"/>
                </a:endParaRPr>
              </a:p>
            </c:rich>
          </c:tx>
          <c:overlay val="0"/>
        </c:title>
        <c:numFmt formatCode="#,##0_);\(#,##0\)" sourceLinked="0"/>
        <c:majorTickMark val="out"/>
        <c:minorTickMark val="none"/>
        <c:tickLblPos val="nextTo"/>
        <c:txPr>
          <a:bodyPr/>
          <a:lstStyle/>
          <a:p>
            <a:pPr>
              <a:defRPr lang="ja-JP" sz="1200">
                <a:latin typeface="+mj-lt"/>
              </a:defRPr>
            </a:pPr>
            <a:endParaRPr lang="zh-CN"/>
          </a:p>
        </c:txPr>
        <c:crossAx val="29553792"/>
        <c:crosses val="autoZero"/>
        <c:crossBetween val="midCat"/>
        <c:majorUnit val="50"/>
      </c:valAx>
    </c:plotArea>
    <c:legend>
      <c:legendPos val="r"/>
      <c:layout>
        <c:manualLayout>
          <c:xMode val="edge"/>
          <c:yMode val="edge"/>
          <c:x val="0.72841144652415124"/>
          <c:y val="1.9792140001419802E-3"/>
          <c:w val="0.26750356128209363"/>
          <c:h val="0.35736426272315636"/>
        </c:manualLayout>
      </c:layout>
      <c:overlay val="1"/>
      <c:spPr>
        <a:solidFill>
          <a:schemeClr val="bg1"/>
        </a:solidFill>
        <a:ln>
          <a:solidFill>
            <a:schemeClr val="bg1">
              <a:lumMod val="75000"/>
            </a:schemeClr>
          </a:solidFill>
        </a:ln>
      </c:spPr>
      <c:txPr>
        <a:bodyPr/>
        <a:lstStyle/>
        <a:p>
          <a:pPr>
            <a:defRPr lang="ja-JP" sz="1200">
              <a:latin typeface="+mn-lt"/>
            </a:defRPr>
          </a:pPr>
          <a:endParaRPr lang="zh-CN"/>
        </a:p>
      </c:txPr>
    </c:legend>
    <c:plotVisOnly val="1"/>
    <c:dispBlanksAs val="span"/>
    <c:showDLblsOverMax val="0"/>
  </c:chart>
  <c:printSettings>
    <c:headerFooter/>
    <c:pageMargins b="0.75000000000000477" l="0.70000000000000062" r="0.70000000000000062" t="0.75000000000000477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ja-JP"/>
            </a:pPr>
            <a:r>
              <a:rPr lang="en-US" altLang="ja-JP"/>
              <a:t>Wy (</a:t>
            </a:r>
            <a:r>
              <a:rPr lang="en-US" altLang="ja-JP" sz="1800" b="1" i="0" u="none" strike="noStrike" baseline="0">
                <a:effectLst/>
              </a:rPr>
              <a:t>Measrued Value</a:t>
            </a:r>
            <a:r>
              <a:rPr lang="en-US" altLang="ja-JP"/>
              <a:t>)</a:t>
            </a:r>
            <a:endParaRPr lang="ja-JP" alt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'Drift Raw data '!$F$59</c:f>
              <c:strCache>
                <c:ptCount val="1"/>
                <c:pt idx="0">
                  <c:v>0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square"/>
            <c:size val="5"/>
          </c:marker>
          <c:xVal>
            <c:numRef>
              <c:f>'Drift Raw data '!$C$8:$C$44</c:f>
              <c:numCache>
                <c:formatCode>0.0000_ </c:formatCode>
                <c:ptCount val="28"/>
                <c:pt idx="0" formatCode="General">
                  <c:v>0</c:v>
                </c:pt>
                <c:pt idx="1">
                  <c:v>3.3333333333333333E-2</c:v>
                </c:pt>
                <c:pt idx="2">
                  <c:v>8.3333333333333301E-2</c:v>
                </c:pt>
                <c:pt idx="3" formatCode="0.000_ ">
                  <c:v>0.16666666666666666</c:v>
                </c:pt>
                <c:pt idx="4" formatCode="0.000_ ">
                  <c:v>0.33333333333333331</c:v>
                </c:pt>
                <c:pt idx="5" formatCode="0.000_ ">
                  <c:v>0.5</c:v>
                </c:pt>
                <c:pt idx="6" formatCode="General">
                  <c:v>1</c:v>
                </c:pt>
                <c:pt idx="7" formatCode="General">
                  <c:v>2</c:v>
                </c:pt>
                <c:pt idx="8" formatCode="General">
                  <c:v>4</c:v>
                </c:pt>
                <c:pt idx="9" formatCode="General">
                  <c:v>8</c:v>
                </c:pt>
                <c:pt idx="10" formatCode="General">
                  <c:v>12</c:v>
                </c:pt>
                <c:pt idx="11" formatCode="General">
                  <c:v>24</c:v>
                </c:pt>
                <c:pt idx="12" formatCode="General">
                  <c:v>48</c:v>
                </c:pt>
                <c:pt idx="13" formatCode="General">
                  <c:v>72</c:v>
                </c:pt>
                <c:pt idx="14" formatCode="General">
                  <c:v>100</c:v>
                </c:pt>
                <c:pt idx="15" formatCode="General">
                  <c:v>168</c:v>
                </c:pt>
                <c:pt idx="16" formatCode="General">
                  <c:v>196</c:v>
                </c:pt>
                <c:pt idx="17" formatCode="General">
                  <c:v>216</c:v>
                </c:pt>
                <c:pt idx="18" formatCode="General">
                  <c:v>264</c:v>
                </c:pt>
                <c:pt idx="19" formatCode="General">
                  <c:v>300</c:v>
                </c:pt>
                <c:pt idx="20" formatCode="General">
                  <c:v>336</c:v>
                </c:pt>
                <c:pt idx="21" formatCode="General">
                  <c:v>408</c:v>
                </c:pt>
                <c:pt idx="22" formatCode="General">
                  <c:v>504</c:v>
                </c:pt>
                <c:pt idx="23" formatCode="General">
                  <c:v>600</c:v>
                </c:pt>
                <c:pt idx="24" formatCode="General">
                  <c:v>720</c:v>
                </c:pt>
                <c:pt idx="25" formatCode="General">
                  <c:v>792</c:v>
                </c:pt>
                <c:pt idx="26" formatCode="General">
                  <c:v>840</c:v>
                </c:pt>
                <c:pt idx="27" formatCode="General">
                  <c:v>912</c:v>
                </c:pt>
              </c:numCache>
            </c:numRef>
          </c:xVal>
          <c:yVal>
            <c:numRef>
              <c:f>'Drift Raw data '!$K$8:$K$44</c:f>
              <c:numCache>
                <c:formatCode>0.0000_);[Red]\(0.0000\)</c:formatCode>
                <c:ptCount val="28"/>
                <c:pt idx="0">
                  <c:v>0.31990000000000002</c:v>
                </c:pt>
                <c:pt idx="2">
                  <c:v>0.28906670000000001</c:v>
                </c:pt>
                <c:pt idx="6">
                  <c:v>0.28299999999999997</c:v>
                </c:pt>
                <c:pt idx="7">
                  <c:v>0.28199999999999997</c:v>
                </c:pt>
                <c:pt idx="8">
                  <c:v>0.28100000000000003</c:v>
                </c:pt>
                <c:pt idx="9">
                  <c:v>0.28000000000000003</c:v>
                </c:pt>
                <c:pt idx="10">
                  <c:v>0.27900000000000003</c:v>
                </c:pt>
                <c:pt idx="11">
                  <c:v>0.27800000000000002</c:v>
                </c:pt>
                <c:pt idx="12">
                  <c:v>0.27700000000000002</c:v>
                </c:pt>
                <c:pt idx="13">
                  <c:v>0.27700000000000002</c:v>
                </c:pt>
                <c:pt idx="14">
                  <c:v>0.27600000000000002</c:v>
                </c:pt>
                <c:pt idx="15">
                  <c:v>0.27600000000000002</c:v>
                </c:pt>
                <c:pt idx="16">
                  <c:v>0.27500000000000002</c:v>
                </c:pt>
                <c:pt idx="17">
                  <c:v>0.27500000000000002</c:v>
                </c:pt>
                <c:pt idx="18">
                  <c:v>0.2752</c:v>
                </c:pt>
                <c:pt idx="19">
                  <c:v>0.2752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C72-4EF7-B4C5-1C45EF36D3BE}"/>
            </c:ext>
          </c:extLst>
        </c:ser>
        <c:ser>
          <c:idx val="1"/>
          <c:order val="1"/>
          <c:tx>
            <c:strRef>
              <c:f>'Drift Raw data '!$U$59</c:f>
              <c:strCache>
                <c:ptCount val="1"/>
                <c:pt idx="0">
                  <c:v>0</c:v>
                </c:pt>
              </c:strCache>
            </c:strRef>
          </c:tx>
          <c:marker>
            <c:symbol val="square"/>
            <c:size val="5"/>
          </c:marker>
          <c:xVal>
            <c:numRef>
              <c:f>'Drift Raw data '!$C$8:$C$44</c:f>
              <c:numCache>
                <c:formatCode>0.0000_ </c:formatCode>
                <c:ptCount val="28"/>
                <c:pt idx="0" formatCode="General">
                  <c:v>0</c:v>
                </c:pt>
                <c:pt idx="1">
                  <c:v>3.3333333333333333E-2</c:v>
                </c:pt>
                <c:pt idx="2">
                  <c:v>8.3333333333333301E-2</c:v>
                </c:pt>
                <c:pt idx="3" formatCode="0.000_ ">
                  <c:v>0.16666666666666666</c:v>
                </c:pt>
                <c:pt idx="4" formatCode="0.000_ ">
                  <c:v>0.33333333333333331</c:v>
                </c:pt>
                <c:pt idx="5" formatCode="0.000_ ">
                  <c:v>0.5</c:v>
                </c:pt>
                <c:pt idx="6" formatCode="General">
                  <c:v>1</c:v>
                </c:pt>
                <c:pt idx="7" formatCode="General">
                  <c:v>2</c:v>
                </c:pt>
                <c:pt idx="8" formatCode="General">
                  <c:v>4</c:v>
                </c:pt>
                <c:pt idx="9" formatCode="General">
                  <c:v>8</c:v>
                </c:pt>
                <c:pt idx="10" formatCode="General">
                  <c:v>12</c:v>
                </c:pt>
                <c:pt idx="11" formatCode="General">
                  <c:v>24</c:v>
                </c:pt>
                <c:pt idx="12" formatCode="General">
                  <c:v>48</c:v>
                </c:pt>
                <c:pt idx="13" formatCode="General">
                  <c:v>72</c:v>
                </c:pt>
                <c:pt idx="14" formatCode="General">
                  <c:v>100</c:v>
                </c:pt>
                <c:pt idx="15" formatCode="General">
                  <c:v>168</c:v>
                </c:pt>
                <c:pt idx="16" formatCode="General">
                  <c:v>196</c:v>
                </c:pt>
                <c:pt idx="17" formatCode="General">
                  <c:v>216</c:v>
                </c:pt>
                <c:pt idx="18" formatCode="General">
                  <c:v>264</c:v>
                </c:pt>
                <c:pt idx="19" formatCode="General">
                  <c:v>300</c:v>
                </c:pt>
                <c:pt idx="20" formatCode="General">
                  <c:v>336</c:v>
                </c:pt>
                <c:pt idx="21" formatCode="General">
                  <c:v>408</c:v>
                </c:pt>
                <c:pt idx="22" formatCode="General">
                  <c:v>504</c:v>
                </c:pt>
                <c:pt idx="23" formatCode="General">
                  <c:v>600</c:v>
                </c:pt>
                <c:pt idx="24" formatCode="General">
                  <c:v>720</c:v>
                </c:pt>
                <c:pt idx="25" formatCode="General">
                  <c:v>792</c:v>
                </c:pt>
                <c:pt idx="26" formatCode="General">
                  <c:v>840</c:v>
                </c:pt>
                <c:pt idx="27" formatCode="General">
                  <c:v>912</c:v>
                </c:pt>
              </c:numCache>
            </c:numRef>
          </c:xVal>
          <c:yVal>
            <c:numRef>
              <c:f>'Drift Raw data '!$Z$8:$Z$44</c:f>
              <c:numCache>
                <c:formatCode>0.0000_);[Red]\(0.0000\)</c:formatCode>
                <c:ptCount val="28"/>
                <c:pt idx="0">
                  <c:v>0.3261</c:v>
                </c:pt>
                <c:pt idx="2">
                  <c:v>0.28699999999999998</c:v>
                </c:pt>
                <c:pt idx="6">
                  <c:v>0.28289999999999998</c:v>
                </c:pt>
                <c:pt idx="7">
                  <c:v>0.28199999999999997</c:v>
                </c:pt>
                <c:pt idx="8">
                  <c:v>0.28100000000000003</c:v>
                </c:pt>
                <c:pt idx="9">
                  <c:v>0.28000000000000003</c:v>
                </c:pt>
                <c:pt idx="10">
                  <c:v>0.28000000000000003</c:v>
                </c:pt>
                <c:pt idx="11">
                  <c:v>0.27800000000000002</c:v>
                </c:pt>
                <c:pt idx="12">
                  <c:v>0.27700000000000002</c:v>
                </c:pt>
                <c:pt idx="13">
                  <c:v>0.27700000000000002</c:v>
                </c:pt>
                <c:pt idx="14">
                  <c:v>0.27700000000000002</c:v>
                </c:pt>
                <c:pt idx="15">
                  <c:v>0.27600000000000002</c:v>
                </c:pt>
                <c:pt idx="16">
                  <c:v>0.2757</c:v>
                </c:pt>
                <c:pt idx="17">
                  <c:v>0.27600000000000002</c:v>
                </c:pt>
                <c:pt idx="18">
                  <c:v>0.27600000000000002</c:v>
                </c:pt>
                <c:pt idx="19">
                  <c:v>0.27529999999999999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C72-4EF7-B4C5-1C45EF36D3BE}"/>
            </c:ext>
          </c:extLst>
        </c:ser>
        <c:ser>
          <c:idx val="2"/>
          <c:order val="2"/>
          <c:tx>
            <c:strRef>
              <c:f>'Drift Raw data '!$AJ$59</c:f>
              <c:strCache>
                <c:ptCount val="1"/>
                <c:pt idx="0">
                  <c:v>0</c:v>
                </c:pt>
              </c:strCache>
            </c:strRef>
          </c:tx>
          <c:marker>
            <c:symbol val="triangle"/>
            <c:size val="5"/>
          </c:marker>
          <c:xVal>
            <c:numRef>
              <c:f>'Drift Raw data '!$C$8:$C$44</c:f>
              <c:numCache>
                <c:formatCode>0.0000_ </c:formatCode>
                <c:ptCount val="28"/>
                <c:pt idx="0" formatCode="General">
                  <c:v>0</c:v>
                </c:pt>
                <c:pt idx="1">
                  <c:v>3.3333333333333333E-2</c:v>
                </c:pt>
                <c:pt idx="2">
                  <c:v>8.3333333333333301E-2</c:v>
                </c:pt>
                <c:pt idx="3" formatCode="0.000_ ">
                  <c:v>0.16666666666666666</c:v>
                </c:pt>
                <c:pt idx="4" formatCode="0.000_ ">
                  <c:v>0.33333333333333331</c:v>
                </c:pt>
                <c:pt idx="5" formatCode="0.000_ ">
                  <c:v>0.5</c:v>
                </c:pt>
                <c:pt idx="6" formatCode="General">
                  <c:v>1</c:v>
                </c:pt>
                <c:pt idx="7" formatCode="General">
                  <c:v>2</c:v>
                </c:pt>
                <c:pt idx="8" formatCode="General">
                  <c:v>4</c:v>
                </c:pt>
                <c:pt idx="9" formatCode="General">
                  <c:v>8</c:v>
                </c:pt>
                <c:pt idx="10" formatCode="General">
                  <c:v>12</c:v>
                </c:pt>
                <c:pt idx="11" formatCode="General">
                  <c:v>24</c:v>
                </c:pt>
                <c:pt idx="12" formatCode="General">
                  <c:v>48</c:v>
                </c:pt>
                <c:pt idx="13" formatCode="General">
                  <c:v>72</c:v>
                </c:pt>
                <c:pt idx="14" formatCode="General">
                  <c:v>100</c:v>
                </c:pt>
                <c:pt idx="15" formatCode="General">
                  <c:v>168</c:v>
                </c:pt>
                <c:pt idx="16" formatCode="General">
                  <c:v>196</c:v>
                </c:pt>
                <c:pt idx="17" formatCode="General">
                  <c:v>216</c:v>
                </c:pt>
                <c:pt idx="18" formatCode="General">
                  <c:v>264</c:v>
                </c:pt>
                <c:pt idx="19" formatCode="General">
                  <c:v>300</c:v>
                </c:pt>
                <c:pt idx="20" formatCode="General">
                  <c:v>336</c:v>
                </c:pt>
                <c:pt idx="21" formatCode="General">
                  <c:v>408</c:v>
                </c:pt>
                <c:pt idx="22" formatCode="General">
                  <c:v>504</c:v>
                </c:pt>
                <c:pt idx="23" formatCode="General">
                  <c:v>600</c:v>
                </c:pt>
                <c:pt idx="24" formatCode="General">
                  <c:v>720</c:v>
                </c:pt>
                <c:pt idx="25" formatCode="General">
                  <c:v>792</c:v>
                </c:pt>
                <c:pt idx="26" formatCode="General">
                  <c:v>840</c:v>
                </c:pt>
                <c:pt idx="27" formatCode="General">
                  <c:v>912</c:v>
                </c:pt>
              </c:numCache>
            </c:numRef>
          </c:xVal>
          <c:yVal>
            <c:numRef>
              <c:f>'Drift Raw data '!$AO$8:$AO$44</c:f>
              <c:numCache>
                <c:formatCode>0.0000_);[Red]\(0.0000\)</c:formatCode>
                <c:ptCount val="28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C72-4EF7-B4C5-1C45EF36D3BE}"/>
            </c:ext>
          </c:extLst>
        </c:ser>
        <c:ser>
          <c:idx val="3"/>
          <c:order val="3"/>
          <c:tx>
            <c:strRef>
              <c:f>'Drift Raw data '!$AY$59</c:f>
              <c:strCache>
                <c:ptCount val="1"/>
                <c:pt idx="0">
                  <c:v>0</c:v>
                </c:pt>
              </c:strCache>
            </c:strRef>
          </c:tx>
          <c:marker>
            <c:symbol val="triangle"/>
            <c:size val="5"/>
          </c:marker>
          <c:xVal>
            <c:numRef>
              <c:f>'Drift Raw data '!$C$8:$C$44</c:f>
              <c:numCache>
                <c:formatCode>0.0000_ </c:formatCode>
                <c:ptCount val="28"/>
                <c:pt idx="0" formatCode="General">
                  <c:v>0</c:v>
                </c:pt>
                <c:pt idx="1">
                  <c:v>3.3333333333333333E-2</c:v>
                </c:pt>
                <c:pt idx="2">
                  <c:v>8.3333333333333301E-2</c:v>
                </c:pt>
                <c:pt idx="3" formatCode="0.000_ ">
                  <c:v>0.16666666666666666</c:v>
                </c:pt>
                <c:pt idx="4" formatCode="0.000_ ">
                  <c:v>0.33333333333333331</c:v>
                </c:pt>
                <c:pt idx="5" formatCode="0.000_ ">
                  <c:v>0.5</c:v>
                </c:pt>
                <c:pt idx="6" formatCode="General">
                  <c:v>1</c:v>
                </c:pt>
                <c:pt idx="7" formatCode="General">
                  <c:v>2</c:v>
                </c:pt>
                <c:pt idx="8" formatCode="General">
                  <c:v>4</c:v>
                </c:pt>
                <c:pt idx="9" formatCode="General">
                  <c:v>8</c:v>
                </c:pt>
                <c:pt idx="10" formatCode="General">
                  <c:v>12</c:v>
                </c:pt>
                <c:pt idx="11" formatCode="General">
                  <c:v>24</c:v>
                </c:pt>
                <c:pt idx="12" formatCode="General">
                  <c:v>48</c:v>
                </c:pt>
                <c:pt idx="13" formatCode="General">
                  <c:v>72</c:v>
                </c:pt>
                <c:pt idx="14" formatCode="General">
                  <c:v>100</c:v>
                </c:pt>
                <c:pt idx="15" formatCode="General">
                  <c:v>168</c:v>
                </c:pt>
                <c:pt idx="16" formatCode="General">
                  <c:v>196</c:v>
                </c:pt>
                <c:pt idx="17" formatCode="General">
                  <c:v>216</c:v>
                </c:pt>
                <c:pt idx="18" formatCode="General">
                  <c:v>264</c:v>
                </c:pt>
                <c:pt idx="19" formatCode="General">
                  <c:v>300</c:v>
                </c:pt>
                <c:pt idx="20" formatCode="General">
                  <c:v>336</c:v>
                </c:pt>
                <c:pt idx="21" formatCode="General">
                  <c:v>408</c:v>
                </c:pt>
                <c:pt idx="22" formatCode="General">
                  <c:v>504</c:v>
                </c:pt>
                <c:pt idx="23" formatCode="General">
                  <c:v>600</c:v>
                </c:pt>
                <c:pt idx="24" formatCode="General">
                  <c:v>720</c:v>
                </c:pt>
                <c:pt idx="25" formatCode="General">
                  <c:v>792</c:v>
                </c:pt>
                <c:pt idx="26" formatCode="General">
                  <c:v>840</c:v>
                </c:pt>
                <c:pt idx="27" formatCode="General">
                  <c:v>912</c:v>
                </c:pt>
              </c:numCache>
            </c:numRef>
          </c:xVal>
          <c:yVal>
            <c:numRef>
              <c:f>'Drift Raw data '!$BD$8:$BD$44</c:f>
              <c:numCache>
                <c:formatCode>0.0000_);[Red]\(0.0000\)</c:formatCode>
                <c:ptCount val="28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DC72-4EF7-B4C5-1C45EF36D3BE}"/>
            </c:ext>
          </c:extLst>
        </c:ser>
        <c:ser>
          <c:idx val="4"/>
          <c:order val="4"/>
          <c:tx>
            <c:strRef>
              <c:f>'Drift Raw data '!$BN$59</c:f>
              <c:strCache>
                <c:ptCount val="1"/>
                <c:pt idx="0">
                  <c:v>0</c:v>
                </c:pt>
              </c:strCache>
            </c:strRef>
          </c:tx>
          <c:marker>
            <c:symbol val="circle"/>
            <c:size val="5"/>
          </c:marker>
          <c:xVal>
            <c:numRef>
              <c:f>'Drift Raw data '!$C$8:$C$44</c:f>
              <c:numCache>
                <c:formatCode>0.0000_ </c:formatCode>
                <c:ptCount val="28"/>
                <c:pt idx="0" formatCode="General">
                  <c:v>0</c:v>
                </c:pt>
                <c:pt idx="1">
                  <c:v>3.3333333333333333E-2</c:v>
                </c:pt>
                <c:pt idx="2">
                  <c:v>8.3333333333333301E-2</c:v>
                </c:pt>
                <c:pt idx="3" formatCode="0.000_ ">
                  <c:v>0.16666666666666666</c:v>
                </c:pt>
                <c:pt idx="4" formatCode="0.000_ ">
                  <c:v>0.33333333333333331</c:v>
                </c:pt>
                <c:pt idx="5" formatCode="0.000_ ">
                  <c:v>0.5</c:v>
                </c:pt>
                <c:pt idx="6" formatCode="General">
                  <c:v>1</c:v>
                </c:pt>
                <c:pt idx="7" formatCode="General">
                  <c:v>2</c:v>
                </c:pt>
                <c:pt idx="8" formatCode="General">
                  <c:v>4</c:v>
                </c:pt>
                <c:pt idx="9" formatCode="General">
                  <c:v>8</c:v>
                </c:pt>
                <c:pt idx="10" formatCode="General">
                  <c:v>12</c:v>
                </c:pt>
                <c:pt idx="11" formatCode="General">
                  <c:v>24</c:v>
                </c:pt>
                <c:pt idx="12" formatCode="General">
                  <c:v>48</c:v>
                </c:pt>
                <c:pt idx="13" formatCode="General">
                  <c:v>72</c:v>
                </c:pt>
                <c:pt idx="14" formatCode="General">
                  <c:v>100</c:v>
                </c:pt>
                <c:pt idx="15" formatCode="General">
                  <c:v>168</c:v>
                </c:pt>
                <c:pt idx="16" formatCode="General">
                  <c:v>196</c:v>
                </c:pt>
                <c:pt idx="17" formatCode="General">
                  <c:v>216</c:v>
                </c:pt>
                <c:pt idx="18" formatCode="General">
                  <c:v>264</c:v>
                </c:pt>
                <c:pt idx="19" formatCode="General">
                  <c:v>300</c:v>
                </c:pt>
                <c:pt idx="20" formatCode="General">
                  <c:v>336</c:v>
                </c:pt>
                <c:pt idx="21" formatCode="General">
                  <c:v>408</c:v>
                </c:pt>
                <c:pt idx="22" formatCode="General">
                  <c:v>504</c:v>
                </c:pt>
                <c:pt idx="23" formatCode="General">
                  <c:v>600</c:v>
                </c:pt>
                <c:pt idx="24" formatCode="General">
                  <c:v>720</c:v>
                </c:pt>
                <c:pt idx="25" formatCode="General">
                  <c:v>792</c:v>
                </c:pt>
                <c:pt idx="26" formatCode="General">
                  <c:v>840</c:v>
                </c:pt>
                <c:pt idx="27" formatCode="General">
                  <c:v>912</c:v>
                </c:pt>
              </c:numCache>
            </c:numRef>
          </c:xVal>
          <c:yVal>
            <c:numRef>
              <c:f>'Drift Raw data '!$BS$8:$BS$44</c:f>
              <c:numCache>
                <c:formatCode>0.0000_);[Red]\(0.0000\)</c:formatCode>
                <c:ptCount val="28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DC72-4EF7-B4C5-1C45EF36D3BE}"/>
            </c:ext>
          </c:extLst>
        </c:ser>
        <c:ser>
          <c:idx val="5"/>
          <c:order val="5"/>
          <c:tx>
            <c:strRef>
              <c:f>'Drift Raw data '!$CC$59</c:f>
              <c:strCache>
                <c:ptCount val="1"/>
                <c:pt idx="0">
                  <c:v>0</c:v>
                </c:pt>
              </c:strCache>
            </c:strRef>
          </c:tx>
          <c:marker>
            <c:symbol val="circle"/>
            <c:size val="5"/>
          </c:marker>
          <c:xVal>
            <c:numRef>
              <c:f>'Drift Raw data '!$C$8:$C$44</c:f>
              <c:numCache>
                <c:formatCode>0.0000_ </c:formatCode>
                <c:ptCount val="28"/>
                <c:pt idx="0" formatCode="General">
                  <c:v>0</c:v>
                </c:pt>
                <c:pt idx="1">
                  <c:v>3.3333333333333333E-2</c:v>
                </c:pt>
                <c:pt idx="2">
                  <c:v>8.3333333333333301E-2</c:v>
                </c:pt>
                <c:pt idx="3" formatCode="0.000_ ">
                  <c:v>0.16666666666666666</c:v>
                </c:pt>
                <c:pt idx="4" formatCode="0.000_ ">
                  <c:v>0.33333333333333331</c:v>
                </c:pt>
                <c:pt idx="5" formatCode="0.000_ ">
                  <c:v>0.5</c:v>
                </c:pt>
                <c:pt idx="6" formatCode="General">
                  <c:v>1</c:v>
                </c:pt>
                <c:pt idx="7" formatCode="General">
                  <c:v>2</c:v>
                </c:pt>
                <c:pt idx="8" formatCode="General">
                  <c:v>4</c:v>
                </c:pt>
                <c:pt idx="9" formatCode="General">
                  <c:v>8</c:v>
                </c:pt>
                <c:pt idx="10" formatCode="General">
                  <c:v>12</c:v>
                </c:pt>
                <c:pt idx="11" formatCode="General">
                  <c:v>24</c:v>
                </c:pt>
                <c:pt idx="12" formatCode="General">
                  <c:v>48</c:v>
                </c:pt>
                <c:pt idx="13" formatCode="General">
                  <c:v>72</c:v>
                </c:pt>
                <c:pt idx="14" formatCode="General">
                  <c:v>100</c:v>
                </c:pt>
                <c:pt idx="15" formatCode="General">
                  <c:v>168</c:v>
                </c:pt>
                <c:pt idx="16" formatCode="General">
                  <c:v>196</c:v>
                </c:pt>
                <c:pt idx="17" formatCode="General">
                  <c:v>216</c:v>
                </c:pt>
                <c:pt idx="18" formatCode="General">
                  <c:v>264</c:v>
                </c:pt>
                <c:pt idx="19" formatCode="General">
                  <c:v>300</c:v>
                </c:pt>
                <c:pt idx="20" formatCode="General">
                  <c:v>336</c:v>
                </c:pt>
                <c:pt idx="21" formatCode="General">
                  <c:v>408</c:v>
                </c:pt>
                <c:pt idx="22" formatCode="General">
                  <c:v>504</c:v>
                </c:pt>
                <c:pt idx="23" formatCode="General">
                  <c:v>600</c:v>
                </c:pt>
                <c:pt idx="24" formatCode="General">
                  <c:v>720</c:v>
                </c:pt>
                <c:pt idx="25" formatCode="General">
                  <c:v>792</c:v>
                </c:pt>
                <c:pt idx="26" formatCode="General">
                  <c:v>840</c:v>
                </c:pt>
                <c:pt idx="27" formatCode="General">
                  <c:v>912</c:v>
                </c:pt>
              </c:numCache>
            </c:numRef>
          </c:xVal>
          <c:yVal>
            <c:numRef>
              <c:f>'Drift Raw data '!$CH$8:$CH$44</c:f>
              <c:numCache>
                <c:formatCode>0.0000_);[Red]\(0.0000\)</c:formatCode>
                <c:ptCount val="28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DC72-4EF7-B4C5-1C45EF36D3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094464"/>
        <c:axId val="30096384"/>
      </c:scatterChart>
      <c:valAx>
        <c:axId val="30094464"/>
        <c:scaling>
          <c:orientation val="minMax"/>
          <c:min val="0"/>
        </c:scaling>
        <c:delete val="0"/>
        <c:axPos val="b"/>
        <c:majorGridlines/>
        <c:minorGridlines>
          <c:spPr>
            <a:ln>
              <a:solidFill>
                <a:schemeClr val="bg1">
                  <a:lumMod val="85000"/>
                </a:scheme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lang="ja-JP"/>
                </a:pPr>
                <a:r>
                  <a:rPr lang="en-US" altLang="ja-JP" sz="1000" b="1" i="0" u="none" strike="noStrike" baseline="0"/>
                  <a:t>Aging Time</a:t>
                </a:r>
                <a:r>
                  <a:rPr lang="ja-JP" altLang="ja-JP" sz="1000" b="1" i="0" u="none" strike="noStrike" baseline="0"/>
                  <a:t>　</a:t>
                </a:r>
                <a:r>
                  <a:rPr lang="en-US" altLang="ja-JP" sz="1000" b="1" i="0" u="none" strike="noStrike" baseline="0"/>
                  <a:t>[hours]</a:t>
                </a:r>
                <a:endParaRPr lang="ja-JP"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txPr>
          <a:bodyPr/>
          <a:lstStyle/>
          <a:p>
            <a:pPr>
              <a:defRPr lang="ja-JP" sz="1200">
                <a:latin typeface="+mj-lt"/>
              </a:defRPr>
            </a:pPr>
            <a:endParaRPr lang="zh-CN"/>
          </a:p>
        </c:txPr>
        <c:crossAx val="30096384"/>
        <c:crosses val="autoZero"/>
        <c:crossBetween val="midCat"/>
      </c:valAx>
      <c:valAx>
        <c:axId val="30096384"/>
        <c:scaling>
          <c:orientation val="minMax"/>
          <c:max val="0.32000000000000006"/>
          <c:min val="0.26"/>
        </c:scaling>
        <c:delete val="0"/>
        <c:axPos val="l"/>
        <c:majorGridlines/>
        <c:minorGridlines>
          <c:spPr>
            <a:ln>
              <a:solidFill>
                <a:schemeClr val="bg1">
                  <a:lumMod val="85000"/>
                </a:scheme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lang="ja-JP" b="0">
                    <a:latin typeface="Arial Unicode MS" pitchFamily="50" charset="-128"/>
                    <a:ea typeface="Arial Unicode MS" pitchFamily="50" charset="-128"/>
                    <a:cs typeface="Arial Unicode MS" pitchFamily="50" charset="-128"/>
                  </a:defRPr>
                </a:pPr>
                <a:r>
                  <a:rPr lang="en-US" altLang="ja-JP" b="0">
                    <a:latin typeface="Arial Unicode MS" pitchFamily="50" charset="-128"/>
                    <a:ea typeface="Arial Unicode MS" pitchFamily="50" charset="-128"/>
                    <a:cs typeface="Arial Unicode MS" pitchFamily="50" charset="-128"/>
                  </a:rPr>
                  <a:t>White Chromaticity</a:t>
                </a:r>
                <a:r>
                  <a:rPr lang="ja-JP" altLang="en-US" b="0">
                    <a:latin typeface="Arial Unicode MS" pitchFamily="50" charset="-128"/>
                    <a:ea typeface="Arial Unicode MS" pitchFamily="50" charset="-128"/>
                    <a:cs typeface="Arial Unicode MS" pitchFamily="50" charset="-128"/>
                  </a:rPr>
                  <a:t>　</a:t>
                </a:r>
                <a:r>
                  <a:rPr lang="en-US" altLang="ja-JP" b="0">
                    <a:latin typeface="Arial Unicode MS" pitchFamily="50" charset="-128"/>
                    <a:ea typeface="Arial Unicode MS" pitchFamily="50" charset="-128"/>
                    <a:cs typeface="Arial Unicode MS" pitchFamily="50" charset="-128"/>
                  </a:rPr>
                  <a:t>y value</a:t>
                </a:r>
                <a:endParaRPr lang="ja-JP" altLang="en-US" b="0">
                  <a:latin typeface="Arial Unicode MS" pitchFamily="50" charset="-128"/>
                  <a:ea typeface="Arial Unicode MS" pitchFamily="50" charset="-128"/>
                  <a:cs typeface="Arial Unicode MS" pitchFamily="50" charset="-128"/>
                </a:endParaRPr>
              </a:p>
            </c:rich>
          </c:tx>
          <c:overlay val="0"/>
        </c:title>
        <c:numFmt formatCode="#,##0.000_ " sourceLinked="0"/>
        <c:majorTickMark val="out"/>
        <c:minorTickMark val="none"/>
        <c:tickLblPos val="nextTo"/>
        <c:txPr>
          <a:bodyPr/>
          <a:lstStyle/>
          <a:p>
            <a:pPr>
              <a:defRPr lang="ja-JP" sz="1200">
                <a:latin typeface="+mj-lt"/>
              </a:defRPr>
            </a:pPr>
            <a:endParaRPr lang="zh-CN"/>
          </a:p>
        </c:txPr>
        <c:crossAx val="30094464"/>
        <c:crosses val="autoZero"/>
        <c:crossBetween val="midCat"/>
        <c:majorUnit val="2.0000000000000004E-2"/>
      </c:valAx>
    </c:plotArea>
    <c:legend>
      <c:legendPos val="r"/>
      <c:layout>
        <c:manualLayout>
          <c:xMode val="edge"/>
          <c:yMode val="edge"/>
          <c:x val="0.72813575026920785"/>
          <c:y val="5.8839925045014877E-3"/>
          <c:w val="0.26692199976260517"/>
          <c:h val="0.3737126926217495"/>
        </c:manualLayout>
      </c:layout>
      <c:overlay val="1"/>
      <c:spPr>
        <a:solidFill>
          <a:schemeClr val="bg1"/>
        </a:solidFill>
        <a:ln>
          <a:solidFill>
            <a:schemeClr val="bg1">
              <a:lumMod val="75000"/>
            </a:schemeClr>
          </a:solidFill>
        </a:ln>
      </c:spPr>
      <c:txPr>
        <a:bodyPr/>
        <a:lstStyle/>
        <a:p>
          <a:pPr>
            <a:defRPr lang="ja-JP" sz="1200">
              <a:latin typeface="+mn-lt"/>
            </a:defRPr>
          </a:pPr>
          <a:endParaRPr lang="zh-CN"/>
        </a:p>
      </c:txPr>
    </c:legend>
    <c:plotVisOnly val="1"/>
    <c:dispBlanksAs val="span"/>
    <c:showDLblsOverMax val="0"/>
  </c:chart>
  <c:printSettings>
    <c:headerFooter/>
    <c:pageMargins b="0.75000000000000466" l="0.70000000000000062" r="0.70000000000000062" t="0.75000000000000466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ja-JP"/>
            </a:pPr>
            <a:r>
              <a:rPr lang="en-US" altLang="ja-JP"/>
              <a:t>Lv (Variation)</a:t>
            </a:r>
            <a:endParaRPr lang="ja-JP" alt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'Drift Raw data '!$F$59</c:f>
              <c:strCache>
                <c:ptCount val="1"/>
                <c:pt idx="0">
                  <c:v>0</c:v>
                </c:pt>
              </c:strCache>
            </c:strRef>
          </c:tx>
          <c:marker>
            <c:symbol val="square"/>
            <c:size val="5"/>
          </c:marker>
          <c:xVal>
            <c:numRef>
              <c:f>'Drift Raw data '!$C$63:$C$96</c:f>
              <c:numCache>
                <c:formatCode>General</c:formatCode>
                <c:ptCount val="34"/>
                <c:pt idx="0">
                  <c:v>0</c:v>
                </c:pt>
                <c:pt idx="1">
                  <c:v>3.3333333333333333E-2</c:v>
                </c:pt>
                <c:pt idx="2">
                  <c:v>8.3333333333333301E-2</c:v>
                </c:pt>
                <c:pt idx="3">
                  <c:v>0.16666666666666666</c:v>
                </c:pt>
                <c:pt idx="4">
                  <c:v>0.33333333333333331</c:v>
                </c:pt>
                <c:pt idx="5">
                  <c:v>0.5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8</c:v>
                </c:pt>
                <c:pt idx="10">
                  <c:v>12</c:v>
                </c:pt>
                <c:pt idx="11">
                  <c:v>24</c:v>
                </c:pt>
                <c:pt idx="12">
                  <c:v>48</c:v>
                </c:pt>
                <c:pt idx="13">
                  <c:v>72</c:v>
                </c:pt>
                <c:pt idx="14">
                  <c:v>100</c:v>
                </c:pt>
                <c:pt idx="15">
                  <c:v>168</c:v>
                </c:pt>
                <c:pt idx="16">
                  <c:v>196</c:v>
                </c:pt>
                <c:pt idx="17">
                  <c:v>216</c:v>
                </c:pt>
                <c:pt idx="18">
                  <c:v>264</c:v>
                </c:pt>
                <c:pt idx="19">
                  <c:v>300</c:v>
                </c:pt>
                <c:pt idx="20">
                  <c:v>336</c:v>
                </c:pt>
                <c:pt idx="21">
                  <c:v>408</c:v>
                </c:pt>
                <c:pt idx="22">
                  <c:v>504</c:v>
                </c:pt>
                <c:pt idx="23">
                  <c:v>600</c:v>
                </c:pt>
                <c:pt idx="24">
                  <c:v>720</c:v>
                </c:pt>
                <c:pt idx="25">
                  <c:v>792</c:v>
                </c:pt>
                <c:pt idx="26">
                  <c:v>840</c:v>
                </c:pt>
                <c:pt idx="27">
                  <c:v>912</c:v>
                </c:pt>
                <c:pt idx="28">
                  <c:v>5000</c:v>
                </c:pt>
                <c:pt idx="29">
                  <c:v>7000</c:v>
                </c:pt>
                <c:pt idx="30">
                  <c:v>10000</c:v>
                </c:pt>
                <c:pt idx="31">
                  <c:v>15000</c:v>
                </c:pt>
                <c:pt idx="32">
                  <c:v>20000</c:v>
                </c:pt>
                <c:pt idx="33">
                  <c:v>25000</c:v>
                </c:pt>
              </c:numCache>
            </c:numRef>
          </c:xVal>
          <c:yVal>
            <c:numRef>
              <c:f>'Drift Raw data '!$L$63:$L$96</c:f>
              <c:numCache>
                <c:formatCode>0.00_);[Red]\(0.00\)</c:formatCode>
                <c:ptCount val="34"/>
                <c:pt idx="0">
                  <c:v>100</c:v>
                </c:pt>
                <c:pt idx="1">
                  <c:v>0</c:v>
                </c:pt>
                <c:pt idx="2">
                  <c:v>115.47468118427922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112.31262584831083</c:v>
                </c:pt>
                <c:pt idx="7">
                  <c:v>112.46177940189423</c:v>
                </c:pt>
                <c:pt idx="8">
                  <c:v>112.61093295547767</c:v>
                </c:pt>
                <c:pt idx="11">
                  <c:v>112.76008650906107</c:v>
                </c:pt>
                <c:pt idx="12">
                  <c:v>112.76008650906107</c:v>
                </c:pt>
                <c:pt idx="15">
                  <c:v>113.80416138414498</c:v>
                </c:pt>
                <c:pt idx="16">
                  <c:v>113.20754716981132</c:v>
                </c:pt>
                <c:pt idx="17">
                  <c:v>113.50585427697814</c:v>
                </c:pt>
                <c:pt idx="18">
                  <c:v>114.13479006637333</c:v>
                </c:pt>
                <c:pt idx="19">
                  <c:v>113.9369080468342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5DE-4230-9EFC-13E441F5B4E0}"/>
            </c:ext>
          </c:extLst>
        </c:ser>
        <c:ser>
          <c:idx val="1"/>
          <c:order val="1"/>
          <c:tx>
            <c:strRef>
              <c:f>'Drift Raw data '!$U$59</c:f>
              <c:strCache>
                <c:ptCount val="1"/>
                <c:pt idx="0">
                  <c:v>0</c:v>
                </c:pt>
              </c:strCache>
            </c:strRef>
          </c:tx>
          <c:marker>
            <c:symbol val="square"/>
            <c:size val="5"/>
          </c:marker>
          <c:xVal>
            <c:numRef>
              <c:f>'Drift Raw data '!$C$63:$C$96</c:f>
              <c:numCache>
                <c:formatCode>General</c:formatCode>
                <c:ptCount val="34"/>
                <c:pt idx="0">
                  <c:v>0</c:v>
                </c:pt>
                <c:pt idx="1">
                  <c:v>3.3333333333333333E-2</c:v>
                </c:pt>
                <c:pt idx="2">
                  <c:v>8.3333333333333301E-2</c:v>
                </c:pt>
                <c:pt idx="3">
                  <c:v>0.16666666666666666</c:v>
                </c:pt>
                <c:pt idx="4">
                  <c:v>0.33333333333333331</c:v>
                </c:pt>
                <c:pt idx="5">
                  <c:v>0.5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8</c:v>
                </c:pt>
                <c:pt idx="10">
                  <c:v>12</c:v>
                </c:pt>
                <c:pt idx="11">
                  <c:v>24</c:v>
                </c:pt>
                <c:pt idx="12">
                  <c:v>48</c:v>
                </c:pt>
                <c:pt idx="13">
                  <c:v>72</c:v>
                </c:pt>
                <c:pt idx="14">
                  <c:v>100</c:v>
                </c:pt>
                <c:pt idx="15">
                  <c:v>168</c:v>
                </c:pt>
                <c:pt idx="16">
                  <c:v>196</c:v>
                </c:pt>
                <c:pt idx="17">
                  <c:v>216</c:v>
                </c:pt>
                <c:pt idx="18">
                  <c:v>264</c:v>
                </c:pt>
                <c:pt idx="19">
                  <c:v>300</c:v>
                </c:pt>
                <c:pt idx="20">
                  <c:v>336</c:v>
                </c:pt>
                <c:pt idx="21">
                  <c:v>408</c:v>
                </c:pt>
                <c:pt idx="22">
                  <c:v>504</c:v>
                </c:pt>
                <c:pt idx="23">
                  <c:v>600</c:v>
                </c:pt>
                <c:pt idx="24">
                  <c:v>720</c:v>
                </c:pt>
                <c:pt idx="25">
                  <c:v>792</c:v>
                </c:pt>
                <c:pt idx="26">
                  <c:v>840</c:v>
                </c:pt>
                <c:pt idx="27">
                  <c:v>912</c:v>
                </c:pt>
                <c:pt idx="28">
                  <c:v>5000</c:v>
                </c:pt>
                <c:pt idx="29">
                  <c:v>7000</c:v>
                </c:pt>
                <c:pt idx="30">
                  <c:v>10000</c:v>
                </c:pt>
                <c:pt idx="31">
                  <c:v>15000</c:v>
                </c:pt>
                <c:pt idx="32">
                  <c:v>20000</c:v>
                </c:pt>
                <c:pt idx="33">
                  <c:v>25000</c:v>
                </c:pt>
              </c:numCache>
            </c:numRef>
          </c:xVal>
          <c:yVal>
            <c:numRef>
              <c:f>'Drift Raw data '!$AA$63:$AA$96</c:f>
              <c:numCache>
                <c:formatCode>0.00_);[Red]\(0.00\)</c:formatCode>
                <c:ptCount val="34"/>
                <c:pt idx="0">
                  <c:v>100</c:v>
                </c:pt>
                <c:pt idx="1">
                  <c:v>0</c:v>
                </c:pt>
                <c:pt idx="2">
                  <c:v>115.01674199312302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113.86707007612726</c:v>
                </c:pt>
                <c:pt idx="7">
                  <c:v>113.96567516028769</c:v>
                </c:pt>
                <c:pt idx="8">
                  <c:v>113.96567516028769</c:v>
                </c:pt>
                <c:pt idx="9">
                  <c:v>113.96567516028769</c:v>
                </c:pt>
                <c:pt idx="10">
                  <c:v>114.56628477905073</c:v>
                </c:pt>
                <c:pt idx="11">
                  <c:v>114.41613237435998</c:v>
                </c:pt>
                <c:pt idx="12">
                  <c:v>114.56628477905073</c:v>
                </c:pt>
                <c:pt idx="13">
                  <c:v>114.56628477905073</c:v>
                </c:pt>
                <c:pt idx="14">
                  <c:v>115.16689439781378</c:v>
                </c:pt>
                <c:pt idx="15">
                  <c:v>114.71643718374149</c:v>
                </c:pt>
                <c:pt idx="16">
                  <c:v>114.83855613447649</c:v>
                </c:pt>
                <c:pt idx="17">
                  <c:v>114.86658958843225</c:v>
                </c:pt>
                <c:pt idx="18">
                  <c:v>116.21796123064911</c:v>
                </c:pt>
                <c:pt idx="19">
                  <c:v>115.43367017522786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5DE-4230-9EFC-13E441F5B4E0}"/>
            </c:ext>
          </c:extLst>
        </c:ser>
        <c:ser>
          <c:idx val="2"/>
          <c:order val="2"/>
          <c:tx>
            <c:strRef>
              <c:f>'Drift Raw data '!$AJ$59</c:f>
              <c:strCache>
                <c:ptCount val="1"/>
                <c:pt idx="0">
                  <c:v>0</c:v>
                </c:pt>
              </c:strCache>
            </c:strRef>
          </c:tx>
          <c:marker>
            <c:symbol val="triangle"/>
            <c:size val="5"/>
          </c:marker>
          <c:xVal>
            <c:numRef>
              <c:f>'Drift Raw data '!$C$63:$C$96</c:f>
              <c:numCache>
                <c:formatCode>General</c:formatCode>
                <c:ptCount val="34"/>
                <c:pt idx="0">
                  <c:v>0</c:v>
                </c:pt>
                <c:pt idx="1">
                  <c:v>3.3333333333333333E-2</c:v>
                </c:pt>
                <c:pt idx="2">
                  <c:v>8.3333333333333301E-2</c:v>
                </c:pt>
                <c:pt idx="3">
                  <c:v>0.16666666666666666</c:v>
                </c:pt>
                <c:pt idx="4">
                  <c:v>0.33333333333333331</c:v>
                </c:pt>
                <c:pt idx="5">
                  <c:v>0.5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8</c:v>
                </c:pt>
                <c:pt idx="10">
                  <c:v>12</c:v>
                </c:pt>
                <c:pt idx="11">
                  <c:v>24</c:v>
                </c:pt>
                <c:pt idx="12">
                  <c:v>48</c:v>
                </c:pt>
                <c:pt idx="13">
                  <c:v>72</c:v>
                </c:pt>
                <c:pt idx="14">
                  <c:v>100</c:v>
                </c:pt>
                <c:pt idx="15">
                  <c:v>168</c:v>
                </c:pt>
                <c:pt idx="16">
                  <c:v>196</c:v>
                </c:pt>
                <c:pt idx="17">
                  <c:v>216</c:v>
                </c:pt>
                <c:pt idx="18">
                  <c:v>264</c:v>
                </c:pt>
                <c:pt idx="19">
                  <c:v>300</c:v>
                </c:pt>
                <c:pt idx="20">
                  <c:v>336</c:v>
                </c:pt>
                <c:pt idx="21">
                  <c:v>408</c:v>
                </c:pt>
                <c:pt idx="22">
                  <c:v>504</c:v>
                </c:pt>
                <c:pt idx="23">
                  <c:v>600</c:v>
                </c:pt>
                <c:pt idx="24">
                  <c:v>720</c:v>
                </c:pt>
                <c:pt idx="25">
                  <c:v>792</c:v>
                </c:pt>
                <c:pt idx="26">
                  <c:v>840</c:v>
                </c:pt>
                <c:pt idx="27">
                  <c:v>912</c:v>
                </c:pt>
                <c:pt idx="28">
                  <c:v>5000</c:v>
                </c:pt>
                <c:pt idx="29">
                  <c:v>7000</c:v>
                </c:pt>
                <c:pt idx="30">
                  <c:v>10000</c:v>
                </c:pt>
                <c:pt idx="31">
                  <c:v>15000</c:v>
                </c:pt>
                <c:pt idx="32">
                  <c:v>20000</c:v>
                </c:pt>
                <c:pt idx="33">
                  <c:v>25000</c:v>
                </c:pt>
              </c:numCache>
            </c:numRef>
          </c:xVal>
          <c:yVal>
            <c:numRef>
              <c:f>'Drift Raw data '!$AP$63:$AP$96</c:f>
              <c:numCache>
                <c:formatCode>0.00_ ;[Red]\-0.00\ 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5DE-4230-9EFC-13E441F5B4E0}"/>
            </c:ext>
          </c:extLst>
        </c:ser>
        <c:ser>
          <c:idx val="3"/>
          <c:order val="3"/>
          <c:tx>
            <c:strRef>
              <c:f>'Drift Raw data '!$AY$59</c:f>
              <c:strCache>
                <c:ptCount val="1"/>
                <c:pt idx="0">
                  <c:v>0</c:v>
                </c:pt>
              </c:strCache>
            </c:strRef>
          </c:tx>
          <c:marker>
            <c:symbol val="triangle"/>
            <c:size val="5"/>
          </c:marker>
          <c:xVal>
            <c:numRef>
              <c:f>'Drift Raw data '!$C$63:$C$96</c:f>
              <c:numCache>
                <c:formatCode>General</c:formatCode>
                <c:ptCount val="34"/>
                <c:pt idx="0">
                  <c:v>0</c:v>
                </c:pt>
                <c:pt idx="1">
                  <c:v>3.3333333333333333E-2</c:v>
                </c:pt>
                <c:pt idx="2">
                  <c:v>8.3333333333333301E-2</c:v>
                </c:pt>
                <c:pt idx="3">
                  <c:v>0.16666666666666666</c:v>
                </c:pt>
                <c:pt idx="4">
                  <c:v>0.33333333333333331</c:v>
                </c:pt>
                <c:pt idx="5">
                  <c:v>0.5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8</c:v>
                </c:pt>
                <c:pt idx="10">
                  <c:v>12</c:v>
                </c:pt>
                <c:pt idx="11">
                  <c:v>24</c:v>
                </c:pt>
                <c:pt idx="12">
                  <c:v>48</c:v>
                </c:pt>
                <c:pt idx="13">
                  <c:v>72</c:v>
                </c:pt>
                <c:pt idx="14">
                  <c:v>100</c:v>
                </c:pt>
                <c:pt idx="15">
                  <c:v>168</c:v>
                </c:pt>
                <c:pt idx="16">
                  <c:v>196</c:v>
                </c:pt>
                <c:pt idx="17">
                  <c:v>216</c:v>
                </c:pt>
                <c:pt idx="18">
                  <c:v>264</c:v>
                </c:pt>
                <c:pt idx="19">
                  <c:v>300</c:v>
                </c:pt>
                <c:pt idx="20">
                  <c:v>336</c:v>
                </c:pt>
                <c:pt idx="21">
                  <c:v>408</c:v>
                </c:pt>
                <c:pt idx="22">
                  <c:v>504</c:v>
                </c:pt>
                <c:pt idx="23">
                  <c:v>600</c:v>
                </c:pt>
                <c:pt idx="24">
                  <c:v>720</c:v>
                </c:pt>
                <c:pt idx="25">
                  <c:v>792</c:v>
                </c:pt>
                <c:pt idx="26">
                  <c:v>840</c:v>
                </c:pt>
                <c:pt idx="27">
                  <c:v>912</c:v>
                </c:pt>
                <c:pt idx="28">
                  <c:v>5000</c:v>
                </c:pt>
                <c:pt idx="29">
                  <c:v>7000</c:v>
                </c:pt>
                <c:pt idx="30">
                  <c:v>10000</c:v>
                </c:pt>
                <c:pt idx="31">
                  <c:v>15000</c:v>
                </c:pt>
                <c:pt idx="32">
                  <c:v>20000</c:v>
                </c:pt>
                <c:pt idx="33">
                  <c:v>25000</c:v>
                </c:pt>
              </c:numCache>
            </c:numRef>
          </c:xVal>
          <c:yVal>
            <c:numRef>
              <c:f>'Drift Raw data '!$BE$63:$BE$96</c:f>
              <c:numCache>
                <c:formatCode>0.00_ ;[Red]\-0.00\ 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95DE-4230-9EFC-13E441F5B4E0}"/>
            </c:ext>
          </c:extLst>
        </c:ser>
        <c:ser>
          <c:idx val="4"/>
          <c:order val="4"/>
          <c:tx>
            <c:strRef>
              <c:f>'Drift Raw data '!$BN$59</c:f>
              <c:strCache>
                <c:ptCount val="1"/>
                <c:pt idx="0">
                  <c:v>0</c:v>
                </c:pt>
              </c:strCache>
            </c:strRef>
          </c:tx>
          <c:marker>
            <c:symbol val="circle"/>
            <c:size val="5"/>
          </c:marker>
          <c:xVal>
            <c:numRef>
              <c:f>'Drift Raw data '!$C$63:$C$96</c:f>
              <c:numCache>
                <c:formatCode>General</c:formatCode>
                <c:ptCount val="34"/>
                <c:pt idx="0">
                  <c:v>0</c:v>
                </c:pt>
                <c:pt idx="1">
                  <c:v>3.3333333333333333E-2</c:v>
                </c:pt>
                <c:pt idx="2">
                  <c:v>8.3333333333333301E-2</c:v>
                </c:pt>
                <c:pt idx="3">
                  <c:v>0.16666666666666666</c:v>
                </c:pt>
                <c:pt idx="4">
                  <c:v>0.33333333333333331</c:v>
                </c:pt>
                <c:pt idx="5">
                  <c:v>0.5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8</c:v>
                </c:pt>
                <c:pt idx="10">
                  <c:v>12</c:v>
                </c:pt>
                <c:pt idx="11">
                  <c:v>24</c:v>
                </c:pt>
                <c:pt idx="12">
                  <c:v>48</c:v>
                </c:pt>
                <c:pt idx="13">
                  <c:v>72</c:v>
                </c:pt>
                <c:pt idx="14">
                  <c:v>100</c:v>
                </c:pt>
                <c:pt idx="15">
                  <c:v>168</c:v>
                </c:pt>
                <c:pt idx="16">
                  <c:v>196</c:v>
                </c:pt>
                <c:pt idx="17">
                  <c:v>216</c:v>
                </c:pt>
                <c:pt idx="18">
                  <c:v>264</c:v>
                </c:pt>
                <c:pt idx="19">
                  <c:v>300</c:v>
                </c:pt>
                <c:pt idx="20">
                  <c:v>336</c:v>
                </c:pt>
                <c:pt idx="21">
                  <c:v>408</c:v>
                </c:pt>
                <c:pt idx="22">
                  <c:v>504</c:v>
                </c:pt>
                <c:pt idx="23">
                  <c:v>600</c:v>
                </c:pt>
                <c:pt idx="24">
                  <c:v>720</c:v>
                </c:pt>
                <c:pt idx="25">
                  <c:v>792</c:v>
                </c:pt>
                <c:pt idx="26">
                  <c:v>840</c:v>
                </c:pt>
                <c:pt idx="27">
                  <c:v>912</c:v>
                </c:pt>
                <c:pt idx="28">
                  <c:v>5000</c:v>
                </c:pt>
                <c:pt idx="29">
                  <c:v>7000</c:v>
                </c:pt>
                <c:pt idx="30">
                  <c:v>10000</c:v>
                </c:pt>
                <c:pt idx="31">
                  <c:v>15000</c:v>
                </c:pt>
                <c:pt idx="32">
                  <c:v>20000</c:v>
                </c:pt>
                <c:pt idx="33">
                  <c:v>25000</c:v>
                </c:pt>
              </c:numCache>
            </c:numRef>
          </c:xVal>
          <c:yVal>
            <c:numRef>
              <c:f>'Drift Raw data '!$BT$63:$BT$96</c:f>
              <c:numCache>
                <c:formatCode>0.00_ ;[Red]\-0.00\ 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95DE-4230-9EFC-13E441F5B4E0}"/>
            </c:ext>
          </c:extLst>
        </c:ser>
        <c:ser>
          <c:idx val="5"/>
          <c:order val="5"/>
          <c:tx>
            <c:strRef>
              <c:f>'Drift Raw data '!$CC$59</c:f>
              <c:strCache>
                <c:ptCount val="1"/>
                <c:pt idx="0">
                  <c:v>0</c:v>
                </c:pt>
              </c:strCache>
            </c:strRef>
          </c:tx>
          <c:marker>
            <c:symbol val="circle"/>
            <c:size val="5"/>
          </c:marker>
          <c:xVal>
            <c:numRef>
              <c:f>'Drift Raw data '!$C$63:$C$96</c:f>
              <c:numCache>
                <c:formatCode>General</c:formatCode>
                <c:ptCount val="34"/>
                <c:pt idx="0">
                  <c:v>0</c:v>
                </c:pt>
                <c:pt idx="1">
                  <c:v>3.3333333333333333E-2</c:v>
                </c:pt>
                <c:pt idx="2">
                  <c:v>8.3333333333333301E-2</c:v>
                </c:pt>
                <c:pt idx="3">
                  <c:v>0.16666666666666666</c:v>
                </c:pt>
                <c:pt idx="4">
                  <c:v>0.33333333333333331</c:v>
                </c:pt>
                <c:pt idx="5">
                  <c:v>0.5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8</c:v>
                </c:pt>
                <c:pt idx="10">
                  <c:v>12</c:v>
                </c:pt>
                <c:pt idx="11">
                  <c:v>24</c:v>
                </c:pt>
                <c:pt idx="12">
                  <c:v>48</c:v>
                </c:pt>
                <c:pt idx="13">
                  <c:v>72</c:v>
                </c:pt>
                <c:pt idx="14">
                  <c:v>100</c:v>
                </c:pt>
                <c:pt idx="15">
                  <c:v>168</c:v>
                </c:pt>
                <c:pt idx="16">
                  <c:v>196</c:v>
                </c:pt>
                <c:pt idx="17">
                  <c:v>216</c:v>
                </c:pt>
                <c:pt idx="18">
                  <c:v>264</c:v>
                </c:pt>
                <c:pt idx="19">
                  <c:v>300</c:v>
                </c:pt>
                <c:pt idx="20">
                  <c:v>336</c:v>
                </c:pt>
                <c:pt idx="21">
                  <c:v>408</c:v>
                </c:pt>
                <c:pt idx="22">
                  <c:v>504</c:v>
                </c:pt>
                <c:pt idx="23">
                  <c:v>600</c:v>
                </c:pt>
                <c:pt idx="24">
                  <c:v>720</c:v>
                </c:pt>
                <c:pt idx="25">
                  <c:v>792</c:v>
                </c:pt>
                <c:pt idx="26">
                  <c:v>840</c:v>
                </c:pt>
                <c:pt idx="27">
                  <c:v>912</c:v>
                </c:pt>
                <c:pt idx="28">
                  <c:v>5000</c:v>
                </c:pt>
                <c:pt idx="29">
                  <c:v>7000</c:v>
                </c:pt>
                <c:pt idx="30">
                  <c:v>10000</c:v>
                </c:pt>
                <c:pt idx="31">
                  <c:v>15000</c:v>
                </c:pt>
                <c:pt idx="32">
                  <c:v>20000</c:v>
                </c:pt>
                <c:pt idx="33">
                  <c:v>25000</c:v>
                </c:pt>
              </c:numCache>
            </c:numRef>
          </c:xVal>
          <c:yVal>
            <c:numRef>
              <c:f>'Drift Raw data '!$CI$63:$CI$96</c:f>
              <c:numCache>
                <c:formatCode>0.00_ ;[Red]\-0.00\ 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95DE-4230-9EFC-13E441F5B4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144768"/>
        <c:axId val="30753152"/>
      </c:scatterChart>
      <c:valAx>
        <c:axId val="30144768"/>
        <c:scaling>
          <c:orientation val="minMax"/>
          <c:max val="30000"/>
          <c:min val="0"/>
        </c:scaling>
        <c:delete val="0"/>
        <c:axPos val="b"/>
        <c:majorGridlines/>
        <c:minorGridlines>
          <c:spPr>
            <a:ln>
              <a:solidFill>
                <a:schemeClr val="bg1">
                  <a:lumMod val="85000"/>
                </a:scheme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lang="ja-JP"/>
                </a:pPr>
                <a:r>
                  <a:rPr lang="en-US" altLang="ja-JP" sz="1000" b="1" i="0" u="none" strike="noStrike" baseline="0"/>
                  <a:t>Aging Time</a:t>
                </a:r>
                <a:r>
                  <a:rPr lang="ja-JP" altLang="ja-JP" sz="1000" b="1" i="0" u="none" strike="noStrike" baseline="0"/>
                  <a:t>　</a:t>
                </a:r>
                <a:r>
                  <a:rPr lang="en-US" altLang="ja-JP" sz="1000" b="1" i="0" u="none" strike="noStrike" baseline="0"/>
                  <a:t>[hours]</a:t>
                </a:r>
                <a:endParaRPr lang="ja-JP"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txPr>
          <a:bodyPr/>
          <a:lstStyle/>
          <a:p>
            <a:pPr>
              <a:defRPr lang="ja-JP" sz="1200">
                <a:latin typeface="+mj-lt"/>
              </a:defRPr>
            </a:pPr>
            <a:endParaRPr lang="zh-CN"/>
          </a:p>
        </c:txPr>
        <c:crossAx val="30753152"/>
        <c:crosses val="autoZero"/>
        <c:crossBetween val="midCat"/>
      </c:valAx>
      <c:valAx>
        <c:axId val="30753152"/>
        <c:scaling>
          <c:orientation val="minMax"/>
          <c:max val="110"/>
          <c:min val="50"/>
        </c:scaling>
        <c:delete val="0"/>
        <c:axPos val="l"/>
        <c:majorGridlines/>
        <c:minorGridlines>
          <c:spPr>
            <a:ln>
              <a:solidFill>
                <a:schemeClr val="bg1">
                  <a:lumMod val="85000"/>
                </a:scheme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lang="ja-JP" b="0">
                    <a:latin typeface="Arial Unicode MS" pitchFamily="50" charset="-128"/>
                    <a:ea typeface="Arial Unicode MS" pitchFamily="50" charset="-128"/>
                    <a:cs typeface="Arial Unicode MS" pitchFamily="50" charset="-128"/>
                  </a:defRPr>
                </a:pPr>
                <a:r>
                  <a:rPr lang="en-US" altLang="ja-JP" b="0">
                    <a:latin typeface="Arial Unicode MS" pitchFamily="50" charset="-128"/>
                    <a:ea typeface="Arial Unicode MS" pitchFamily="50" charset="-128"/>
                    <a:cs typeface="Arial Unicode MS" pitchFamily="50" charset="-128"/>
                  </a:rPr>
                  <a:t>White Luminance</a:t>
                </a:r>
                <a:r>
                  <a:rPr lang="ja-JP" altLang="en-US" b="0">
                    <a:latin typeface="Arial Unicode MS" pitchFamily="50" charset="-128"/>
                    <a:ea typeface="Arial Unicode MS" pitchFamily="50" charset="-128"/>
                    <a:cs typeface="Arial Unicode MS" pitchFamily="50" charset="-128"/>
                  </a:rPr>
                  <a:t>　</a:t>
                </a:r>
                <a:r>
                  <a:rPr lang="en-US" altLang="ja-JP" b="0">
                    <a:latin typeface="Arial Unicode MS" pitchFamily="50" charset="-128"/>
                    <a:ea typeface="Arial Unicode MS" pitchFamily="50" charset="-128"/>
                    <a:cs typeface="Arial Unicode MS" pitchFamily="50" charset="-128"/>
                  </a:rPr>
                  <a:t>[%]</a:t>
                </a:r>
                <a:endParaRPr lang="ja-JP" altLang="en-US" b="0">
                  <a:latin typeface="Arial Unicode MS" pitchFamily="50" charset="-128"/>
                  <a:ea typeface="Arial Unicode MS" pitchFamily="50" charset="-128"/>
                  <a:cs typeface="Arial Unicode MS" pitchFamily="50" charset="-128"/>
                </a:endParaRPr>
              </a:p>
            </c:rich>
          </c:tx>
          <c:overlay val="0"/>
        </c:title>
        <c:numFmt formatCode="#,##0_);\(#,##0\)" sourceLinked="0"/>
        <c:majorTickMark val="out"/>
        <c:minorTickMark val="none"/>
        <c:tickLblPos val="nextTo"/>
        <c:txPr>
          <a:bodyPr/>
          <a:lstStyle/>
          <a:p>
            <a:pPr>
              <a:defRPr lang="ja-JP" sz="1200">
                <a:latin typeface="+mj-lt"/>
              </a:defRPr>
            </a:pPr>
            <a:endParaRPr lang="zh-CN"/>
          </a:p>
        </c:txPr>
        <c:crossAx val="30144768"/>
        <c:crosses val="autoZero"/>
        <c:crossBetween val="midCat"/>
        <c:majorUnit val="10"/>
      </c:valAx>
    </c:plotArea>
    <c:legend>
      <c:legendPos val="r"/>
      <c:layout>
        <c:manualLayout>
          <c:xMode val="edge"/>
          <c:yMode val="edge"/>
          <c:x val="0.72333350751342063"/>
          <c:y val="4.0227416908372726E-3"/>
          <c:w val="0.26945383316692673"/>
          <c:h val="0.36477165629788977"/>
        </c:manualLayout>
      </c:layout>
      <c:overlay val="1"/>
      <c:spPr>
        <a:solidFill>
          <a:schemeClr val="bg1"/>
        </a:solidFill>
        <a:ln>
          <a:solidFill>
            <a:schemeClr val="bg1">
              <a:lumMod val="75000"/>
            </a:schemeClr>
          </a:solidFill>
        </a:ln>
      </c:spPr>
      <c:txPr>
        <a:bodyPr/>
        <a:lstStyle/>
        <a:p>
          <a:pPr>
            <a:defRPr lang="ja-JP" sz="1200">
              <a:latin typeface="+mn-lt"/>
            </a:defRPr>
          </a:pPr>
          <a:endParaRPr lang="zh-CN"/>
        </a:p>
      </c:txPr>
    </c:legend>
    <c:plotVisOnly val="1"/>
    <c:dispBlanksAs val="span"/>
    <c:showDLblsOverMax val="0"/>
  </c:chart>
  <c:printSettings>
    <c:headerFooter/>
    <c:pageMargins b="0.75000000000000488" l="0.70000000000000062" r="0.70000000000000062" t="0.75000000000000488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lang="ja-JP"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800" b="1" i="0" baseline="0">
                <a:effectLst/>
              </a:rPr>
              <a:t>Low Gray </a:t>
            </a:r>
            <a:r>
              <a:rPr lang="en-US" altLang="ja-JP"/>
              <a:t>Chrom. Drift (y)  </a:t>
            </a:r>
            <a:endParaRPr lang="ja-JP" alt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'Drift Raw data '!$F$59</c:f>
              <c:strCache>
                <c:ptCount val="1"/>
                <c:pt idx="0">
                  <c:v>0</c:v>
                </c:pt>
              </c:strCache>
            </c:strRef>
          </c:tx>
          <c:marker>
            <c:symbol val="square"/>
            <c:size val="5"/>
          </c:marker>
          <c:xVal>
            <c:numRef>
              <c:f>'Drift Raw data '!$C$63:$C$99</c:f>
              <c:numCache>
                <c:formatCode>General</c:formatCode>
                <c:ptCount val="37"/>
                <c:pt idx="0">
                  <c:v>0</c:v>
                </c:pt>
                <c:pt idx="1">
                  <c:v>3.3333333333333333E-2</c:v>
                </c:pt>
                <c:pt idx="2">
                  <c:v>8.3333333333333301E-2</c:v>
                </c:pt>
                <c:pt idx="3">
                  <c:v>0.16666666666666666</c:v>
                </c:pt>
                <c:pt idx="4">
                  <c:v>0.33333333333333331</c:v>
                </c:pt>
                <c:pt idx="5">
                  <c:v>0.5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8</c:v>
                </c:pt>
                <c:pt idx="10">
                  <c:v>12</c:v>
                </c:pt>
                <c:pt idx="11">
                  <c:v>24</c:v>
                </c:pt>
                <c:pt idx="12">
                  <c:v>48</c:v>
                </c:pt>
                <c:pt idx="13">
                  <c:v>72</c:v>
                </c:pt>
                <c:pt idx="14">
                  <c:v>100</c:v>
                </c:pt>
                <c:pt idx="15">
                  <c:v>168</c:v>
                </c:pt>
                <c:pt idx="16">
                  <c:v>196</c:v>
                </c:pt>
                <c:pt idx="17">
                  <c:v>216</c:v>
                </c:pt>
                <c:pt idx="18">
                  <c:v>264</c:v>
                </c:pt>
                <c:pt idx="19">
                  <c:v>300</c:v>
                </c:pt>
                <c:pt idx="20">
                  <c:v>336</c:v>
                </c:pt>
                <c:pt idx="21">
                  <c:v>408</c:v>
                </c:pt>
                <c:pt idx="22">
                  <c:v>504</c:v>
                </c:pt>
                <c:pt idx="23">
                  <c:v>600</c:v>
                </c:pt>
                <c:pt idx="24">
                  <c:v>720</c:v>
                </c:pt>
                <c:pt idx="25">
                  <c:v>792</c:v>
                </c:pt>
                <c:pt idx="26">
                  <c:v>840</c:v>
                </c:pt>
                <c:pt idx="27">
                  <c:v>912</c:v>
                </c:pt>
                <c:pt idx="28">
                  <c:v>5000</c:v>
                </c:pt>
                <c:pt idx="29">
                  <c:v>7000</c:v>
                </c:pt>
                <c:pt idx="30">
                  <c:v>10000</c:v>
                </c:pt>
                <c:pt idx="31">
                  <c:v>15000</c:v>
                </c:pt>
                <c:pt idx="32">
                  <c:v>20000</c:v>
                </c:pt>
                <c:pt idx="33">
                  <c:v>25000</c:v>
                </c:pt>
                <c:pt idx="34">
                  <c:v>30000</c:v>
                </c:pt>
                <c:pt idx="35">
                  <c:v>40000</c:v>
                </c:pt>
                <c:pt idx="36">
                  <c:v>50000</c:v>
                </c:pt>
              </c:numCache>
            </c:numRef>
          </c:xVal>
          <c:yVal>
            <c:numRef>
              <c:f>'Drift Raw data '!$H$63:$H$99</c:f>
              <c:numCache>
                <c:formatCode>0.000_ ;[Red]\-0.000\ </c:formatCode>
                <c:ptCount val="37"/>
                <c:pt idx="0" formatCode="0.000_);[Red]\(0.000\)">
                  <c:v>0</c:v>
                </c:pt>
                <c:pt idx="2">
                  <c:v>-0.26353339999999997</c:v>
                </c:pt>
                <c:pt idx="5">
                  <c:v>2.5533300000000037E-2</c:v>
                </c:pt>
                <c:pt idx="6">
                  <c:v>-0.25746669999999994</c:v>
                </c:pt>
                <c:pt idx="7">
                  <c:v>-0.25646669999999994</c:v>
                </c:pt>
                <c:pt idx="8">
                  <c:v>-0.25546669999999999</c:v>
                </c:pt>
                <c:pt idx="11">
                  <c:v>-0.25246669999999999</c:v>
                </c:pt>
                <c:pt idx="12">
                  <c:v>3.553329999999999E-2</c:v>
                </c:pt>
                <c:pt idx="15">
                  <c:v>-0.25046669999999999</c:v>
                </c:pt>
                <c:pt idx="16">
                  <c:v>-0.24946669999999999</c:v>
                </c:pt>
                <c:pt idx="17">
                  <c:v>-0.24946669999999999</c:v>
                </c:pt>
                <c:pt idx="18">
                  <c:v>-0.24966669999999996</c:v>
                </c:pt>
                <c:pt idx="19">
                  <c:v>-0.24966669999999996</c:v>
                </c:pt>
                <c:pt idx="20">
                  <c:v>2.5533300000000037E-2</c:v>
                </c:pt>
                <c:pt idx="21">
                  <c:v>2.5533300000000037E-2</c:v>
                </c:pt>
                <c:pt idx="22">
                  <c:v>2.5533300000000037E-2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9C2-46D6-9117-2E7B0B9FD76C}"/>
            </c:ext>
          </c:extLst>
        </c:ser>
        <c:ser>
          <c:idx val="2"/>
          <c:order val="1"/>
          <c:tx>
            <c:strRef>
              <c:f>'Drift Raw data '!$U$59</c:f>
              <c:strCache>
                <c:ptCount val="1"/>
                <c:pt idx="0">
                  <c:v>0</c:v>
                </c:pt>
              </c:strCache>
            </c:strRef>
          </c:tx>
          <c:marker>
            <c:symbol val="triangle"/>
            <c:size val="5"/>
          </c:marker>
          <c:xVal>
            <c:numRef>
              <c:f>'Drift Raw data '!$S$63:$S$99</c:f>
              <c:numCache>
                <c:formatCode>General</c:formatCode>
                <c:ptCount val="37"/>
                <c:pt idx="0">
                  <c:v>0</c:v>
                </c:pt>
                <c:pt idx="1">
                  <c:v>3.3333333333333333E-2</c:v>
                </c:pt>
                <c:pt idx="2">
                  <c:v>8.3333333333333301E-2</c:v>
                </c:pt>
                <c:pt idx="3">
                  <c:v>0.16666666666666666</c:v>
                </c:pt>
                <c:pt idx="4">
                  <c:v>0.33333333333333331</c:v>
                </c:pt>
                <c:pt idx="5">
                  <c:v>0.5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8</c:v>
                </c:pt>
                <c:pt idx="10">
                  <c:v>12</c:v>
                </c:pt>
                <c:pt idx="11">
                  <c:v>24</c:v>
                </c:pt>
                <c:pt idx="12">
                  <c:v>48</c:v>
                </c:pt>
                <c:pt idx="13">
                  <c:v>72</c:v>
                </c:pt>
                <c:pt idx="14">
                  <c:v>100</c:v>
                </c:pt>
                <c:pt idx="15">
                  <c:v>168</c:v>
                </c:pt>
                <c:pt idx="16">
                  <c:v>196</c:v>
                </c:pt>
                <c:pt idx="17">
                  <c:v>216</c:v>
                </c:pt>
                <c:pt idx="18">
                  <c:v>264</c:v>
                </c:pt>
                <c:pt idx="19">
                  <c:v>300</c:v>
                </c:pt>
                <c:pt idx="20">
                  <c:v>336</c:v>
                </c:pt>
                <c:pt idx="21">
                  <c:v>408</c:v>
                </c:pt>
                <c:pt idx="22">
                  <c:v>504</c:v>
                </c:pt>
                <c:pt idx="23">
                  <c:v>600</c:v>
                </c:pt>
                <c:pt idx="24">
                  <c:v>720</c:v>
                </c:pt>
                <c:pt idx="25">
                  <c:v>792</c:v>
                </c:pt>
                <c:pt idx="26">
                  <c:v>840</c:v>
                </c:pt>
                <c:pt idx="27">
                  <c:v>912</c:v>
                </c:pt>
                <c:pt idx="28">
                  <c:v>5000</c:v>
                </c:pt>
                <c:pt idx="29">
                  <c:v>7000</c:v>
                </c:pt>
                <c:pt idx="30">
                  <c:v>10000</c:v>
                </c:pt>
                <c:pt idx="31">
                  <c:v>15000</c:v>
                </c:pt>
                <c:pt idx="32">
                  <c:v>20000</c:v>
                </c:pt>
                <c:pt idx="33">
                  <c:v>25000</c:v>
                </c:pt>
                <c:pt idx="34">
                  <c:v>30000</c:v>
                </c:pt>
                <c:pt idx="35">
                  <c:v>40000</c:v>
                </c:pt>
                <c:pt idx="36">
                  <c:v>50000</c:v>
                </c:pt>
              </c:numCache>
            </c:numRef>
          </c:xVal>
          <c:yVal>
            <c:numRef>
              <c:f>'Drift Raw data '!$W$63:$W$99</c:f>
              <c:numCache>
                <c:formatCode>0.000_ ;[Red]\-0.000\ </c:formatCode>
                <c:ptCount val="37"/>
                <c:pt idx="0" formatCode="0.000_);[Red]\(0.000\)">
                  <c:v>0</c:v>
                </c:pt>
                <c:pt idx="2">
                  <c:v>-0.28419999999999995</c:v>
                </c:pt>
                <c:pt idx="5">
                  <c:v>2.8000000000000247E-3</c:v>
                </c:pt>
                <c:pt idx="6">
                  <c:v>-0.28009999999999996</c:v>
                </c:pt>
                <c:pt idx="7">
                  <c:v>-0.27919999999999995</c:v>
                </c:pt>
                <c:pt idx="8">
                  <c:v>-0.2782</c:v>
                </c:pt>
                <c:pt idx="11">
                  <c:v>-0.2752</c:v>
                </c:pt>
                <c:pt idx="12">
                  <c:v>2.0799999999999985E-2</c:v>
                </c:pt>
                <c:pt idx="15">
                  <c:v>-0.2732</c:v>
                </c:pt>
                <c:pt idx="16">
                  <c:v>-0.27289999999999998</c:v>
                </c:pt>
                <c:pt idx="17">
                  <c:v>-0.2732</c:v>
                </c:pt>
                <c:pt idx="18">
                  <c:v>-0.2732</c:v>
                </c:pt>
                <c:pt idx="19">
                  <c:v>-0.27249999999999996</c:v>
                </c:pt>
                <c:pt idx="20">
                  <c:v>2.8000000000000247E-3</c:v>
                </c:pt>
                <c:pt idx="21">
                  <c:v>2.8000000000000247E-3</c:v>
                </c:pt>
                <c:pt idx="22">
                  <c:v>2.8000000000000247E-3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9C2-46D6-9117-2E7B0B9FD76C}"/>
            </c:ext>
          </c:extLst>
        </c:ser>
        <c:ser>
          <c:idx val="0"/>
          <c:order val="2"/>
          <c:tx>
            <c:strRef>
              <c:f>'Drift Raw data '!$AJ$59</c:f>
              <c:strCache>
                <c:ptCount val="1"/>
                <c:pt idx="0">
                  <c:v>0</c:v>
                </c:pt>
              </c:strCache>
            </c:strRef>
          </c:tx>
          <c:marker>
            <c:symbol val="square"/>
            <c:size val="5"/>
          </c:marker>
          <c:xVal>
            <c:numRef>
              <c:f>'Drift Raw data '!$AH$63:$AH$99</c:f>
              <c:numCache>
                <c:formatCode>General</c:formatCode>
                <c:ptCount val="37"/>
                <c:pt idx="0">
                  <c:v>0</c:v>
                </c:pt>
                <c:pt idx="1">
                  <c:v>3.3333333333333333E-2</c:v>
                </c:pt>
                <c:pt idx="2">
                  <c:v>8.3333333333333301E-2</c:v>
                </c:pt>
                <c:pt idx="3">
                  <c:v>0.16666666666666666</c:v>
                </c:pt>
                <c:pt idx="4">
                  <c:v>0.33333333333333331</c:v>
                </c:pt>
                <c:pt idx="5">
                  <c:v>0.5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8</c:v>
                </c:pt>
                <c:pt idx="10">
                  <c:v>12</c:v>
                </c:pt>
                <c:pt idx="11">
                  <c:v>24</c:v>
                </c:pt>
                <c:pt idx="12">
                  <c:v>48</c:v>
                </c:pt>
                <c:pt idx="13">
                  <c:v>72</c:v>
                </c:pt>
                <c:pt idx="14">
                  <c:v>100</c:v>
                </c:pt>
                <c:pt idx="15">
                  <c:v>168</c:v>
                </c:pt>
                <c:pt idx="16">
                  <c:v>200</c:v>
                </c:pt>
                <c:pt idx="17">
                  <c:v>250</c:v>
                </c:pt>
                <c:pt idx="18">
                  <c:v>300</c:v>
                </c:pt>
                <c:pt idx="19">
                  <c:v>400</c:v>
                </c:pt>
                <c:pt idx="20">
                  <c:v>500</c:v>
                </c:pt>
                <c:pt idx="21">
                  <c:v>700</c:v>
                </c:pt>
                <c:pt idx="22">
                  <c:v>1000</c:v>
                </c:pt>
                <c:pt idx="23">
                  <c:v>1500</c:v>
                </c:pt>
                <c:pt idx="24">
                  <c:v>2000</c:v>
                </c:pt>
                <c:pt idx="25">
                  <c:v>2500</c:v>
                </c:pt>
                <c:pt idx="26">
                  <c:v>3000</c:v>
                </c:pt>
                <c:pt idx="27">
                  <c:v>4000</c:v>
                </c:pt>
                <c:pt idx="28">
                  <c:v>5000</c:v>
                </c:pt>
                <c:pt idx="29">
                  <c:v>7000</c:v>
                </c:pt>
                <c:pt idx="30">
                  <c:v>10000</c:v>
                </c:pt>
                <c:pt idx="31">
                  <c:v>15000</c:v>
                </c:pt>
                <c:pt idx="32">
                  <c:v>20000</c:v>
                </c:pt>
                <c:pt idx="33">
                  <c:v>25000</c:v>
                </c:pt>
                <c:pt idx="34">
                  <c:v>30000</c:v>
                </c:pt>
                <c:pt idx="35">
                  <c:v>40000</c:v>
                </c:pt>
                <c:pt idx="36">
                  <c:v>50000</c:v>
                </c:pt>
              </c:numCache>
            </c:numRef>
          </c:xVal>
          <c:yVal>
            <c:numRef>
              <c:f>'Drift Raw data '!$AL$63:$AL$99</c:f>
              <c:numCache>
                <c:formatCode>0.000_ ;[Red]\-0.000\ </c:formatCode>
                <c:ptCount val="37"/>
                <c:pt idx="0" formatCode="0.000_);[Red]\(0.000\)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9C2-46D6-9117-2E7B0B9FD76C}"/>
            </c:ext>
          </c:extLst>
        </c:ser>
        <c:ser>
          <c:idx val="3"/>
          <c:order val="3"/>
          <c:tx>
            <c:strRef>
              <c:f>'Drift Raw data '!$AY$59</c:f>
              <c:strCache>
                <c:ptCount val="1"/>
                <c:pt idx="0">
                  <c:v>0</c:v>
                </c:pt>
              </c:strCache>
            </c:strRef>
          </c:tx>
          <c:marker>
            <c:symbol val="triangle"/>
            <c:size val="5"/>
          </c:marker>
          <c:xVal>
            <c:numRef>
              <c:f>'Drift Raw data '!$AW$63:$AW$99</c:f>
              <c:numCache>
                <c:formatCode>General</c:formatCode>
                <c:ptCount val="37"/>
                <c:pt idx="0">
                  <c:v>0</c:v>
                </c:pt>
                <c:pt idx="1">
                  <c:v>3.3333333333333333E-2</c:v>
                </c:pt>
                <c:pt idx="2">
                  <c:v>8.3333333333333301E-2</c:v>
                </c:pt>
                <c:pt idx="3">
                  <c:v>0.16666666666666666</c:v>
                </c:pt>
                <c:pt idx="4">
                  <c:v>0.33333333333333331</c:v>
                </c:pt>
                <c:pt idx="5">
                  <c:v>0.5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8</c:v>
                </c:pt>
                <c:pt idx="10">
                  <c:v>12</c:v>
                </c:pt>
                <c:pt idx="11">
                  <c:v>24</c:v>
                </c:pt>
                <c:pt idx="12">
                  <c:v>48</c:v>
                </c:pt>
                <c:pt idx="13">
                  <c:v>72</c:v>
                </c:pt>
                <c:pt idx="14">
                  <c:v>100</c:v>
                </c:pt>
                <c:pt idx="15">
                  <c:v>168</c:v>
                </c:pt>
                <c:pt idx="16">
                  <c:v>200</c:v>
                </c:pt>
                <c:pt idx="17">
                  <c:v>250</c:v>
                </c:pt>
                <c:pt idx="18">
                  <c:v>300</c:v>
                </c:pt>
                <c:pt idx="19">
                  <c:v>400</c:v>
                </c:pt>
                <c:pt idx="20">
                  <c:v>500</c:v>
                </c:pt>
                <c:pt idx="21">
                  <c:v>700</c:v>
                </c:pt>
                <c:pt idx="22">
                  <c:v>1000</c:v>
                </c:pt>
                <c:pt idx="23">
                  <c:v>1500</c:v>
                </c:pt>
                <c:pt idx="24">
                  <c:v>2000</c:v>
                </c:pt>
                <c:pt idx="25">
                  <c:v>2500</c:v>
                </c:pt>
                <c:pt idx="26">
                  <c:v>3000</c:v>
                </c:pt>
                <c:pt idx="27">
                  <c:v>4000</c:v>
                </c:pt>
                <c:pt idx="28">
                  <c:v>5000</c:v>
                </c:pt>
                <c:pt idx="29">
                  <c:v>7000</c:v>
                </c:pt>
                <c:pt idx="30">
                  <c:v>10000</c:v>
                </c:pt>
                <c:pt idx="31">
                  <c:v>15000</c:v>
                </c:pt>
                <c:pt idx="32">
                  <c:v>20000</c:v>
                </c:pt>
                <c:pt idx="33">
                  <c:v>25000</c:v>
                </c:pt>
                <c:pt idx="34">
                  <c:v>30000</c:v>
                </c:pt>
                <c:pt idx="35">
                  <c:v>40000</c:v>
                </c:pt>
                <c:pt idx="36">
                  <c:v>50000</c:v>
                </c:pt>
              </c:numCache>
            </c:numRef>
          </c:xVal>
          <c:yVal>
            <c:numRef>
              <c:f>'Drift Raw data '!$BA$63:$BA$99</c:f>
              <c:numCache>
                <c:formatCode>0.000_ ;[Red]\-0.000\ </c:formatCode>
                <c:ptCount val="37"/>
                <c:pt idx="0" formatCode="0.000_);[Red]\(0.000\)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59C2-46D6-9117-2E7B0B9FD76C}"/>
            </c:ext>
          </c:extLst>
        </c:ser>
        <c:ser>
          <c:idx val="4"/>
          <c:order val="4"/>
          <c:tx>
            <c:strRef>
              <c:f>'Drift Raw data '!$BN$59</c:f>
              <c:strCache>
                <c:ptCount val="1"/>
                <c:pt idx="0">
                  <c:v>0</c:v>
                </c:pt>
              </c:strCache>
            </c:strRef>
          </c:tx>
          <c:xVal>
            <c:numRef>
              <c:f>'Drift Raw data '!$BL$63:$BL$99</c:f>
              <c:numCache>
                <c:formatCode>General</c:formatCode>
                <c:ptCount val="37"/>
                <c:pt idx="0">
                  <c:v>0</c:v>
                </c:pt>
                <c:pt idx="1">
                  <c:v>3.3333333333333333E-2</c:v>
                </c:pt>
                <c:pt idx="2">
                  <c:v>8.3333333333333301E-2</c:v>
                </c:pt>
                <c:pt idx="3">
                  <c:v>0.16666666666666666</c:v>
                </c:pt>
                <c:pt idx="4">
                  <c:v>0.33333333333333331</c:v>
                </c:pt>
                <c:pt idx="5">
                  <c:v>0.5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8</c:v>
                </c:pt>
                <c:pt idx="10">
                  <c:v>12</c:v>
                </c:pt>
                <c:pt idx="11">
                  <c:v>36.5</c:v>
                </c:pt>
                <c:pt idx="12">
                  <c:v>48</c:v>
                </c:pt>
                <c:pt idx="13">
                  <c:v>72</c:v>
                </c:pt>
                <c:pt idx="14">
                  <c:v>100</c:v>
                </c:pt>
                <c:pt idx="15">
                  <c:v>168</c:v>
                </c:pt>
                <c:pt idx="16">
                  <c:v>200</c:v>
                </c:pt>
                <c:pt idx="17">
                  <c:v>250</c:v>
                </c:pt>
                <c:pt idx="18">
                  <c:v>300</c:v>
                </c:pt>
                <c:pt idx="19">
                  <c:v>400</c:v>
                </c:pt>
                <c:pt idx="20">
                  <c:v>500</c:v>
                </c:pt>
                <c:pt idx="21">
                  <c:v>700</c:v>
                </c:pt>
                <c:pt idx="22">
                  <c:v>1000</c:v>
                </c:pt>
                <c:pt idx="23">
                  <c:v>1500</c:v>
                </c:pt>
                <c:pt idx="24">
                  <c:v>2000</c:v>
                </c:pt>
                <c:pt idx="25">
                  <c:v>2500</c:v>
                </c:pt>
                <c:pt idx="26">
                  <c:v>3000</c:v>
                </c:pt>
                <c:pt idx="27">
                  <c:v>4000</c:v>
                </c:pt>
                <c:pt idx="28">
                  <c:v>5000</c:v>
                </c:pt>
                <c:pt idx="29">
                  <c:v>7000</c:v>
                </c:pt>
                <c:pt idx="30">
                  <c:v>10000</c:v>
                </c:pt>
                <c:pt idx="31">
                  <c:v>15000</c:v>
                </c:pt>
                <c:pt idx="32">
                  <c:v>20000</c:v>
                </c:pt>
                <c:pt idx="33">
                  <c:v>25000</c:v>
                </c:pt>
                <c:pt idx="34">
                  <c:v>30000</c:v>
                </c:pt>
                <c:pt idx="35">
                  <c:v>40000</c:v>
                </c:pt>
                <c:pt idx="36">
                  <c:v>50000</c:v>
                </c:pt>
              </c:numCache>
            </c:numRef>
          </c:xVal>
          <c:yVal>
            <c:numRef>
              <c:f>'Drift Raw data '!$BP$63:$BP$99</c:f>
              <c:numCache>
                <c:formatCode>0.0000_);[Red]\(0.0000\)</c:formatCode>
                <c:ptCount val="37"/>
                <c:pt idx="0" formatCode="0.000_);[Red]\(0.000\)">
                  <c:v>0</c:v>
                </c:pt>
                <c:pt idx="12" formatCode="0.000_ ;[Red]\-0.000\ 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59C2-46D6-9117-2E7B0B9FD76C}"/>
            </c:ext>
          </c:extLst>
        </c:ser>
        <c:ser>
          <c:idx val="5"/>
          <c:order val="5"/>
          <c:tx>
            <c:strRef>
              <c:f>'Drift Raw data '!$CC$59</c:f>
              <c:strCache>
                <c:ptCount val="1"/>
                <c:pt idx="0">
                  <c:v>0</c:v>
                </c:pt>
              </c:strCache>
            </c:strRef>
          </c:tx>
          <c:xVal>
            <c:numRef>
              <c:f>'Drift Raw data '!$CA$63:$CA$99</c:f>
              <c:numCache>
                <c:formatCode>General</c:formatCode>
                <c:ptCount val="37"/>
                <c:pt idx="0">
                  <c:v>0</c:v>
                </c:pt>
                <c:pt idx="1">
                  <c:v>3.3333333333333333E-2</c:v>
                </c:pt>
                <c:pt idx="2">
                  <c:v>8.3333333333333301E-2</c:v>
                </c:pt>
                <c:pt idx="3">
                  <c:v>0.16666666666666666</c:v>
                </c:pt>
                <c:pt idx="4">
                  <c:v>0.33333333333333331</c:v>
                </c:pt>
                <c:pt idx="5">
                  <c:v>0.5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8</c:v>
                </c:pt>
                <c:pt idx="10">
                  <c:v>12</c:v>
                </c:pt>
                <c:pt idx="11">
                  <c:v>24</c:v>
                </c:pt>
                <c:pt idx="12">
                  <c:v>48</c:v>
                </c:pt>
                <c:pt idx="13">
                  <c:v>72</c:v>
                </c:pt>
                <c:pt idx="14">
                  <c:v>100</c:v>
                </c:pt>
                <c:pt idx="15">
                  <c:v>140</c:v>
                </c:pt>
                <c:pt idx="16">
                  <c:v>200</c:v>
                </c:pt>
                <c:pt idx="17">
                  <c:v>250</c:v>
                </c:pt>
                <c:pt idx="18">
                  <c:v>300</c:v>
                </c:pt>
                <c:pt idx="19">
                  <c:v>400</c:v>
                </c:pt>
                <c:pt idx="20">
                  <c:v>500</c:v>
                </c:pt>
                <c:pt idx="21">
                  <c:v>700</c:v>
                </c:pt>
                <c:pt idx="22">
                  <c:v>1000</c:v>
                </c:pt>
                <c:pt idx="23">
                  <c:v>1500</c:v>
                </c:pt>
                <c:pt idx="24">
                  <c:v>2000</c:v>
                </c:pt>
                <c:pt idx="25">
                  <c:v>2500</c:v>
                </c:pt>
                <c:pt idx="26">
                  <c:v>3000</c:v>
                </c:pt>
                <c:pt idx="27">
                  <c:v>4000</c:v>
                </c:pt>
                <c:pt idx="28">
                  <c:v>5000</c:v>
                </c:pt>
                <c:pt idx="29">
                  <c:v>7000</c:v>
                </c:pt>
                <c:pt idx="30">
                  <c:v>10000</c:v>
                </c:pt>
                <c:pt idx="31">
                  <c:v>15000</c:v>
                </c:pt>
                <c:pt idx="32">
                  <c:v>20000</c:v>
                </c:pt>
                <c:pt idx="33">
                  <c:v>25000</c:v>
                </c:pt>
                <c:pt idx="34">
                  <c:v>30000</c:v>
                </c:pt>
                <c:pt idx="35">
                  <c:v>40000</c:v>
                </c:pt>
                <c:pt idx="36">
                  <c:v>50000</c:v>
                </c:pt>
              </c:numCache>
            </c:numRef>
          </c:xVal>
          <c:yVal>
            <c:numRef>
              <c:f>'Drift Raw data '!$CE$63:$CE$99</c:f>
              <c:numCache>
                <c:formatCode>0.0000_);[Red]\(0.0000\)</c:formatCode>
                <c:ptCount val="37"/>
                <c:pt idx="0" formatCode="0.000_);[Red]\(0.000\)">
                  <c:v>0</c:v>
                </c:pt>
                <c:pt idx="12" formatCode="0.000_ ;[Red]\-0.000\ 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59C2-46D6-9117-2E7B0B9FD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809088"/>
        <c:axId val="30819456"/>
      </c:scatterChart>
      <c:valAx>
        <c:axId val="30809088"/>
        <c:scaling>
          <c:orientation val="minMax"/>
          <c:min val="0"/>
        </c:scaling>
        <c:delete val="0"/>
        <c:axPos val="b"/>
        <c:majorGridlines/>
        <c:minorGridlines>
          <c:spPr>
            <a:ln>
              <a:solidFill>
                <a:schemeClr val="bg1">
                  <a:lumMod val="85000"/>
                </a:scheme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lang="ja-JP"/>
                </a:pPr>
                <a:r>
                  <a:rPr lang="en-US" altLang="ja-JP"/>
                  <a:t>Aging</a:t>
                </a:r>
                <a:r>
                  <a:rPr lang="en-US" altLang="ja-JP" baseline="0"/>
                  <a:t> Time</a:t>
                </a:r>
                <a:r>
                  <a:rPr lang="ja-JP" altLang="en-US" baseline="0"/>
                  <a:t>　</a:t>
                </a:r>
                <a:r>
                  <a:rPr lang="en-US" altLang="ja-JP" baseline="0"/>
                  <a:t>[hours]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6577727194536167"/>
              <c:y val="0.88537237661735346"/>
            </c:manualLayout>
          </c:layout>
          <c:overlay val="0"/>
        </c:title>
        <c:numFmt formatCode="General" sourceLinked="1"/>
        <c:majorTickMark val="out"/>
        <c:minorTickMark val="none"/>
        <c:tickLblPos val="low"/>
        <c:txPr>
          <a:bodyPr/>
          <a:lstStyle/>
          <a:p>
            <a:pPr>
              <a:defRPr lang="ja-JP" sz="1200">
                <a:latin typeface="+mj-lt"/>
              </a:defRPr>
            </a:pPr>
            <a:endParaRPr lang="zh-CN"/>
          </a:p>
        </c:txPr>
        <c:crossAx val="30819456"/>
        <c:crosses val="autoZero"/>
        <c:crossBetween val="midCat"/>
      </c:valAx>
      <c:valAx>
        <c:axId val="30819456"/>
        <c:scaling>
          <c:orientation val="minMax"/>
          <c:min val="-1.0000000000000002E-2"/>
        </c:scaling>
        <c:delete val="0"/>
        <c:axPos val="l"/>
        <c:majorGridlines/>
        <c:minorGridlines>
          <c:spPr>
            <a:ln>
              <a:solidFill>
                <a:schemeClr val="bg1">
                  <a:lumMod val="85000"/>
                </a:scheme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lang="ja-JP" b="0">
                    <a:latin typeface="Arial Unicode MS" pitchFamily="50" charset="-128"/>
                    <a:ea typeface="Arial Unicode MS" pitchFamily="50" charset="-128"/>
                    <a:cs typeface="Arial Unicode MS" pitchFamily="50" charset="-128"/>
                  </a:defRPr>
                </a:pPr>
                <a:r>
                  <a:rPr lang="en-US" altLang="ja-JP" b="0">
                    <a:latin typeface="Arial Unicode MS" pitchFamily="50" charset="-128"/>
                    <a:ea typeface="Arial Unicode MS" pitchFamily="50" charset="-128"/>
                    <a:cs typeface="Arial Unicode MS" pitchFamily="50" charset="-128"/>
                  </a:rPr>
                  <a:t>White Chromaticity</a:t>
                </a:r>
                <a:r>
                  <a:rPr lang="ja-JP" altLang="en-US" b="0">
                    <a:latin typeface="Arial Unicode MS" pitchFamily="50" charset="-128"/>
                    <a:ea typeface="Arial Unicode MS" pitchFamily="50" charset="-128"/>
                    <a:cs typeface="Arial Unicode MS" pitchFamily="50" charset="-128"/>
                  </a:rPr>
                  <a:t>　</a:t>
                </a:r>
                <a:r>
                  <a:rPr lang="en-US" altLang="ja-JP" b="0">
                    <a:latin typeface="Arial Unicode MS" pitchFamily="50" charset="-128"/>
                    <a:ea typeface="Arial Unicode MS" pitchFamily="50" charset="-128"/>
                    <a:cs typeface="Arial Unicode MS" pitchFamily="50" charset="-128"/>
                  </a:rPr>
                  <a:t>x value</a:t>
                </a:r>
                <a:endParaRPr lang="ja-JP" altLang="en-US" b="0">
                  <a:latin typeface="Arial Unicode MS" pitchFamily="50" charset="-128"/>
                  <a:ea typeface="Arial Unicode MS" pitchFamily="50" charset="-128"/>
                  <a:cs typeface="Arial Unicode MS" pitchFamily="50" charset="-128"/>
                </a:endParaRPr>
              </a:p>
            </c:rich>
          </c:tx>
          <c:overlay val="0"/>
        </c:title>
        <c:numFmt formatCode="#,##0.000_ " sourceLinked="0"/>
        <c:majorTickMark val="out"/>
        <c:minorTickMark val="none"/>
        <c:tickLblPos val="nextTo"/>
        <c:txPr>
          <a:bodyPr/>
          <a:lstStyle/>
          <a:p>
            <a:pPr>
              <a:defRPr lang="ja-JP" sz="1200">
                <a:latin typeface="+mj-lt"/>
              </a:defRPr>
            </a:pPr>
            <a:endParaRPr lang="zh-CN"/>
          </a:p>
        </c:txPr>
        <c:crossAx val="30809088"/>
        <c:crosses val="autoZero"/>
        <c:crossBetween val="midCat"/>
        <c:majorUnit val="1.0000000000000002E-2"/>
      </c:valAx>
    </c:plotArea>
    <c:legend>
      <c:legendPos val="r"/>
      <c:layout>
        <c:manualLayout>
          <c:xMode val="edge"/>
          <c:yMode val="edge"/>
          <c:x val="0.80477512399570028"/>
          <c:y val="1.4067684660388836E-2"/>
          <c:w val="0.1875049109192653"/>
          <c:h val="0.33164530689926142"/>
        </c:manualLayout>
      </c:layout>
      <c:overlay val="1"/>
      <c:spPr>
        <a:solidFill>
          <a:schemeClr val="bg1"/>
        </a:solidFill>
        <a:ln>
          <a:solidFill>
            <a:schemeClr val="bg1">
              <a:lumMod val="75000"/>
            </a:schemeClr>
          </a:solidFill>
        </a:ln>
      </c:spPr>
      <c:txPr>
        <a:bodyPr/>
        <a:lstStyle/>
        <a:p>
          <a:pPr>
            <a:defRPr lang="ja-JP" sz="1200">
              <a:latin typeface="+mn-lt"/>
            </a:defRPr>
          </a:pPr>
          <a:endParaRPr lang="zh-CN"/>
        </a:p>
      </c:txPr>
    </c:legend>
    <c:plotVisOnly val="1"/>
    <c:dispBlanksAs val="span"/>
    <c:showDLblsOverMax val="0"/>
  </c:chart>
  <c:printSettings>
    <c:headerFooter/>
    <c:pageMargins b="0.75000000000000455" l="0.70000000000000062" r="0.70000000000000062" t="0.75000000000000455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lang="ja-JP"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800" b="1" i="0" baseline="0">
                <a:effectLst/>
              </a:rPr>
              <a:t>Low Gray </a:t>
            </a:r>
            <a:r>
              <a:rPr lang="en-US" altLang="ja-JP"/>
              <a:t>Chrom. Drift (x)  </a:t>
            </a:r>
            <a:endParaRPr lang="ja-JP" alt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'Drift Raw data '!$F$59</c:f>
              <c:strCache>
                <c:ptCount val="1"/>
                <c:pt idx="0">
                  <c:v>0</c:v>
                </c:pt>
              </c:strCache>
            </c:strRef>
          </c:tx>
          <c:marker>
            <c:symbol val="square"/>
            <c:size val="5"/>
          </c:marker>
          <c:xVal>
            <c:numRef>
              <c:f>'Drift Raw data '!$C$63:$C$99</c:f>
              <c:numCache>
                <c:formatCode>General</c:formatCode>
                <c:ptCount val="37"/>
                <c:pt idx="0">
                  <c:v>0</c:v>
                </c:pt>
                <c:pt idx="1">
                  <c:v>3.3333333333333333E-2</c:v>
                </c:pt>
                <c:pt idx="2">
                  <c:v>8.3333333333333301E-2</c:v>
                </c:pt>
                <c:pt idx="3">
                  <c:v>0.16666666666666666</c:v>
                </c:pt>
                <c:pt idx="4">
                  <c:v>0.33333333333333331</c:v>
                </c:pt>
                <c:pt idx="5">
                  <c:v>0.5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8</c:v>
                </c:pt>
                <c:pt idx="10">
                  <c:v>12</c:v>
                </c:pt>
                <c:pt idx="11">
                  <c:v>24</c:v>
                </c:pt>
                <c:pt idx="12">
                  <c:v>48</c:v>
                </c:pt>
                <c:pt idx="13">
                  <c:v>72</c:v>
                </c:pt>
                <c:pt idx="14">
                  <c:v>100</c:v>
                </c:pt>
                <c:pt idx="15">
                  <c:v>168</c:v>
                </c:pt>
                <c:pt idx="16">
                  <c:v>196</c:v>
                </c:pt>
                <c:pt idx="17">
                  <c:v>216</c:v>
                </c:pt>
                <c:pt idx="18">
                  <c:v>264</c:v>
                </c:pt>
                <c:pt idx="19">
                  <c:v>300</c:v>
                </c:pt>
                <c:pt idx="20">
                  <c:v>336</c:v>
                </c:pt>
                <c:pt idx="21">
                  <c:v>408</c:v>
                </c:pt>
                <c:pt idx="22">
                  <c:v>504</c:v>
                </c:pt>
                <c:pt idx="23">
                  <c:v>600</c:v>
                </c:pt>
                <c:pt idx="24">
                  <c:v>720</c:v>
                </c:pt>
                <c:pt idx="25">
                  <c:v>792</c:v>
                </c:pt>
                <c:pt idx="26">
                  <c:v>840</c:v>
                </c:pt>
                <c:pt idx="27">
                  <c:v>912</c:v>
                </c:pt>
                <c:pt idx="28">
                  <c:v>5000</c:v>
                </c:pt>
                <c:pt idx="29">
                  <c:v>7000</c:v>
                </c:pt>
                <c:pt idx="30">
                  <c:v>10000</c:v>
                </c:pt>
                <c:pt idx="31">
                  <c:v>15000</c:v>
                </c:pt>
                <c:pt idx="32">
                  <c:v>20000</c:v>
                </c:pt>
                <c:pt idx="33">
                  <c:v>25000</c:v>
                </c:pt>
                <c:pt idx="34">
                  <c:v>30000</c:v>
                </c:pt>
                <c:pt idx="35">
                  <c:v>40000</c:v>
                </c:pt>
                <c:pt idx="36">
                  <c:v>50000</c:v>
                </c:pt>
              </c:numCache>
            </c:numRef>
          </c:xVal>
          <c:yVal>
            <c:numRef>
              <c:f>'Drift Raw data '!$G$63:$G$99</c:f>
              <c:numCache>
                <c:formatCode>0.000_ ;[Red]\-0.000\ </c:formatCode>
                <c:ptCount val="37"/>
                <c:pt idx="0" formatCode="0.000_);[Red]\(0.000\)">
                  <c:v>0</c:v>
                </c:pt>
                <c:pt idx="2">
                  <c:v>-0.26869999999999999</c:v>
                </c:pt>
                <c:pt idx="5">
                  <c:v>9.9000000000000199E-3</c:v>
                </c:pt>
                <c:pt idx="6">
                  <c:v>-0.2661</c:v>
                </c:pt>
                <c:pt idx="7">
                  <c:v>-0.2651</c:v>
                </c:pt>
                <c:pt idx="8">
                  <c:v>-0.2651</c:v>
                </c:pt>
                <c:pt idx="11">
                  <c:v>-0.2631</c:v>
                </c:pt>
                <c:pt idx="12">
                  <c:v>1.5900000000000025E-2</c:v>
                </c:pt>
                <c:pt idx="15">
                  <c:v>-0.2621</c:v>
                </c:pt>
                <c:pt idx="16">
                  <c:v>-0.2621</c:v>
                </c:pt>
                <c:pt idx="17">
                  <c:v>-0.2611</c:v>
                </c:pt>
                <c:pt idx="18">
                  <c:v>-0.26139999999999997</c:v>
                </c:pt>
                <c:pt idx="19">
                  <c:v>-0.26139999999999997</c:v>
                </c:pt>
                <c:pt idx="20">
                  <c:v>9.9000000000000199E-3</c:v>
                </c:pt>
                <c:pt idx="21">
                  <c:v>9.9000000000000199E-3</c:v>
                </c:pt>
                <c:pt idx="22">
                  <c:v>9.9000000000000199E-3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450-4273-B859-423A9302B8E2}"/>
            </c:ext>
          </c:extLst>
        </c:ser>
        <c:ser>
          <c:idx val="2"/>
          <c:order val="1"/>
          <c:tx>
            <c:strRef>
              <c:f>'Drift Raw data '!$U$59</c:f>
              <c:strCache>
                <c:ptCount val="1"/>
                <c:pt idx="0">
                  <c:v>0</c:v>
                </c:pt>
              </c:strCache>
            </c:strRef>
          </c:tx>
          <c:marker>
            <c:symbol val="triangle"/>
            <c:size val="5"/>
          </c:marker>
          <c:xVal>
            <c:numRef>
              <c:f>'Drift Raw data '!$S$63:$S$99</c:f>
              <c:numCache>
                <c:formatCode>General</c:formatCode>
                <c:ptCount val="37"/>
                <c:pt idx="0">
                  <c:v>0</c:v>
                </c:pt>
                <c:pt idx="1">
                  <c:v>3.3333333333333333E-2</c:v>
                </c:pt>
                <c:pt idx="2">
                  <c:v>8.3333333333333301E-2</c:v>
                </c:pt>
                <c:pt idx="3">
                  <c:v>0.16666666666666666</c:v>
                </c:pt>
                <c:pt idx="4">
                  <c:v>0.33333333333333331</c:v>
                </c:pt>
                <c:pt idx="5">
                  <c:v>0.5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8</c:v>
                </c:pt>
                <c:pt idx="10">
                  <c:v>12</c:v>
                </c:pt>
                <c:pt idx="11">
                  <c:v>24</c:v>
                </c:pt>
                <c:pt idx="12">
                  <c:v>48</c:v>
                </c:pt>
                <c:pt idx="13">
                  <c:v>72</c:v>
                </c:pt>
                <c:pt idx="14">
                  <c:v>100</c:v>
                </c:pt>
                <c:pt idx="15">
                  <c:v>168</c:v>
                </c:pt>
                <c:pt idx="16">
                  <c:v>196</c:v>
                </c:pt>
                <c:pt idx="17">
                  <c:v>216</c:v>
                </c:pt>
                <c:pt idx="18">
                  <c:v>264</c:v>
                </c:pt>
                <c:pt idx="19">
                  <c:v>300</c:v>
                </c:pt>
                <c:pt idx="20">
                  <c:v>336</c:v>
                </c:pt>
                <c:pt idx="21">
                  <c:v>408</c:v>
                </c:pt>
                <c:pt idx="22">
                  <c:v>504</c:v>
                </c:pt>
                <c:pt idx="23">
                  <c:v>600</c:v>
                </c:pt>
                <c:pt idx="24">
                  <c:v>720</c:v>
                </c:pt>
                <c:pt idx="25">
                  <c:v>792</c:v>
                </c:pt>
                <c:pt idx="26">
                  <c:v>840</c:v>
                </c:pt>
                <c:pt idx="27">
                  <c:v>912</c:v>
                </c:pt>
                <c:pt idx="28">
                  <c:v>5000</c:v>
                </c:pt>
                <c:pt idx="29">
                  <c:v>7000</c:v>
                </c:pt>
                <c:pt idx="30">
                  <c:v>10000</c:v>
                </c:pt>
                <c:pt idx="31">
                  <c:v>15000</c:v>
                </c:pt>
                <c:pt idx="32">
                  <c:v>20000</c:v>
                </c:pt>
                <c:pt idx="33">
                  <c:v>25000</c:v>
                </c:pt>
                <c:pt idx="34">
                  <c:v>30000</c:v>
                </c:pt>
                <c:pt idx="35">
                  <c:v>40000</c:v>
                </c:pt>
                <c:pt idx="36">
                  <c:v>50000</c:v>
                </c:pt>
              </c:numCache>
            </c:numRef>
          </c:xVal>
          <c:yVal>
            <c:numRef>
              <c:f>'Drift Raw data '!$V$63:$V$99</c:f>
              <c:numCache>
                <c:formatCode>0.000_ ;[Red]\-0.000\ </c:formatCode>
                <c:ptCount val="37"/>
                <c:pt idx="0" formatCode="0.000_);[Red]\(0.000\)">
                  <c:v>0</c:v>
                </c:pt>
                <c:pt idx="2">
                  <c:v>-0.27460000000000001</c:v>
                </c:pt>
                <c:pt idx="5">
                  <c:v>4.400000000000015E-3</c:v>
                </c:pt>
                <c:pt idx="6">
                  <c:v>-0.2722</c:v>
                </c:pt>
                <c:pt idx="7">
                  <c:v>-0.27160000000000001</c:v>
                </c:pt>
                <c:pt idx="8">
                  <c:v>-0.27160000000000001</c:v>
                </c:pt>
                <c:pt idx="11">
                  <c:v>-0.26960000000000001</c:v>
                </c:pt>
                <c:pt idx="12">
                  <c:v>1.7399999999999971E-2</c:v>
                </c:pt>
                <c:pt idx="15">
                  <c:v>-0.2676</c:v>
                </c:pt>
                <c:pt idx="16">
                  <c:v>-0.2681</c:v>
                </c:pt>
                <c:pt idx="17">
                  <c:v>-0.2676</c:v>
                </c:pt>
                <c:pt idx="18">
                  <c:v>-0.26860000000000001</c:v>
                </c:pt>
                <c:pt idx="19">
                  <c:v>-0.26769999999999999</c:v>
                </c:pt>
                <c:pt idx="20">
                  <c:v>4.400000000000015E-3</c:v>
                </c:pt>
                <c:pt idx="21">
                  <c:v>4.400000000000015E-3</c:v>
                </c:pt>
                <c:pt idx="22">
                  <c:v>4.400000000000015E-3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450-4273-B859-423A9302B8E2}"/>
            </c:ext>
          </c:extLst>
        </c:ser>
        <c:ser>
          <c:idx val="0"/>
          <c:order val="2"/>
          <c:tx>
            <c:strRef>
              <c:f>'Drift Raw data '!$AJ$59</c:f>
              <c:strCache>
                <c:ptCount val="1"/>
                <c:pt idx="0">
                  <c:v>0</c:v>
                </c:pt>
              </c:strCache>
            </c:strRef>
          </c:tx>
          <c:marker>
            <c:symbol val="square"/>
            <c:size val="5"/>
          </c:marker>
          <c:xVal>
            <c:numRef>
              <c:f>'Drift Raw data '!$AH$63:$AH$99</c:f>
              <c:numCache>
                <c:formatCode>General</c:formatCode>
                <c:ptCount val="37"/>
                <c:pt idx="0">
                  <c:v>0</c:v>
                </c:pt>
                <c:pt idx="1">
                  <c:v>3.3333333333333333E-2</c:v>
                </c:pt>
                <c:pt idx="2">
                  <c:v>8.3333333333333301E-2</c:v>
                </c:pt>
                <c:pt idx="3">
                  <c:v>0.16666666666666666</c:v>
                </c:pt>
                <c:pt idx="4">
                  <c:v>0.33333333333333331</c:v>
                </c:pt>
                <c:pt idx="5">
                  <c:v>0.5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8</c:v>
                </c:pt>
                <c:pt idx="10">
                  <c:v>12</c:v>
                </c:pt>
                <c:pt idx="11">
                  <c:v>24</c:v>
                </c:pt>
                <c:pt idx="12">
                  <c:v>48</c:v>
                </c:pt>
                <c:pt idx="13">
                  <c:v>72</c:v>
                </c:pt>
                <c:pt idx="14">
                  <c:v>100</c:v>
                </c:pt>
                <c:pt idx="15">
                  <c:v>168</c:v>
                </c:pt>
                <c:pt idx="16">
                  <c:v>200</c:v>
                </c:pt>
                <c:pt idx="17">
                  <c:v>250</c:v>
                </c:pt>
                <c:pt idx="18">
                  <c:v>300</c:v>
                </c:pt>
                <c:pt idx="19">
                  <c:v>400</c:v>
                </c:pt>
                <c:pt idx="20">
                  <c:v>500</c:v>
                </c:pt>
                <c:pt idx="21">
                  <c:v>700</c:v>
                </c:pt>
                <c:pt idx="22">
                  <c:v>1000</c:v>
                </c:pt>
                <c:pt idx="23">
                  <c:v>1500</c:v>
                </c:pt>
                <c:pt idx="24">
                  <c:v>2000</c:v>
                </c:pt>
                <c:pt idx="25">
                  <c:v>2500</c:v>
                </c:pt>
                <c:pt idx="26">
                  <c:v>3000</c:v>
                </c:pt>
                <c:pt idx="27">
                  <c:v>4000</c:v>
                </c:pt>
                <c:pt idx="28">
                  <c:v>5000</c:v>
                </c:pt>
                <c:pt idx="29">
                  <c:v>7000</c:v>
                </c:pt>
                <c:pt idx="30">
                  <c:v>10000</c:v>
                </c:pt>
                <c:pt idx="31">
                  <c:v>15000</c:v>
                </c:pt>
                <c:pt idx="32">
                  <c:v>20000</c:v>
                </c:pt>
                <c:pt idx="33">
                  <c:v>25000</c:v>
                </c:pt>
                <c:pt idx="34">
                  <c:v>30000</c:v>
                </c:pt>
                <c:pt idx="35">
                  <c:v>40000</c:v>
                </c:pt>
                <c:pt idx="36">
                  <c:v>50000</c:v>
                </c:pt>
              </c:numCache>
            </c:numRef>
          </c:xVal>
          <c:yVal>
            <c:numRef>
              <c:f>'Drift Raw data '!$AK$63:$AK$99</c:f>
              <c:numCache>
                <c:formatCode>0.000_ ;[Red]\-0.000\ </c:formatCode>
                <c:ptCount val="37"/>
                <c:pt idx="0" formatCode="0.000_);[Red]\(0.000\)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450-4273-B859-423A9302B8E2}"/>
            </c:ext>
          </c:extLst>
        </c:ser>
        <c:ser>
          <c:idx val="3"/>
          <c:order val="3"/>
          <c:tx>
            <c:strRef>
              <c:f>'Drift Raw data '!$AY$59</c:f>
              <c:strCache>
                <c:ptCount val="1"/>
                <c:pt idx="0">
                  <c:v>0</c:v>
                </c:pt>
              </c:strCache>
            </c:strRef>
          </c:tx>
          <c:marker>
            <c:symbol val="triangle"/>
            <c:size val="5"/>
          </c:marker>
          <c:xVal>
            <c:numRef>
              <c:f>'Drift Raw data '!$AW$63:$AW$99</c:f>
              <c:numCache>
                <c:formatCode>General</c:formatCode>
                <c:ptCount val="37"/>
                <c:pt idx="0">
                  <c:v>0</c:v>
                </c:pt>
                <c:pt idx="1">
                  <c:v>3.3333333333333333E-2</c:v>
                </c:pt>
                <c:pt idx="2">
                  <c:v>8.3333333333333301E-2</c:v>
                </c:pt>
                <c:pt idx="3">
                  <c:v>0.16666666666666666</c:v>
                </c:pt>
                <c:pt idx="4">
                  <c:v>0.33333333333333331</c:v>
                </c:pt>
                <c:pt idx="5">
                  <c:v>0.5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8</c:v>
                </c:pt>
                <c:pt idx="10">
                  <c:v>12</c:v>
                </c:pt>
                <c:pt idx="11">
                  <c:v>24</c:v>
                </c:pt>
                <c:pt idx="12">
                  <c:v>48</c:v>
                </c:pt>
                <c:pt idx="13">
                  <c:v>72</c:v>
                </c:pt>
                <c:pt idx="14">
                  <c:v>100</c:v>
                </c:pt>
                <c:pt idx="15">
                  <c:v>168</c:v>
                </c:pt>
                <c:pt idx="16">
                  <c:v>200</c:v>
                </c:pt>
                <c:pt idx="17">
                  <c:v>250</c:v>
                </c:pt>
                <c:pt idx="18">
                  <c:v>300</c:v>
                </c:pt>
                <c:pt idx="19">
                  <c:v>400</c:v>
                </c:pt>
                <c:pt idx="20">
                  <c:v>500</c:v>
                </c:pt>
                <c:pt idx="21">
                  <c:v>700</c:v>
                </c:pt>
                <c:pt idx="22">
                  <c:v>1000</c:v>
                </c:pt>
                <c:pt idx="23">
                  <c:v>1500</c:v>
                </c:pt>
                <c:pt idx="24">
                  <c:v>2000</c:v>
                </c:pt>
                <c:pt idx="25">
                  <c:v>2500</c:v>
                </c:pt>
                <c:pt idx="26">
                  <c:v>3000</c:v>
                </c:pt>
                <c:pt idx="27">
                  <c:v>4000</c:v>
                </c:pt>
                <c:pt idx="28">
                  <c:v>5000</c:v>
                </c:pt>
                <c:pt idx="29">
                  <c:v>7000</c:v>
                </c:pt>
                <c:pt idx="30">
                  <c:v>10000</c:v>
                </c:pt>
                <c:pt idx="31">
                  <c:v>15000</c:v>
                </c:pt>
                <c:pt idx="32">
                  <c:v>20000</c:v>
                </c:pt>
                <c:pt idx="33">
                  <c:v>25000</c:v>
                </c:pt>
                <c:pt idx="34">
                  <c:v>30000</c:v>
                </c:pt>
                <c:pt idx="35">
                  <c:v>40000</c:v>
                </c:pt>
                <c:pt idx="36">
                  <c:v>50000</c:v>
                </c:pt>
              </c:numCache>
            </c:numRef>
          </c:xVal>
          <c:yVal>
            <c:numRef>
              <c:f>'Drift Raw data '!$AZ$63:$AZ$99</c:f>
              <c:numCache>
                <c:formatCode>0.000_ ;[Red]\-0.000\ </c:formatCode>
                <c:ptCount val="37"/>
                <c:pt idx="0" formatCode="0.000_);[Red]\(0.000\)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8450-4273-B859-423A9302B8E2}"/>
            </c:ext>
          </c:extLst>
        </c:ser>
        <c:ser>
          <c:idx val="4"/>
          <c:order val="4"/>
          <c:tx>
            <c:strRef>
              <c:f>'Drift Raw data '!$BN$59</c:f>
              <c:strCache>
                <c:ptCount val="1"/>
                <c:pt idx="0">
                  <c:v>0</c:v>
                </c:pt>
              </c:strCache>
            </c:strRef>
          </c:tx>
          <c:xVal>
            <c:numRef>
              <c:f>'Drift Raw data '!$BL$63:$BL$99</c:f>
              <c:numCache>
                <c:formatCode>General</c:formatCode>
                <c:ptCount val="37"/>
                <c:pt idx="0">
                  <c:v>0</c:v>
                </c:pt>
                <c:pt idx="1">
                  <c:v>3.3333333333333333E-2</c:v>
                </c:pt>
                <c:pt idx="2">
                  <c:v>8.3333333333333301E-2</c:v>
                </c:pt>
                <c:pt idx="3">
                  <c:v>0.16666666666666666</c:v>
                </c:pt>
                <c:pt idx="4">
                  <c:v>0.33333333333333331</c:v>
                </c:pt>
                <c:pt idx="5">
                  <c:v>0.5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8</c:v>
                </c:pt>
                <c:pt idx="10">
                  <c:v>12</c:v>
                </c:pt>
                <c:pt idx="11">
                  <c:v>36.5</c:v>
                </c:pt>
                <c:pt idx="12">
                  <c:v>48</c:v>
                </c:pt>
                <c:pt idx="13">
                  <c:v>72</c:v>
                </c:pt>
                <c:pt idx="14">
                  <c:v>100</c:v>
                </c:pt>
                <c:pt idx="15">
                  <c:v>168</c:v>
                </c:pt>
                <c:pt idx="16">
                  <c:v>200</c:v>
                </c:pt>
                <c:pt idx="17">
                  <c:v>250</c:v>
                </c:pt>
                <c:pt idx="18">
                  <c:v>300</c:v>
                </c:pt>
                <c:pt idx="19">
                  <c:v>400</c:v>
                </c:pt>
                <c:pt idx="20">
                  <c:v>500</c:v>
                </c:pt>
                <c:pt idx="21">
                  <c:v>700</c:v>
                </c:pt>
                <c:pt idx="22">
                  <c:v>1000</c:v>
                </c:pt>
                <c:pt idx="23">
                  <c:v>1500</c:v>
                </c:pt>
                <c:pt idx="24">
                  <c:v>2000</c:v>
                </c:pt>
                <c:pt idx="25">
                  <c:v>2500</c:v>
                </c:pt>
                <c:pt idx="26">
                  <c:v>3000</c:v>
                </c:pt>
                <c:pt idx="27">
                  <c:v>4000</c:v>
                </c:pt>
                <c:pt idx="28">
                  <c:v>5000</c:v>
                </c:pt>
                <c:pt idx="29">
                  <c:v>7000</c:v>
                </c:pt>
                <c:pt idx="30">
                  <c:v>10000</c:v>
                </c:pt>
                <c:pt idx="31">
                  <c:v>15000</c:v>
                </c:pt>
                <c:pt idx="32">
                  <c:v>20000</c:v>
                </c:pt>
                <c:pt idx="33">
                  <c:v>25000</c:v>
                </c:pt>
                <c:pt idx="34">
                  <c:v>30000</c:v>
                </c:pt>
                <c:pt idx="35">
                  <c:v>40000</c:v>
                </c:pt>
                <c:pt idx="36">
                  <c:v>50000</c:v>
                </c:pt>
              </c:numCache>
            </c:numRef>
          </c:xVal>
          <c:yVal>
            <c:numRef>
              <c:f>'Drift Raw data '!$BO$63:$BO$99</c:f>
              <c:numCache>
                <c:formatCode>0.0000_);[Red]\(0.0000\)</c:formatCode>
                <c:ptCount val="37"/>
                <c:pt idx="0" formatCode="0.000_);[Red]\(0.000\)">
                  <c:v>0</c:v>
                </c:pt>
                <c:pt idx="12" formatCode="0.000_ ;[Red]\-0.000\ 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8450-4273-B859-423A9302B8E2}"/>
            </c:ext>
          </c:extLst>
        </c:ser>
        <c:ser>
          <c:idx val="5"/>
          <c:order val="5"/>
          <c:tx>
            <c:strRef>
              <c:f>'Drift Raw data '!$CC$59</c:f>
              <c:strCache>
                <c:ptCount val="1"/>
                <c:pt idx="0">
                  <c:v>0</c:v>
                </c:pt>
              </c:strCache>
            </c:strRef>
          </c:tx>
          <c:xVal>
            <c:numRef>
              <c:f>'Drift Raw data '!$CA$63:$CA$99</c:f>
              <c:numCache>
                <c:formatCode>General</c:formatCode>
                <c:ptCount val="37"/>
                <c:pt idx="0">
                  <c:v>0</c:v>
                </c:pt>
                <c:pt idx="1">
                  <c:v>3.3333333333333333E-2</c:v>
                </c:pt>
                <c:pt idx="2">
                  <c:v>8.3333333333333301E-2</c:v>
                </c:pt>
                <c:pt idx="3">
                  <c:v>0.16666666666666666</c:v>
                </c:pt>
                <c:pt idx="4">
                  <c:v>0.33333333333333331</c:v>
                </c:pt>
                <c:pt idx="5">
                  <c:v>0.5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8</c:v>
                </c:pt>
                <c:pt idx="10">
                  <c:v>12</c:v>
                </c:pt>
                <c:pt idx="11">
                  <c:v>24</c:v>
                </c:pt>
                <c:pt idx="12">
                  <c:v>48</c:v>
                </c:pt>
                <c:pt idx="13">
                  <c:v>72</c:v>
                </c:pt>
                <c:pt idx="14">
                  <c:v>100</c:v>
                </c:pt>
                <c:pt idx="15">
                  <c:v>140</c:v>
                </c:pt>
                <c:pt idx="16">
                  <c:v>200</c:v>
                </c:pt>
                <c:pt idx="17">
                  <c:v>250</c:v>
                </c:pt>
                <c:pt idx="18">
                  <c:v>300</c:v>
                </c:pt>
                <c:pt idx="19">
                  <c:v>400</c:v>
                </c:pt>
                <c:pt idx="20">
                  <c:v>500</c:v>
                </c:pt>
                <c:pt idx="21">
                  <c:v>700</c:v>
                </c:pt>
                <c:pt idx="22">
                  <c:v>1000</c:v>
                </c:pt>
                <c:pt idx="23">
                  <c:v>1500</c:v>
                </c:pt>
                <c:pt idx="24">
                  <c:v>2000</c:v>
                </c:pt>
                <c:pt idx="25">
                  <c:v>2500</c:v>
                </c:pt>
                <c:pt idx="26">
                  <c:v>3000</c:v>
                </c:pt>
                <c:pt idx="27">
                  <c:v>4000</c:v>
                </c:pt>
                <c:pt idx="28">
                  <c:v>5000</c:v>
                </c:pt>
                <c:pt idx="29">
                  <c:v>7000</c:v>
                </c:pt>
                <c:pt idx="30">
                  <c:v>10000</c:v>
                </c:pt>
                <c:pt idx="31">
                  <c:v>15000</c:v>
                </c:pt>
                <c:pt idx="32">
                  <c:v>20000</c:v>
                </c:pt>
                <c:pt idx="33">
                  <c:v>25000</c:v>
                </c:pt>
                <c:pt idx="34">
                  <c:v>30000</c:v>
                </c:pt>
                <c:pt idx="35">
                  <c:v>40000</c:v>
                </c:pt>
                <c:pt idx="36">
                  <c:v>50000</c:v>
                </c:pt>
              </c:numCache>
            </c:numRef>
          </c:xVal>
          <c:yVal>
            <c:numRef>
              <c:f>'Drift Raw data '!$CD$63:$CD$99</c:f>
              <c:numCache>
                <c:formatCode>0.0000_);[Red]\(0.0000\)</c:formatCode>
                <c:ptCount val="37"/>
                <c:pt idx="0" formatCode="0.000_);[Red]\(0.000\)">
                  <c:v>0</c:v>
                </c:pt>
                <c:pt idx="12" formatCode="0.000_ ;[Red]\-0.000\ 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8450-4273-B859-423A9302B8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945280"/>
        <c:axId val="30947200"/>
      </c:scatterChart>
      <c:valAx>
        <c:axId val="30945280"/>
        <c:scaling>
          <c:orientation val="minMax"/>
          <c:min val="0"/>
        </c:scaling>
        <c:delete val="0"/>
        <c:axPos val="b"/>
        <c:majorGridlines/>
        <c:minorGridlines>
          <c:spPr>
            <a:ln>
              <a:solidFill>
                <a:schemeClr val="bg1">
                  <a:lumMod val="85000"/>
                </a:scheme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lang="ja-JP"/>
                </a:pPr>
                <a:r>
                  <a:rPr lang="en-US" altLang="ja-JP"/>
                  <a:t>Aging</a:t>
                </a:r>
                <a:r>
                  <a:rPr lang="en-US" altLang="ja-JP" baseline="0"/>
                  <a:t> Time</a:t>
                </a:r>
                <a:r>
                  <a:rPr lang="ja-JP" altLang="en-US" baseline="0"/>
                  <a:t>　</a:t>
                </a:r>
                <a:r>
                  <a:rPr lang="en-US" altLang="ja-JP" baseline="0"/>
                  <a:t>[hours]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6577727194536167"/>
              <c:y val="0.88537237661735346"/>
            </c:manualLayout>
          </c:layout>
          <c:overlay val="0"/>
        </c:title>
        <c:numFmt formatCode="General" sourceLinked="1"/>
        <c:majorTickMark val="out"/>
        <c:minorTickMark val="none"/>
        <c:tickLblPos val="low"/>
        <c:txPr>
          <a:bodyPr/>
          <a:lstStyle/>
          <a:p>
            <a:pPr>
              <a:defRPr lang="ja-JP" sz="1200">
                <a:latin typeface="+mj-lt"/>
              </a:defRPr>
            </a:pPr>
            <a:endParaRPr lang="zh-CN"/>
          </a:p>
        </c:txPr>
        <c:crossAx val="30947200"/>
        <c:crosses val="autoZero"/>
        <c:crossBetween val="midCat"/>
      </c:valAx>
      <c:valAx>
        <c:axId val="30947200"/>
        <c:scaling>
          <c:orientation val="minMax"/>
          <c:min val="-1.0000000000000002E-2"/>
        </c:scaling>
        <c:delete val="0"/>
        <c:axPos val="l"/>
        <c:majorGridlines/>
        <c:minorGridlines>
          <c:spPr>
            <a:ln>
              <a:solidFill>
                <a:schemeClr val="bg1">
                  <a:lumMod val="85000"/>
                </a:scheme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lang="ja-JP" b="0">
                    <a:latin typeface="Arial Unicode MS" pitchFamily="50" charset="-128"/>
                    <a:ea typeface="Arial Unicode MS" pitchFamily="50" charset="-128"/>
                    <a:cs typeface="Arial Unicode MS" pitchFamily="50" charset="-128"/>
                  </a:defRPr>
                </a:pPr>
                <a:r>
                  <a:rPr lang="en-US" altLang="ja-JP" b="0">
                    <a:latin typeface="Arial Unicode MS" pitchFamily="50" charset="-128"/>
                    <a:ea typeface="Arial Unicode MS" pitchFamily="50" charset="-128"/>
                    <a:cs typeface="Arial Unicode MS" pitchFamily="50" charset="-128"/>
                  </a:rPr>
                  <a:t>White Chromaticity</a:t>
                </a:r>
                <a:r>
                  <a:rPr lang="ja-JP" altLang="en-US" b="0">
                    <a:latin typeface="Arial Unicode MS" pitchFamily="50" charset="-128"/>
                    <a:ea typeface="Arial Unicode MS" pitchFamily="50" charset="-128"/>
                    <a:cs typeface="Arial Unicode MS" pitchFamily="50" charset="-128"/>
                  </a:rPr>
                  <a:t>　</a:t>
                </a:r>
                <a:r>
                  <a:rPr lang="en-US" altLang="ja-JP" b="0">
                    <a:latin typeface="Arial Unicode MS" pitchFamily="50" charset="-128"/>
                    <a:ea typeface="Arial Unicode MS" pitchFamily="50" charset="-128"/>
                    <a:cs typeface="Arial Unicode MS" pitchFamily="50" charset="-128"/>
                  </a:rPr>
                  <a:t>x value</a:t>
                </a:r>
                <a:endParaRPr lang="ja-JP" altLang="en-US" b="0">
                  <a:latin typeface="Arial Unicode MS" pitchFamily="50" charset="-128"/>
                  <a:ea typeface="Arial Unicode MS" pitchFamily="50" charset="-128"/>
                  <a:cs typeface="Arial Unicode MS" pitchFamily="50" charset="-128"/>
                </a:endParaRPr>
              </a:p>
            </c:rich>
          </c:tx>
          <c:overlay val="0"/>
        </c:title>
        <c:numFmt formatCode="#,##0.000_ " sourceLinked="0"/>
        <c:majorTickMark val="out"/>
        <c:minorTickMark val="none"/>
        <c:tickLblPos val="nextTo"/>
        <c:txPr>
          <a:bodyPr/>
          <a:lstStyle/>
          <a:p>
            <a:pPr>
              <a:defRPr lang="ja-JP" sz="1200">
                <a:latin typeface="+mj-lt"/>
              </a:defRPr>
            </a:pPr>
            <a:endParaRPr lang="zh-CN"/>
          </a:p>
        </c:txPr>
        <c:crossAx val="30945280"/>
        <c:crosses val="autoZero"/>
        <c:crossBetween val="midCat"/>
        <c:majorUnit val="1.0000000000000002E-2"/>
      </c:valAx>
    </c:plotArea>
    <c:legend>
      <c:legendPos val="r"/>
      <c:layout>
        <c:manualLayout>
          <c:xMode val="edge"/>
          <c:yMode val="edge"/>
          <c:x val="0.80477512399570028"/>
          <c:y val="1.4067684660388836E-2"/>
          <c:w val="0.1875049109192653"/>
          <c:h val="0.33164530689926142"/>
        </c:manualLayout>
      </c:layout>
      <c:overlay val="1"/>
      <c:spPr>
        <a:solidFill>
          <a:schemeClr val="bg1"/>
        </a:solidFill>
        <a:ln>
          <a:solidFill>
            <a:schemeClr val="bg1">
              <a:lumMod val="75000"/>
            </a:schemeClr>
          </a:solidFill>
        </a:ln>
      </c:spPr>
      <c:txPr>
        <a:bodyPr/>
        <a:lstStyle/>
        <a:p>
          <a:pPr>
            <a:defRPr lang="ja-JP" sz="1200">
              <a:latin typeface="+mn-lt"/>
            </a:defRPr>
          </a:pPr>
          <a:endParaRPr lang="zh-CN"/>
        </a:p>
      </c:txPr>
    </c:legend>
    <c:plotVisOnly val="1"/>
    <c:dispBlanksAs val="span"/>
    <c:showDLblsOverMax val="0"/>
  </c:chart>
  <c:printSettings>
    <c:headerFooter/>
    <c:pageMargins b="0.75000000000000455" l="0.70000000000000062" r="0.70000000000000062" t="0.75000000000000455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ja-JP"/>
            </a:pPr>
            <a:r>
              <a:rPr lang="en-US" altLang="ja-JP"/>
              <a:t>Lv</a:t>
            </a:r>
            <a:r>
              <a:rPr lang="ja-JP" altLang="en-US" baseline="0"/>
              <a:t> </a:t>
            </a:r>
            <a:r>
              <a:rPr lang="en-US" altLang="ja-JP"/>
              <a:t>(</a:t>
            </a:r>
            <a:r>
              <a:rPr lang="en-US" altLang="ja-JP" sz="1800" b="1" i="0" u="none" strike="noStrike" baseline="0">
                <a:effectLst/>
              </a:rPr>
              <a:t>Measrued Value</a:t>
            </a:r>
            <a:r>
              <a:rPr lang="en-US" altLang="ja-JP"/>
              <a:t>)</a:t>
            </a:r>
            <a:endParaRPr lang="ja-JP" alt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'Drift Raw data '!$F$59</c:f>
              <c:strCache>
                <c:ptCount val="1"/>
                <c:pt idx="0">
                  <c:v>0</c:v>
                </c:pt>
              </c:strCache>
            </c:strRef>
          </c:tx>
          <c:marker>
            <c:symbol val="square"/>
            <c:size val="5"/>
          </c:marker>
          <c:xVal>
            <c:numRef>
              <c:f>'Drift Raw data '!$C$8:$C$44</c:f>
              <c:numCache>
                <c:formatCode>0.0000_ </c:formatCode>
                <c:ptCount val="28"/>
                <c:pt idx="0" formatCode="General">
                  <c:v>0</c:v>
                </c:pt>
                <c:pt idx="1">
                  <c:v>3.3333333333333333E-2</c:v>
                </c:pt>
                <c:pt idx="2">
                  <c:v>8.3333333333333301E-2</c:v>
                </c:pt>
                <c:pt idx="3" formatCode="0.000_ ">
                  <c:v>0.16666666666666666</c:v>
                </c:pt>
                <c:pt idx="4" formatCode="0.000_ ">
                  <c:v>0.33333333333333331</c:v>
                </c:pt>
                <c:pt idx="5" formatCode="0.000_ ">
                  <c:v>0.5</c:v>
                </c:pt>
                <c:pt idx="6" formatCode="General">
                  <c:v>1</c:v>
                </c:pt>
                <c:pt idx="7" formatCode="General">
                  <c:v>2</c:v>
                </c:pt>
                <c:pt idx="8" formatCode="General">
                  <c:v>4</c:v>
                </c:pt>
                <c:pt idx="9" formatCode="General">
                  <c:v>8</c:v>
                </c:pt>
                <c:pt idx="10" formatCode="General">
                  <c:v>12</c:v>
                </c:pt>
                <c:pt idx="11" formatCode="General">
                  <c:v>24</c:v>
                </c:pt>
                <c:pt idx="12" formatCode="General">
                  <c:v>48</c:v>
                </c:pt>
                <c:pt idx="13" formatCode="General">
                  <c:v>72</c:v>
                </c:pt>
                <c:pt idx="14" formatCode="General">
                  <c:v>100</c:v>
                </c:pt>
                <c:pt idx="15" formatCode="General">
                  <c:v>168</c:v>
                </c:pt>
                <c:pt idx="16" formatCode="General">
                  <c:v>196</c:v>
                </c:pt>
                <c:pt idx="17" formatCode="General">
                  <c:v>216</c:v>
                </c:pt>
                <c:pt idx="18" formatCode="General">
                  <c:v>264</c:v>
                </c:pt>
                <c:pt idx="19" formatCode="General">
                  <c:v>300</c:v>
                </c:pt>
                <c:pt idx="20" formatCode="General">
                  <c:v>336</c:v>
                </c:pt>
                <c:pt idx="21" formatCode="General">
                  <c:v>408</c:v>
                </c:pt>
                <c:pt idx="22" formatCode="General">
                  <c:v>504</c:v>
                </c:pt>
                <c:pt idx="23" formatCode="General">
                  <c:v>600</c:v>
                </c:pt>
                <c:pt idx="24" formatCode="General">
                  <c:v>720</c:v>
                </c:pt>
                <c:pt idx="25" formatCode="General">
                  <c:v>792</c:v>
                </c:pt>
                <c:pt idx="26" formatCode="General">
                  <c:v>840</c:v>
                </c:pt>
                <c:pt idx="27" formatCode="General">
                  <c:v>912</c:v>
                </c:pt>
              </c:numCache>
            </c:numRef>
          </c:xVal>
          <c:yVal>
            <c:numRef>
              <c:f>'Drift Raw data '!$L$8:$L$44</c:f>
              <c:numCache>
                <c:formatCode>0.0_ </c:formatCode>
                <c:ptCount val="28"/>
                <c:pt idx="0">
                  <c:v>670.45</c:v>
                </c:pt>
                <c:pt idx="2">
                  <c:v>774.2</c:v>
                </c:pt>
                <c:pt idx="6">
                  <c:v>753</c:v>
                </c:pt>
                <c:pt idx="7">
                  <c:v>754</c:v>
                </c:pt>
                <c:pt idx="8">
                  <c:v>755</c:v>
                </c:pt>
                <c:pt idx="9">
                  <c:v>753</c:v>
                </c:pt>
                <c:pt idx="10">
                  <c:v>758</c:v>
                </c:pt>
                <c:pt idx="11">
                  <c:v>756</c:v>
                </c:pt>
                <c:pt idx="12">
                  <c:v>756</c:v>
                </c:pt>
                <c:pt idx="13">
                  <c:v>760</c:v>
                </c:pt>
                <c:pt idx="14">
                  <c:v>758</c:v>
                </c:pt>
                <c:pt idx="15">
                  <c:v>763</c:v>
                </c:pt>
                <c:pt idx="16">
                  <c:v>759</c:v>
                </c:pt>
                <c:pt idx="17">
                  <c:v>761</c:v>
                </c:pt>
                <c:pt idx="18">
                  <c:v>765.21669999999995</c:v>
                </c:pt>
                <c:pt idx="19">
                  <c:v>763.89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368-4943-ACF5-7311A0B415D1}"/>
            </c:ext>
          </c:extLst>
        </c:ser>
        <c:ser>
          <c:idx val="1"/>
          <c:order val="1"/>
          <c:tx>
            <c:strRef>
              <c:f>'Drift Raw data '!$U$59</c:f>
              <c:strCache>
                <c:ptCount val="1"/>
                <c:pt idx="0">
                  <c:v>0</c:v>
                </c:pt>
              </c:strCache>
            </c:strRef>
          </c:tx>
          <c:marker>
            <c:symbol val="square"/>
            <c:size val="5"/>
          </c:marker>
          <c:xVal>
            <c:numRef>
              <c:f>'Drift Raw data '!$C$8:$C$44</c:f>
              <c:numCache>
                <c:formatCode>0.0000_ </c:formatCode>
                <c:ptCount val="28"/>
                <c:pt idx="0" formatCode="General">
                  <c:v>0</c:v>
                </c:pt>
                <c:pt idx="1">
                  <c:v>3.3333333333333333E-2</c:v>
                </c:pt>
                <c:pt idx="2">
                  <c:v>8.3333333333333301E-2</c:v>
                </c:pt>
                <c:pt idx="3" formatCode="0.000_ ">
                  <c:v>0.16666666666666666</c:v>
                </c:pt>
                <c:pt idx="4" formatCode="0.000_ ">
                  <c:v>0.33333333333333331</c:v>
                </c:pt>
                <c:pt idx="5" formatCode="0.000_ ">
                  <c:v>0.5</c:v>
                </c:pt>
                <c:pt idx="6" formatCode="General">
                  <c:v>1</c:v>
                </c:pt>
                <c:pt idx="7" formatCode="General">
                  <c:v>2</c:v>
                </c:pt>
                <c:pt idx="8" formatCode="General">
                  <c:v>4</c:v>
                </c:pt>
                <c:pt idx="9" formatCode="General">
                  <c:v>8</c:v>
                </c:pt>
                <c:pt idx="10" formatCode="General">
                  <c:v>12</c:v>
                </c:pt>
                <c:pt idx="11" formatCode="General">
                  <c:v>24</c:v>
                </c:pt>
                <c:pt idx="12" formatCode="General">
                  <c:v>48</c:v>
                </c:pt>
                <c:pt idx="13" formatCode="General">
                  <c:v>72</c:v>
                </c:pt>
                <c:pt idx="14" formatCode="General">
                  <c:v>100</c:v>
                </c:pt>
                <c:pt idx="15" formatCode="General">
                  <c:v>168</c:v>
                </c:pt>
                <c:pt idx="16" formatCode="General">
                  <c:v>196</c:v>
                </c:pt>
                <c:pt idx="17" formatCode="General">
                  <c:v>216</c:v>
                </c:pt>
                <c:pt idx="18" formatCode="General">
                  <c:v>264</c:v>
                </c:pt>
                <c:pt idx="19" formatCode="General">
                  <c:v>300</c:v>
                </c:pt>
                <c:pt idx="20" formatCode="General">
                  <c:v>336</c:v>
                </c:pt>
                <c:pt idx="21" formatCode="General">
                  <c:v>408</c:v>
                </c:pt>
                <c:pt idx="22" formatCode="General">
                  <c:v>504</c:v>
                </c:pt>
                <c:pt idx="23" formatCode="General">
                  <c:v>600</c:v>
                </c:pt>
                <c:pt idx="24" formatCode="General">
                  <c:v>720</c:v>
                </c:pt>
                <c:pt idx="25" formatCode="General">
                  <c:v>792</c:v>
                </c:pt>
                <c:pt idx="26" formatCode="General">
                  <c:v>840</c:v>
                </c:pt>
                <c:pt idx="27" formatCode="General">
                  <c:v>912</c:v>
                </c:pt>
              </c:numCache>
            </c:numRef>
          </c:xVal>
          <c:yVal>
            <c:numRef>
              <c:f>'Drift Raw data '!$AA$8:$AA$44</c:f>
              <c:numCache>
                <c:formatCode>0.0_ </c:formatCode>
                <c:ptCount val="28"/>
                <c:pt idx="0">
                  <c:v>665.99</c:v>
                </c:pt>
                <c:pt idx="2">
                  <c:v>766</c:v>
                </c:pt>
                <c:pt idx="6">
                  <c:v>758.3433</c:v>
                </c:pt>
                <c:pt idx="7">
                  <c:v>759</c:v>
                </c:pt>
                <c:pt idx="8">
                  <c:v>759</c:v>
                </c:pt>
                <c:pt idx="9">
                  <c:v>759</c:v>
                </c:pt>
                <c:pt idx="10">
                  <c:v>763</c:v>
                </c:pt>
                <c:pt idx="11">
                  <c:v>762</c:v>
                </c:pt>
                <c:pt idx="12">
                  <c:v>763</c:v>
                </c:pt>
                <c:pt idx="13">
                  <c:v>763</c:v>
                </c:pt>
                <c:pt idx="14">
                  <c:v>767</c:v>
                </c:pt>
                <c:pt idx="15">
                  <c:v>764</c:v>
                </c:pt>
                <c:pt idx="16">
                  <c:v>764.81330000000003</c:v>
                </c:pt>
                <c:pt idx="17">
                  <c:v>765</c:v>
                </c:pt>
                <c:pt idx="18">
                  <c:v>774</c:v>
                </c:pt>
                <c:pt idx="19">
                  <c:v>768.77670000000001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368-4943-ACF5-7311A0B415D1}"/>
            </c:ext>
          </c:extLst>
        </c:ser>
        <c:ser>
          <c:idx val="2"/>
          <c:order val="2"/>
          <c:tx>
            <c:strRef>
              <c:f>'Drift Raw data '!$AJ$59</c:f>
              <c:strCache>
                <c:ptCount val="1"/>
                <c:pt idx="0">
                  <c:v>0</c:v>
                </c:pt>
              </c:strCache>
            </c:strRef>
          </c:tx>
          <c:marker>
            <c:symbol val="triangle"/>
            <c:size val="5"/>
          </c:marker>
          <c:xVal>
            <c:numRef>
              <c:f>'Drift Raw data '!$C$8:$C$44</c:f>
              <c:numCache>
                <c:formatCode>0.0000_ </c:formatCode>
                <c:ptCount val="28"/>
                <c:pt idx="0" formatCode="General">
                  <c:v>0</c:v>
                </c:pt>
                <c:pt idx="1">
                  <c:v>3.3333333333333333E-2</c:v>
                </c:pt>
                <c:pt idx="2">
                  <c:v>8.3333333333333301E-2</c:v>
                </c:pt>
                <c:pt idx="3" formatCode="0.000_ ">
                  <c:v>0.16666666666666666</c:v>
                </c:pt>
                <c:pt idx="4" formatCode="0.000_ ">
                  <c:v>0.33333333333333331</c:v>
                </c:pt>
                <c:pt idx="5" formatCode="0.000_ ">
                  <c:v>0.5</c:v>
                </c:pt>
                <c:pt idx="6" formatCode="General">
                  <c:v>1</c:v>
                </c:pt>
                <c:pt idx="7" formatCode="General">
                  <c:v>2</c:v>
                </c:pt>
                <c:pt idx="8" formatCode="General">
                  <c:v>4</c:v>
                </c:pt>
                <c:pt idx="9" formatCode="General">
                  <c:v>8</c:v>
                </c:pt>
                <c:pt idx="10" formatCode="General">
                  <c:v>12</c:v>
                </c:pt>
                <c:pt idx="11" formatCode="General">
                  <c:v>24</c:v>
                </c:pt>
                <c:pt idx="12" formatCode="General">
                  <c:v>48</c:v>
                </c:pt>
                <c:pt idx="13" formatCode="General">
                  <c:v>72</c:v>
                </c:pt>
                <c:pt idx="14" formatCode="General">
                  <c:v>100</c:v>
                </c:pt>
                <c:pt idx="15" formatCode="General">
                  <c:v>168</c:v>
                </c:pt>
                <c:pt idx="16" formatCode="General">
                  <c:v>196</c:v>
                </c:pt>
                <c:pt idx="17" formatCode="General">
                  <c:v>216</c:v>
                </c:pt>
                <c:pt idx="18" formatCode="General">
                  <c:v>264</c:v>
                </c:pt>
                <c:pt idx="19" formatCode="General">
                  <c:v>300</c:v>
                </c:pt>
                <c:pt idx="20" formatCode="General">
                  <c:v>336</c:v>
                </c:pt>
                <c:pt idx="21" formatCode="General">
                  <c:v>408</c:v>
                </c:pt>
                <c:pt idx="22" formatCode="General">
                  <c:v>504</c:v>
                </c:pt>
                <c:pt idx="23" formatCode="General">
                  <c:v>600</c:v>
                </c:pt>
                <c:pt idx="24" formatCode="General">
                  <c:v>720</c:v>
                </c:pt>
                <c:pt idx="25" formatCode="General">
                  <c:v>792</c:v>
                </c:pt>
                <c:pt idx="26" formatCode="General">
                  <c:v>840</c:v>
                </c:pt>
                <c:pt idx="27" formatCode="General">
                  <c:v>912</c:v>
                </c:pt>
              </c:numCache>
            </c:numRef>
          </c:xVal>
          <c:yVal>
            <c:numRef>
              <c:f>'Drift Raw data '!$AP$8:$AP$44</c:f>
              <c:numCache>
                <c:formatCode>0.0_ </c:formatCode>
                <c:ptCount val="28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368-4943-ACF5-7311A0B415D1}"/>
            </c:ext>
          </c:extLst>
        </c:ser>
        <c:ser>
          <c:idx val="3"/>
          <c:order val="3"/>
          <c:tx>
            <c:strRef>
              <c:f>'Drift Raw data '!$AY$59</c:f>
              <c:strCache>
                <c:ptCount val="1"/>
                <c:pt idx="0">
                  <c:v>0</c:v>
                </c:pt>
              </c:strCache>
            </c:strRef>
          </c:tx>
          <c:marker>
            <c:symbol val="triangle"/>
            <c:size val="5"/>
          </c:marker>
          <c:xVal>
            <c:numRef>
              <c:f>'Drift Raw data '!$C$8:$C$44</c:f>
              <c:numCache>
                <c:formatCode>0.0000_ </c:formatCode>
                <c:ptCount val="28"/>
                <c:pt idx="0" formatCode="General">
                  <c:v>0</c:v>
                </c:pt>
                <c:pt idx="1">
                  <c:v>3.3333333333333333E-2</c:v>
                </c:pt>
                <c:pt idx="2">
                  <c:v>8.3333333333333301E-2</c:v>
                </c:pt>
                <c:pt idx="3" formatCode="0.000_ ">
                  <c:v>0.16666666666666666</c:v>
                </c:pt>
                <c:pt idx="4" formatCode="0.000_ ">
                  <c:v>0.33333333333333331</c:v>
                </c:pt>
                <c:pt idx="5" formatCode="0.000_ ">
                  <c:v>0.5</c:v>
                </c:pt>
                <c:pt idx="6" formatCode="General">
                  <c:v>1</c:v>
                </c:pt>
                <c:pt idx="7" formatCode="General">
                  <c:v>2</c:v>
                </c:pt>
                <c:pt idx="8" formatCode="General">
                  <c:v>4</c:v>
                </c:pt>
                <c:pt idx="9" formatCode="General">
                  <c:v>8</c:v>
                </c:pt>
                <c:pt idx="10" formatCode="General">
                  <c:v>12</c:v>
                </c:pt>
                <c:pt idx="11" formatCode="General">
                  <c:v>24</c:v>
                </c:pt>
                <c:pt idx="12" formatCode="General">
                  <c:v>48</c:v>
                </c:pt>
                <c:pt idx="13" formatCode="General">
                  <c:v>72</c:v>
                </c:pt>
                <c:pt idx="14" formatCode="General">
                  <c:v>100</c:v>
                </c:pt>
                <c:pt idx="15" formatCode="General">
                  <c:v>168</c:v>
                </c:pt>
                <c:pt idx="16" formatCode="General">
                  <c:v>196</c:v>
                </c:pt>
                <c:pt idx="17" formatCode="General">
                  <c:v>216</c:v>
                </c:pt>
                <c:pt idx="18" formatCode="General">
                  <c:v>264</c:v>
                </c:pt>
                <c:pt idx="19" formatCode="General">
                  <c:v>300</c:v>
                </c:pt>
                <c:pt idx="20" formatCode="General">
                  <c:v>336</c:v>
                </c:pt>
                <c:pt idx="21" formatCode="General">
                  <c:v>408</c:v>
                </c:pt>
                <c:pt idx="22" formatCode="General">
                  <c:v>504</c:v>
                </c:pt>
                <c:pt idx="23" formatCode="General">
                  <c:v>600</c:v>
                </c:pt>
                <c:pt idx="24" formatCode="General">
                  <c:v>720</c:v>
                </c:pt>
                <c:pt idx="25" formatCode="General">
                  <c:v>792</c:v>
                </c:pt>
                <c:pt idx="26" formatCode="General">
                  <c:v>840</c:v>
                </c:pt>
                <c:pt idx="27" formatCode="General">
                  <c:v>912</c:v>
                </c:pt>
              </c:numCache>
            </c:numRef>
          </c:xVal>
          <c:yVal>
            <c:numRef>
              <c:f>'Drift Raw data '!$BE$8:$BE$44</c:f>
              <c:numCache>
                <c:formatCode>0.0_ </c:formatCode>
                <c:ptCount val="28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A368-4943-ACF5-7311A0B415D1}"/>
            </c:ext>
          </c:extLst>
        </c:ser>
        <c:ser>
          <c:idx val="4"/>
          <c:order val="4"/>
          <c:tx>
            <c:strRef>
              <c:f>'Drift Raw data '!$BN$59</c:f>
              <c:strCache>
                <c:ptCount val="1"/>
                <c:pt idx="0">
                  <c:v>0</c:v>
                </c:pt>
              </c:strCache>
            </c:strRef>
          </c:tx>
          <c:spPr>
            <a:ln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circle"/>
            <c:size val="5"/>
          </c:marker>
          <c:xVal>
            <c:numRef>
              <c:f>'Drift Raw data '!$C$8:$C$44</c:f>
              <c:numCache>
                <c:formatCode>0.0000_ </c:formatCode>
                <c:ptCount val="28"/>
                <c:pt idx="0" formatCode="General">
                  <c:v>0</c:v>
                </c:pt>
                <c:pt idx="1">
                  <c:v>3.3333333333333333E-2</c:v>
                </c:pt>
                <c:pt idx="2">
                  <c:v>8.3333333333333301E-2</c:v>
                </c:pt>
                <c:pt idx="3" formatCode="0.000_ ">
                  <c:v>0.16666666666666666</c:v>
                </c:pt>
                <c:pt idx="4" formatCode="0.000_ ">
                  <c:v>0.33333333333333331</c:v>
                </c:pt>
                <c:pt idx="5" formatCode="0.000_ ">
                  <c:v>0.5</c:v>
                </c:pt>
                <c:pt idx="6" formatCode="General">
                  <c:v>1</c:v>
                </c:pt>
                <c:pt idx="7" formatCode="General">
                  <c:v>2</c:v>
                </c:pt>
                <c:pt idx="8" formatCode="General">
                  <c:v>4</c:v>
                </c:pt>
                <c:pt idx="9" formatCode="General">
                  <c:v>8</c:v>
                </c:pt>
                <c:pt idx="10" formatCode="General">
                  <c:v>12</c:v>
                </c:pt>
                <c:pt idx="11" formatCode="General">
                  <c:v>24</c:v>
                </c:pt>
                <c:pt idx="12" formatCode="General">
                  <c:v>48</c:v>
                </c:pt>
                <c:pt idx="13" formatCode="General">
                  <c:v>72</c:v>
                </c:pt>
                <c:pt idx="14" formatCode="General">
                  <c:v>100</c:v>
                </c:pt>
                <c:pt idx="15" formatCode="General">
                  <c:v>168</c:v>
                </c:pt>
                <c:pt idx="16" formatCode="General">
                  <c:v>196</c:v>
                </c:pt>
                <c:pt idx="17" formatCode="General">
                  <c:v>216</c:v>
                </c:pt>
                <c:pt idx="18" formatCode="General">
                  <c:v>264</c:v>
                </c:pt>
                <c:pt idx="19" formatCode="General">
                  <c:v>300</c:v>
                </c:pt>
                <c:pt idx="20" formatCode="General">
                  <c:v>336</c:v>
                </c:pt>
                <c:pt idx="21" formatCode="General">
                  <c:v>408</c:v>
                </c:pt>
                <c:pt idx="22" formatCode="General">
                  <c:v>504</c:v>
                </c:pt>
                <c:pt idx="23" formatCode="General">
                  <c:v>600</c:v>
                </c:pt>
                <c:pt idx="24" formatCode="General">
                  <c:v>720</c:v>
                </c:pt>
                <c:pt idx="25" formatCode="General">
                  <c:v>792</c:v>
                </c:pt>
                <c:pt idx="26" formatCode="General">
                  <c:v>840</c:v>
                </c:pt>
                <c:pt idx="27" formatCode="General">
                  <c:v>912</c:v>
                </c:pt>
              </c:numCache>
            </c:numRef>
          </c:xVal>
          <c:yVal>
            <c:numRef>
              <c:f>'Drift Raw data '!$BT$8:$BT$44</c:f>
              <c:numCache>
                <c:formatCode>0.0_ </c:formatCode>
                <c:ptCount val="28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A368-4943-ACF5-7311A0B415D1}"/>
            </c:ext>
          </c:extLst>
        </c:ser>
        <c:ser>
          <c:idx val="5"/>
          <c:order val="5"/>
          <c:tx>
            <c:strRef>
              <c:f>'Drift Raw data '!$CC$59</c:f>
              <c:strCache>
                <c:ptCount val="1"/>
                <c:pt idx="0">
                  <c:v>0</c:v>
                </c:pt>
              </c:strCache>
            </c:strRef>
          </c:tx>
          <c:marker>
            <c:symbol val="circle"/>
            <c:size val="5"/>
          </c:marker>
          <c:xVal>
            <c:numRef>
              <c:f>'Drift Raw data '!$C$8:$C$44</c:f>
              <c:numCache>
                <c:formatCode>0.0000_ </c:formatCode>
                <c:ptCount val="28"/>
                <c:pt idx="0" formatCode="General">
                  <c:v>0</c:v>
                </c:pt>
                <c:pt idx="1">
                  <c:v>3.3333333333333333E-2</c:v>
                </c:pt>
                <c:pt idx="2">
                  <c:v>8.3333333333333301E-2</c:v>
                </c:pt>
                <c:pt idx="3" formatCode="0.000_ ">
                  <c:v>0.16666666666666666</c:v>
                </c:pt>
                <c:pt idx="4" formatCode="0.000_ ">
                  <c:v>0.33333333333333331</c:v>
                </c:pt>
                <c:pt idx="5" formatCode="0.000_ ">
                  <c:v>0.5</c:v>
                </c:pt>
                <c:pt idx="6" formatCode="General">
                  <c:v>1</c:v>
                </c:pt>
                <c:pt idx="7" formatCode="General">
                  <c:v>2</c:v>
                </c:pt>
                <c:pt idx="8" formatCode="General">
                  <c:v>4</c:v>
                </c:pt>
                <c:pt idx="9" formatCode="General">
                  <c:v>8</c:v>
                </c:pt>
                <c:pt idx="10" formatCode="General">
                  <c:v>12</c:v>
                </c:pt>
                <c:pt idx="11" formatCode="General">
                  <c:v>24</c:v>
                </c:pt>
                <c:pt idx="12" formatCode="General">
                  <c:v>48</c:v>
                </c:pt>
                <c:pt idx="13" formatCode="General">
                  <c:v>72</c:v>
                </c:pt>
                <c:pt idx="14" formatCode="General">
                  <c:v>100</c:v>
                </c:pt>
                <c:pt idx="15" formatCode="General">
                  <c:v>168</c:v>
                </c:pt>
                <c:pt idx="16" formatCode="General">
                  <c:v>196</c:v>
                </c:pt>
                <c:pt idx="17" formatCode="General">
                  <c:v>216</c:v>
                </c:pt>
                <c:pt idx="18" formatCode="General">
                  <c:v>264</c:v>
                </c:pt>
                <c:pt idx="19" formatCode="General">
                  <c:v>300</c:v>
                </c:pt>
                <c:pt idx="20" formatCode="General">
                  <c:v>336</c:v>
                </c:pt>
                <c:pt idx="21" formatCode="General">
                  <c:v>408</c:v>
                </c:pt>
                <c:pt idx="22" formatCode="General">
                  <c:v>504</c:v>
                </c:pt>
                <c:pt idx="23" formatCode="General">
                  <c:v>600</c:v>
                </c:pt>
                <c:pt idx="24" formatCode="General">
                  <c:v>720</c:v>
                </c:pt>
                <c:pt idx="25" formatCode="General">
                  <c:v>792</c:v>
                </c:pt>
                <c:pt idx="26" formatCode="General">
                  <c:v>840</c:v>
                </c:pt>
                <c:pt idx="27" formatCode="General">
                  <c:v>912</c:v>
                </c:pt>
              </c:numCache>
            </c:numRef>
          </c:xVal>
          <c:yVal>
            <c:numRef>
              <c:f>'Drift Raw data '!$CI$8:$CI$44</c:f>
              <c:numCache>
                <c:formatCode>0.0_ </c:formatCode>
                <c:ptCount val="28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A368-4943-ACF5-7311A0B415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553600"/>
        <c:axId val="28555520"/>
      </c:scatterChart>
      <c:valAx>
        <c:axId val="28553600"/>
        <c:scaling>
          <c:orientation val="minMax"/>
          <c:max val="3000"/>
          <c:min val="0"/>
        </c:scaling>
        <c:delete val="0"/>
        <c:axPos val="b"/>
        <c:majorGridlines/>
        <c:minorGridlines>
          <c:spPr>
            <a:ln>
              <a:solidFill>
                <a:schemeClr val="bg1">
                  <a:lumMod val="85000"/>
                </a:scheme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lang="ja-JP"/>
                </a:pPr>
                <a:r>
                  <a:rPr lang="en-US" altLang="ja-JP" sz="1000" b="1" i="0" u="none" strike="noStrike" baseline="0"/>
                  <a:t>Aging Time</a:t>
                </a:r>
                <a:r>
                  <a:rPr lang="ja-JP" altLang="ja-JP" sz="1000" b="1" i="0" u="none" strike="noStrike" baseline="0"/>
                  <a:t>　</a:t>
                </a:r>
                <a:r>
                  <a:rPr lang="en-US" altLang="ja-JP" sz="1000" b="1" i="0" u="none" strike="noStrike" baseline="0"/>
                  <a:t>[hours]</a:t>
                </a:r>
                <a:endParaRPr lang="ja-JP"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txPr>
          <a:bodyPr/>
          <a:lstStyle/>
          <a:p>
            <a:pPr>
              <a:defRPr lang="ja-JP" sz="1200">
                <a:latin typeface="+mj-lt"/>
              </a:defRPr>
            </a:pPr>
            <a:endParaRPr lang="zh-CN"/>
          </a:p>
        </c:txPr>
        <c:crossAx val="28555520"/>
        <c:crosses val="autoZero"/>
        <c:crossBetween val="midCat"/>
      </c:valAx>
      <c:valAx>
        <c:axId val="28555520"/>
        <c:scaling>
          <c:orientation val="minMax"/>
          <c:max val="950"/>
          <c:min val="750"/>
        </c:scaling>
        <c:delete val="0"/>
        <c:axPos val="l"/>
        <c:majorGridlines/>
        <c:minorGridlines>
          <c:spPr>
            <a:ln>
              <a:solidFill>
                <a:schemeClr val="bg1">
                  <a:lumMod val="85000"/>
                </a:scheme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lang="ja-JP" b="0">
                    <a:latin typeface="Arial Unicode MS" pitchFamily="50" charset="-128"/>
                    <a:ea typeface="Arial Unicode MS" pitchFamily="50" charset="-128"/>
                    <a:cs typeface="Arial Unicode MS" pitchFamily="50" charset="-128"/>
                  </a:defRPr>
                </a:pPr>
                <a:r>
                  <a:rPr lang="en-US" altLang="ja-JP" b="0">
                    <a:latin typeface="Arial Unicode MS" pitchFamily="50" charset="-128"/>
                    <a:ea typeface="Arial Unicode MS" pitchFamily="50" charset="-128"/>
                    <a:cs typeface="Arial Unicode MS" pitchFamily="50" charset="-128"/>
                  </a:rPr>
                  <a:t>White Luminance</a:t>
                </a:r>
                <a:r>
                  <a:rPr lang="ja-JP" altLang="en-US" b="0" baseline="0">
                    <a:latin typeface="Arial Unicode MS" pitchFamily="50" charset="-128"/>
                    <a:ea typeface="Arial Unicode MS" pitchFamily="50" charset="-128"/>
                    <a:cs typeface="Arial Unicode MS" pitchFamily="50" charset="-128"/>
                  </a:rPr>
                  <a:t>  </a:t>
                </a:r>
                <a:r>
                  <a:rPr lang="en-US" altLang="ja-JP" b="0" baseline="0">
                    <a:latin typeface="Arial Unicode MS" pitchFamily="50" charset="-128"/>
                    <a:ea typeface="Arial Unicode MS" pitchFamily="50" charset="-128"/>
                    <a:cs typeface="Arial Unicode MS" pitchFamily="50" charset="-128"/>
                  </a:rPr>
                  <a:t>value</a:t>
                </a:r>
                <a:endParaRPr lang="ja-JP" altLang="en-US" b="0">
                  <a:latin typeface="Arial Unicode MS" pitchFamily="50" charset="-128"/>
                  <a:ea typeface="Arial Unicode MS" pitchFamily="50" charset="-128"/>
                  <a:cs typeface="Arial Unicode MS" pitchFamily="50" charset="-128"/>
                </a:endParaRPr>
              </a:p>
            </c:rich>
          </c:tx>
          <c:overlay val="0"/>
        </c:title>
        <c:numFmt formatCode="#,##0_);\(#,##0\)" sourceLinked="0"/>
        <c:majorTickMark val="out"/>
        <c:minorTickMark val="none"/>
        <c:tickLblPos val="nextTo"/>
        <c:txPr>
          <a:bodyPr/>
          <a:lstStyle/>
          <a:p>
            <a:pPr>
              <a:defRPr lang="ja-JP" sz="1200">
                <a:latin typeface="+mj-lt"/>
              </a:defRPr>
            </a:pPr>
            <a:endParaRPr lang="zh-CN"/>
          </a:p>
        </c:txPr>
        <c:crossAx val="28553600"/>
        <c:crosses val="autoZero"/>
        <c:crossBetween val="midCat"/>
        <c:majorUnit val="50"/>
      </c:valAx>
    </c:plotArea>
    <c:legend>
      <c:legendPos val="r"/>
      <c:layout>
        <c:manualLayout>
          <c:xMode val="edge"/>
          <c:yMode val="edge"/>
          <c:x val="0.72332390067614949"/>
          <c:y val="1.9792140001419802E-3"/>
          <c:w val="0.26750356128209363"/>
          <c:h val="0.35736426272315636"/>
        </c:manualLayout>
      </c:layout>
      <c:overlay val="1"/>
      <c:spPr>
        <a:solidFill>
          <a:schemeClr val="bg1"/>
        </a:solidFill>
        <a:ln>
          <a:solidFill>
            <a:schemeClr val="bg1">
              <a:lumMod val="75000"/>
            </a:schemeClr>
          </a:solidFill>
        </a:ln>
      </c:spPr>
      <c:txPr>
        <a:bodyPr/>
        <a:lstStyle/>
        <a:p>
          <a:pPr>
            <a:defRPr lang="ja-JP" sz="1200">
              <a:latin typeface="+mn-lt"/>
            </a:defRPr>
          </a:pPr>
          <a:endParaRPr lang="zh-CN"/>
        </a:p>
      </c:txPr>
    </c:legend>
    <c:plotVisOnly val="1"/>
    <c:dispBlanksAs val="span"/>
    <c:showDLblsOverMax val="0"/>
  </c:chart>
  <c:printSettings>
    <c:headerFooter/>
    <c:pageMargins b="0.75000000000000477" l="0.70000000000000062" r="0.70000000000000062" t="0.75000000000000477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ja-JP"/>
            </a:pPr>
            <a:r>
              <a:rPr lang="en-US" altLang="ja-JP"/>
              <a:t>Wy (Variation)</a:t>
            </a:r>
            <a:endParaRPr lang="ja-JP" alt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'Drift Raw data '!$F$59</c:f>
              <c:strCache>
                <c:ptCount val="1"/>
                <c:pt idx="0">
                  <c:v>0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square"/>
            <c:size val="5"/>
          </c:marker>
          <c:xVal>
            <c:numRef>
              <c:f>'Drift Raw data '!$C$63:$C$80</c:f>
              <c:numCache>
                <c:formatCode>General</c:formatCode>
                <c:ptCount val="18"/>
                <c:pt idx="0">
                  <c:v>0</c:v>
                </c:pt>
                <c:pt idx="1">
                  <c:v>3.3333333333333333E-2</c:v>
                </c:pt>
                <c:pt idx="2">
                  <c:v>8.3333333333333301E-2</c:v>
                </c:pt>
                <c:pt idx="3">
                  <c:v>0.16666666666666666</c:v>
                </c:pt>
                <c:pt idx="4">
                  <c:v>0.33333333333333331</c:v>
                </c:pt>
                <c:pt idx="5">
                  <c:v>0.5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8</c:v>
                </c:pt>
                <c:pt idx="10">
                  <c:v>12</c:v>
                </c:pt>
                <c:pt idx="11">
                  <c:v>24</c:v>
                </c:pt>
                <c:pt idx="12">
                  <c:v>48</c:v>
                </c:pt>
                <c:pt idx="13">
                  <c:v>72</c:v>
                </c:pt>
                <c:pt idx="14">
                  <c:v>100</c:v>
                </c:pt>
                <c:pt idx="15">
                  <c:v>168</c:v>
                </c:pt>
                <c:pt idx="16">
                  <c:v>196</c:v>
                </c:pt>
                <c:pt idx="17">
                  <c:v>216</c:v>
                </c:pt>
              </c:numCache>
            </c:numRef>
          </c:xVal>
          <c:yVal>
            <c:numRef>
              <c:f>'Drift Raw data '!$K$63:$K$80</c:f>
              <c:numCache>
                <c:formatCode>0.000_ ;[Red]\-0.000\ </c:formatCode>
                <c:ptCount val="18"/>
                <c:pt idx="0">
                  <c:v>0</c:v>
                </c:pt>
                <c:pt idx="1">
                  <c:v>-0.31990000000000002</c:v>
                </c:pt>
                <c:pt idx="2">
                  <c:v>-3.0833300000000008E-2</c:v>
                </c:pt>
                <c:pt idx="3">
                  <c:v>-0.31990000000000002</c:v>
                </c:pt>
                <c:pt idx="4">
                  <c:v>-0.31990000000000002</c:v>
                </c:pt>
                <c:pt idx="5">
                  <c:v>-0.31990000000000002</c:v>
                </c:pt>
                <c:pt idx="6">
                  <c:v>-3.6900000000000044E-2</c:v>
                </c:pt>
                <c:pt idx="7">
                  <c:v>-3.7900000000000045E-2</c:v>
                </c:pt>
                <c:pt idx="8">
                  <c:v>-3.889999999999999E-2</c:v>
                </c:pt>
                <c:pt idx="11">
                  <c:v>-4.1899999999999993E-2</c:v>
                </c:pt>
                <c:pt idx="12">
                  <c:v>-4.2899999999999994E-2</c:v>
                </c:pt>
                <c:pt idx="15">
                  <c:v>-4.3899999999999995E-2</c:v>
                </c:pt>
                <c:pt idx="16">
                  <c:v>-4.4899999999999995E-2</c:v>
                </c:pt>
                <c:pt idx="17">
                  <c:v>-4.4899999999999995E-2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5F1-4F50-AE30-3F0BEF3A4203}"/>
            </c:ext>
          </c:extLst>
        </c:ser>
        <c:ser>
          <c:idx val="1"/>
          <c:order val="1"/>
          <c:tx>
            <c:strRef>
              <c:f>'Drift Raw data '!$U$59</c:f>
              <c:strCache>
                <c:ptCount val="1"/>
                <c:pt idx="0">
                  <c:v>0</c:v>
                </c:pt>
              </c:strCache>
            </c:strRef>
          </c:tx>
          <c:marker>
            <c:symbol val="square"/>
            <c:size val="5"/>
          </c:marker>
          <c:xVal>
            <c:numRef>
              <c:f>'Drift Raw data '!$C$63:$C$80</c:f>
              <c:numCache>
                <c:formatCode>General</c:formatCode>
                <c:ptCount val="18"/>
                <c:pt idx="0">
                  <c:v>0</c:v>
                </c:pt>
                <c:pt idx="1">
                  <c:v>3.3333333333333333E-2</c:v>
                </c:pt>
                <c:pt idx="2">
                  <c:v>8.3333333333333301E-2</c:v>
                </c:pt>
                <c:pt idx="3">
                  <c:v>0.16666666666666666</c:v>
                </c:pt>
                <c:pt idx="4">
                  <c:v>0.33333333333333331</c:v>
                </c:pt>
                <c:pt idx="5">
                  <c:v>0.5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8</c:v>
                </c:pt>
                <c:pt idx="10">
                  <c:v>12</c:v>
                </c:pt>
                <c:pt idx="11">
                  <c:v>24</c:v>
                </c:pt>
                <c:pt idx="12">
                  <c:v>48</c:v>
                </c:pt>
                <c:pt idx="13">
                  <c:v>72</c:v>
                </c:pt>
                <c:pt idx="14">
                  <c:v>100</c:v>
                </c:pt>
                <c:pt idx="15">
                  <c:v>168</c:v>
                </c:pt>
                <c:pt idx="16">
                  <c:v>196</c:v>
                </c:pt>
                <c:pt idx="17">
                  <c:v>216</c:v>
                </c:pt>
              </c:numCache>
            </c:numRef>
          </c:xVal>
          <c:yVal>
            <c:numRef>
              <c:f>'Drift Raw data '!$Z$63:$Z$80</c:f>
              <c:numCache>
                <c:formatCode>0.000_ ;[Red]\-0.000\ </c:formatCode>
                <c:ptCount val="18"/>
                <c:pt idx="0">
                  <c:v>0</c:v>
                </c:pt>
                <c:pt idx="1">
                  <c:v>-0.3261</c:v>
                </c:pt>
                <c:pt idx="2">
                  <c:v>-3.9100000000000024E-2</c:v>
                </c:pt>
                <c:pt idx="3">
                  <c:v>-0.3261</c:v>
                </c:pt>
                <c:pt idx="4">
                  <c:v>-0.3261</c:v>
                </c:pt>
                <c:pt idx="5">
                  <c:v>-0.3261</c:v>
                </c:pt>
                <c:pt idx="6">
                  <c:v>-4.3200000000000016E-2</c:v>
                </c:pt>
                <c:pt idx="7">
                  <c:v>-4.4100000000000028E-2</c:v>
                </c:pt>
                <c:pt idx="8">
                  <c:v>-4.5099999999999973E-2</c:v>
                </c:pt>
                <c:pt idx="9">
                  <c:v>-4.6099999999999974E-2</c:v>
                </c:pt>
                <c:pt idx="10">
                  <c:v>-4.6099999999999974E-2</c:v>
                </c:pt>
                <c:pt idx="11">
                  <c:v>-4.8099999999999976E-2</c:v>
                </c:pt>
                <c:pt idx="12">
                  <c:v>-4.9099999999999977E-2</c:v>
                </c:pt>
                <c:pt idx="13">
                  <c:v>-4.9099999999999977E-2</c:v>
                </c:pt>
                <c:pt idx="14">
                  <c:v>-4.9099999999999977E-2</c:v>
                </c:pt>
                <c:pt idx="15">
                  <c:v>-5.0099999999999978E-2</c:v>
                </c:pt>
                <c:pt idx="16">
                  <c:v>-5.04E-2</c:v>
                </c:pt>
                <c:pt idx="17">
                  <c:v>-5.0099999999999978E-2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5F1-4F50-AE30-3F0BEF3A4203}"/>
            </c:ext>
          </c:extLst>
        </c:ser>
        <c:ser>
          <c:idx val="2"/>
          <c:order val="2"/>
          <c:tx>
            <c:strRef>
              <c:f>'Drift Raw data '!$AJ$59</c:f>
              <c:strCache>
                <c:ptCount val="1"/>
                <c:pt idx="0">
                  <c:v>0</c:v>
                </c:pt>
              </c:strCache>
            </c:strRef>
          </c:tx>
          <c:marker>
            <c:symbol val="triangle"/>
            <c:size val="5"/>
          </c:marker>
          <c:xVal>
            <c:numRef>
              <c:f>'Drift Raw data '!$C$63:$C$80</c:f>
              <c:numCache>
                <c:formatCode>General</c:formatCode>
                <c:ptCount val="18"/>
                <c:pt idx="0">
                  <c:v>0</c:v>
                </c:pt>
                <c:pt idx="1">
                  <c:v>3.3333333333333333E-2</c:v>
                </c:pt>
                <c:pt idx="2">
                  <c:v>8.3333333333333301E-2</c:v>
                </c:pt>
                <c:pt idx="3">
                  <c:v>0.16666666666666666</c:v>
                </c:pt>
                <c:pt idx="4">
                  <c:v>0.33333333333333331</c:v>
                </c:pt>
                <c:pt idx="5">
                  <c:v>0.5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8</c:v>
                </c:pt>
                <c:pt idx="10">
                  <c:v>12</c:v>
                </c:pt>
                <c:pt idx="11">
                  <c:v>24</c:v>
                </c:pt>
                <c:pt idx="12">
                  <c:v>48</c:v>
                </c:pt>
                <c:pt idx="13">
                  <c:v>72</c:v>
                </c:pt>
                <c:pt idx="14">
                  <c:v>100</c:v>
                </c:pt>
                <c:pt idx="15">
                  <c:v>168</c:v>
                </c:pt>
                <c:pt idx="16">
                  <c:v>196</c:v>
                </c:pt>
                <c:pt idx="17">
                  <c:v>216</c:v>
                </c:pt>
              </c:numCache>
            </c:numRef>
          </c:xVal>
          <c:yVal>
            <c:numRef>
              <c:f>'Drift Raw data '!$AO$63:$AO$80</c:f>
              <c:numCache>
                <c:formatCode>0.000_ ;[Red]\-0.000\ 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5F1-4F50-AE30-3F0BEF3A4203}"/>
            </c:ext>
          </c:extLst>
        </c:ser>
        <c:ser>
          <c:idx val="3"/>
          <c:order val="3"/>
          <c:tx>
            <c:strRef>
              <c:f>'Drift Raw data '!$AY$59</c:f>
              <c:strCache>
                <c:ptCount val="1"/>
                <c:pt idx="0">
                  <c:v>0</c:v>
                </c:pt>
              </c:strCache>
            </c:strRef>
          </c:tx>
          <c:marker>
            <c:symbol val="triangle"/>
            <c:size val="5"/>
          </c:marker>
          <c:xVal>
            <c:numRef>
              <c:f>'Drift Raw data '!$C$63:$C$80</c:f>
              <c:numCache>
                <c:formatCode>General</c:formatCode>
                <c:ptCount val="18"/>
                <c:pt idx="0">
                  <c:v>0</c:v>
                </c:pt>
                <c:pt idx="1">
                  <c:v>3.3333333333333333E-2</c:v>
                </c:pt>
                <c:pt idx="2">
                  <c:v>8.3333333333333301E-2</c:v>
                </c:pt>
                <c:pt idx="3">
                  <c:v>0.16666666666666666</c:v>
                </c:pt>
                <c:pt idx="4">
                  <c:v>0.33333333333333331</c:v>
                </c:pt>
                <c:pt idx="5">
                  <c:v>0.5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8</c:v>
                </c:pt>
                <c:pt idx="10">
                  <c:v>12</c:v>
                </c:pt>
                <c:pt idx="11">
                  <c:v>24</c:v>
                </c:pt>
                <c:pt idx="12">
                  <c:v>48</c:v>
                </c:pt>
                <c:pt idx="13">
                  <c:v>72</c:v>
                </c:pt>
                <c:pt idx="14">
                  <c:v>100</c:v>
                </c:pt>
                <c:pt idx="15">
                  <c:v>168</c:v>
                </c:pt>
                <c:pt idx="16">
                  <c:v>196</c:v>
                </c:pt>
                <c:pt idx="17">
                  <c:v>216</c:v>
                </c:pt>
              </c:numCache>
            </c:numRef>
          </c:xVal>
          <c:yVal>
            <c:numRef>
              <c:f>'Drift Raw data '!$BD$63:$BD$80</c:f>
              <c:numCache>
                <c:formatCode>0.000_ ;[Red]\-0.000\ 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35F1-4F50-AE30-3F0BEF3A4203}"/>
            </c:ext>
          </c:extLst>
        </c:ser>
        <c:ser>
          <c:idx val="4"/>
          <c:order val="4"/>
          <c:tx>
            <c:strRef>
              <c:f>'Drift Raw data '!$BN$59</c:f>
              <c:strCache>
                <c:ptCount val="1"/>
                <c:pt idx="0">
                  <c:v>0</c:v>
                </c:pt>
              </c:strCache>
            </c:strRef>
          </c:tx>
          <c:marker>
            <c:symbol val="circle"/>
            <c:size val="5"/>
          </c:marker>
          <c:xVal>
            <c:numRef>
              <c:f>'Drift Raw data '!$C$63:$C$80</c:f>
              <c:numCache>
                <c:formatCode>General</c:formatCode>
                <c:ptCount val="18"/>
                <c:pt idx="0">
                  <c:v>0</c:v>
                </c:pt>
                <c:pt idx="1">
                  <c:v>3.3333333333333333E-2</c:v>
                </c:pt>
                <c:pt idx="2">
                  <c:v>8.3333333333333301E-2</c:v>
                </c:pt>
                <c:pt idx="3">
                  <c:v>0.16666666666666666</c:v>
                </c:pt>
                <c:pt idx="4">
                  <c:v>0.33333333333333331</c:v>
                </c:pt>
                <c:pt idx="5">
                  <c:v>0.5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8</c:v>
                </c:pt>
                <c:pt idx="10">
                  <c:v>12</c:v>
                </c:pt>
                <c:pt idx="11">
                  <c:v>24</c:v>
                </c:pt>
                <c:pt idx="12">
                  <c:v>48</c:v>
                </c:pt>
                <c:pt idx="13">
                  <c:v>72</c:v>
                </c:pt>
                <c:pt idx="14">
                  <c:v>100</c:v>
                </c:pt>
                <c:pt idx="15">
                  <c:v>168</c:v>
                </c:pt>
                <c:pt idx="16">
                  <c:v>196</c:v>
                </c:pt>
                <c:pt idx="17">
                  <c:v>216</c:v>
                </c:pt>
              </c:numCache>
            </c:numRef>
          </c:xVal>
          <c:yVal>
            <c:numRef>
              <c:f>'Drift Raw data '!$BS$63:$BS$80</c:f>
              <c:numCache>
                <c:formatCode>0.000_ ;[Red]\-0.000\ 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35F1-4F50-AE30-3F0BEF3A4203}"/>
            </c:ext>
          </c:extLst>
        </c:ser>
        <c:ser>
          <c:idx val="5"/>
          <c:order val="5"/>
          <c:tx>
            <c:strRef>
              <c:f>'Drift Raw data '!$CC$59</c:f>
              <c:strCache>
                <c:ptCount val="1"/>
                <c:pt idx="0">
                  <c:v>0</c:v>
                </c:pt>
              </c:strCache>
            </c:strRef>
          </c:tx>
          <c:marker>
            <c:symbol val="circle"/>
            <c:size val="5"/>
          </c:marker>
          <c:xVal>
            <c:numRef>
              <c:f>'Drift Raw data '!$C$63:$C$80</c:f>
              <c:numCache>
                <c:formatCode>General</c:formatCode>
                <c:ptCount val="18"/>
                <c:pt idx="0">
                  <c:v>0</c:v>
                </c:pt>
                <c:pt idx="1">
                  <c:v>3.3333333333333333E-2</c:v>
                </c:pt>
                <c:pt idx="2">
                  <c:v>8.3333333333333301E-2</c:v>
                </c:pt>
                <c:pt idx="3">
                  <c:v>0.16666666666666666</c:v>
                </c:pt>
                <c:pt idx="4">
                  <c:v>0.33333333333333331</c:v>
                </c:pt>
                <c:pt idx="5">
                  <c:v>0.5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8</c:v>
                </c:pt>
                <c:pt idx="10">
                  <c:v>12</c:v>
                </c:pt>
                <c:pt idx="11">
                  <c:v>24</c:v>
                </c:pt>
                <c:pt idx="12">
                  <c:v>48</c:v>
                </c:pt>
                <c:pt idx="13">
                  <c:v>72</c:v>
                </c:pt>
                <c:pt idx="14">
                  <c:v>100</c:v>
                </c:pt>
                <c:pt idx="15">
                  <c:v>168</c:v>
                </c:pt>
                <c:pt idx="16">
                  <c:v>196</c:v>
                </c:pt>
                <c:pt idx="17">
                  <c:v>216</c:v>
                </c:pt>
              </c:numCache>
            </c:numRef>
          </c:xVal>
          <c:yVal>
            <c:numRef>
              <c:f>'Drift Raw data '!$CH$63:$CH$80</c:f>
              <c:numCache>
                <c:formatCode>0.000_ ;[Red]\-0.000\ 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35F1-4F50-AE30-3F0BEF3A42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607232"/>
        <c:axId val="28609152"/>
      </c:scatterChart>
      <c:valAx>
        <c:axId val="28607232"/>
        <c:scaling>
          <c:orientation val="minMax"/>
          <c:max val="350"/>
          <c:min val="0"/>
        </c:scaling>
        <c:delete val="0"/>
        <c:axPos val="b"/>
        <c:majorGridlines/>
        <c:minorGridlines>
          <c:spPr>
            <a:ln>
              <a:solidFill>
                <a:schemeClr val="bg1">
                  <a:lumMod val="85000"/>
                </a:scheme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lang="ja-JP"/>
                </a:pPr>
                <a:r>
                  <a:rPr lang="en-US" altLang="ja-JP" sz="1000" b="1" i="0" u="none" strike="noStrike" baseline="0"/>
                  <a:t>Aging Time</a:t>
                </a:r>
                <a:r>
                  <a:rPr lang="ja-JP" altLang="ja-JP" sz="1000" b="1" i="0" u="none" strike="noStrike" baseline="0"/>
                  <a:t>　</a:t>
                </a:r>
                <a:r>
                  <a:rPr lang="en-US" altLang="ja-JP" sz="1000" b="1" i="0" u="none" strike="noStrike" baseline="0"/>
                  <a:t>[hours]</a:t>
                </a:r>
                <a:endParaRPr lang="ja-JP"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txPr>
          <a:bodyPr/>
          <a:lstStyle/>
          <a:p>
            <a:pPr>
              <a:defRPr lang="ja-JP"/>
            </a:pPr>
            <a:endParaRPr lang="zh-CN"/>
          </a:p>
        </c:txPr>
        <c:crossAx val="28609152"/>
        <c:crosses val="autoZero"/>
        <c:crossBetween val="midCat"/>
      </c:valAx>
      <c:valAx>
        <c:axId val="28609152"/>
        <c:scaling>
          <c:orientation val="minMax"/>
          <c:max val="1.0000000000000005E-2"/>
          <c:min val="-3.0000000000000006E-2"/>
        </c:scaling>
        <c:delete val="0"/>
        <c:axPos val="l"/>
        <c:majorGridlines/>
        <c:minorGridlines>
          <c:spPr>
            <a:ln>
              <a:solidFill>
                <a:schemeClr val="bg1">
                  <a:lumMod val="85000"/>
                </a:scheme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lang="ja-JP"/>
                </a:pPr>
                <a:r>
                  <a:rPr lang="en-US" altLang="ja-JP"/>
                  <a:t>White Chromaticity</a:t>
                </a:r>
                <a:r>
                  <a:rPr lang="ja-JP" altLang="en-US"/>
                  <a:t>　</a:t>
                </a:r>
                <a:r>
                  <a:rPr lang="en-US" altLang="ja-JP"/>
                  <a:t>y value</a:t>
                </a:r>
                <a:endParaRPr lang="ja-JP" altLang="en-US"/>
              </a:p>
            </c:rich>
          </c:tx>
          <c:overlay val="0"/>
        </c:title>
        <c:numFmt formatCode="#,##0.000_ " sourceLinked="0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zh-CN"/>
          </a:p>
        </c:txPr>
        <c:crossAx val="28607232"/>
        <c:crosses val="autoZero"/>
        <c:crossBetween val="midCat"/>
        <c:majorUnit val="1.0000000000000002E-2"/>
      </c:valAx>
    </c:plotArea>
    <c:legend>
      <c:legendPos val="r"/>
      <c:overlay val="0"/>
      <c:txPr>
        <a:bodyPr/>
        <a:lstStyle/>
        <a:p>
          <a:pPr>
            <a:defRPr lang="ja-JP"/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000000000000466" l="0.70000000000000062" r="0.70000000000000062" t="0.75000000000000466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ja-JP"/>
            </a:pPr>
            <a:r>
              <a:rPr lang="en-US" altLang="ja-JP"/>
              <a:t>Lv (Variation)</a:t>
            </a:r>
            <a:endParaRPr lang="ja-JP" alt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'Drift Raw data '!$F$59</c:f>
              <c:strCache>
                <c:ptCount val="1"/>
                <c:pt idx="0">
                  <c:v>0</c:v>
                </c:pt>
              </c:strCache>
            </c:strRef>
          </c:tx>
          <c:marker>
            <c:symbol val="square"/>
            <c:size val="5"/>
          </c:marker>
          <c:xVal>
            <c:numRef>
              <c:f>'Drift Raw data '!$C$63:$C$96</c:f>
              <c:numCache>
                <c:formatCode>General</c:formatCode>
                <c:ptCount val="34"/>
                <c:pt idx="0">
                  <c:v>0</c:v>
                </c:pt>
                <c:pt idx="1">
                  <c:v>3.3333333333333333E-2</c:v>
                </c:pt>
                <c:pt idx="2">
                  <c:v>8.3333333333333301E-2</c:v>
                </c:pt>
                <c:pt idx="3">
                  <c:v>0.16666666666666666</c:v>
                </c:pt>
                <c:pt idx="4">
                  <c:v>0.33333333333333331</c:v>
                </c:pt>
                <c:pt idx="5">
                  <c:v>0.5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8</c:v>
                </c:pt>
                <c:pt idx="10">
                  <c:v>12</c:v>
                </c:pt>
                <c:pt idx="11">
                  <c:v>24</c:v>
                </c:pt>
                <c:pt idx="12">
                  <c:v>48</c:v>
                </c:pt>
                <c:pt idx="13">
                  <c:v>72</c:v>
                </c:pt>
                <c:pt idx="14">
                  <c:v>100</c:v>
                </c:pt>
                <c:pt idx="15">
                  <c:v>168</c:v>
                </c:pt>
                <c:pt idx="16">
                  <c:v>196</c:v>
                </c:pt>
                <c:pt idx="17">
                  <c:v>216</c:v>
                </c:pt>
                <c:pt idx="18">
                  <c:v>264</c:v>
                </c:pt>
                <c:pt idx="19">
                  <c:v>300</c:v>
                </c:pt>
                <c:pt idx="20">
                  <c:v>336</c:v>
                </c:pt>
                <c:pt idx="21">
                  <c:v>408</c:v>
                </c:pt>
                <c:pt idx="22">
                  <c:v>504</c:v>
                </c:pt>
                <c:pt idx="23">
                  <c:v>600</c:v>
                </c:pt>
                <c:pt idx="24">
                  <c:v>720</c:v>
                </c:pt>
                <c:pt idx="25">
                  <c:v>792</c:v>
                </c:pt>
                <c:pt idx="26">
                  <c:v>840</c:v>
                </c:pt>
                <c:pt idx="27">
                  <c:v>912</c:v>
                </c:pt>
                <c:pt idx="28">
                  <c:v>5000</c:v>
                </c:pt>
                <c:pt idx="29">
                  <c:v>7000</c:v>
                </c:pt>
                <c:pt idx="30">
                  <c:v>10000</c:v>
                </c:pt>
                <c:pt idx="31">
                  <c:v>15000</c:v>
                </c:pt>
                <c:pt idx="32">
                  <c:v>20000</c:v>
                </c:pt>
                <c:pt idx="33">
                  <c:v>25000</c:v>
                </c:pt>
              </c:numCache>
            </c:numRef>
          </c:xVal>
          <c:yVal>
            <c:numRef>
              <c:f>'Drift Raw data '!$L$63:$L$96</c:f>
              <c:numCache>
                <c:formatCode>0.00_);[Red]\(0.00\)</c:formatCode>
                <c:ptCount val="34"/>
                <c:pt idx="0">
                  <c:v>100</c:v>
                </c:pt>
                <c:pt idx="1">
                  <c:v>0</c:v>
                </c:pt>
                <c:pt idx="2">
                  <c:v>115.47468118427922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112.31262584831083</c:v>
                </c:pt>
                <c:pt idx="7">
                  <c:v>112.46177940189423</c:v>
                </c:pt>
                <c:pt idx="8">
                  <c:v>112.61093295547767</c:v>
                </c:pt>
                <c:pt idx="11">
                  <c:v>112.76008650906107</c:v>
                </c:pt>
                <c:pt idx="12">
                  <c:v>112.76008650906107</c:v>
                </c:pt>
                <c:pt idx="15">
                  <c:v>113.80416138414498</c:v>
                </c:pt>
                <c:pt idx="16">
                  <c:v>113.20754716981132</c:v>
                </c:pt>
                <c:pt idx="17">
                  <c:v>113.50585427697814</c:v>
                </c:pt>
                <c:pt idx="18">
                  <c:v>114.13479006637333</c:v>
                </c:pt>
                <c:pt idx="19">
                  <c:v>113.9369080468342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068-4F22-AF73-BE1D96038FF7}"/>
            </c:ext>
          </c:extLst>
        </c:ser>
        <c:ser>
          <c:idx val="1"/>
          <c:order val="1"/>
          <c:tx>
            <c:strRef>
              <c:f>'Drift Raw data '!$U$59</c:f>
              <c:strCache>
                <c:ptCount val="1"/>
                <c:pt idx="0">
                  <c:v>0</c:v>
                </c:pt>
              </c:strCache>
            </c:strRef>
          </c:tx>
          <c:marker>
            <c:symbol val="square"/>
            <c:size val="5"/>
          </c:marker>
          <c:xVal>
            <c:numRef>
              <c:f>'Drift Raw data '!$C$63:$C$96</c:f>
              <c:numCache>
                <c:formatCode>General</c:formatCode>
                <c:ptCount val="34"/>
                <c:pt idx="0">
                  <c:v>0</c:v>
                </c:pt>
                <c:pt idx="1">
                  <c:v>3.3333333333333333E-2</c:v>
                </c:pt>
                <c:pt idx="2">
                  <c:v>8.3333333333333301E-2</c:v>
                </c:pt>
                <c:pt idx="3">
                  <c:v>0.16666666666666666</c:v>
                </c:pt>
                <c:pt idx="4">
                  <c:v>0.33333333333333331</c:v>
                </c:pt>
                <c:pt idx="5">
                  <c:v>0.5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8</c:v>
                </c:pt>
                <c:pt idx="10">
                  <c:v>12</c:v>
                </c:pt>
                <c:pt idx="11">
                  <c:v>24</c:v>
                </c:pt>
                <c:pt idx="12">
                  <c:v>48</c:v>
                </c:pt>
                <c:pt idx="13">
                  <c:v>72</c:v>
                </c:pt>
                <c:pt idx="14">
                  <c:v>100</c:v>
                </c:pt>
                <c:pt idx="15">
                  <c:v>168</c:v>
                </c:pt>
                <c:pt idx="16">
                  <c:v>196</c:v>
                </c:pt>
                <c:pt idx="17">
                  <c:v>216</c:v>
                </c:pt>
                <c:pt idx="18">
                  <c:v>264</c:v>
                </c:pt>
                <c:pt idx="19">
                  <c:v>300</c:v>
                </c:pt>
                <c:pt idx="20">
                  <c:v>336</c:v>
                </c:pt>
                <c:pt idx="21">
                  <c:v>408</c:v>
                </c:pt>
                <c:pt idx="22">
                  <c:v>504</c:v>
                </c:pt>
                <c:pt idx="23">
                  <c:v>600</c:v>
                </c:pt>
                <c:pt idx="24">
                  <c:v>720</c:v>
                </c:pt>
                <c:pt idx="25">
                  <c:v>792</c:v>
                </c:pt>
                <c:pt idx="26">
                  <c:v>840</c:v>
                </c:pt>
                <c:pt idx="27">
                  <c:v>912</c:v>
                </c:pt>
                <c:pt idx="28">
                  <c:v>5000</c:v>
                </c:pt>
                <c:pt idx="29">
                  <c:v>7000</c:v>
                </c:pt>
                <c:pt idx="30">
                  <c:v>10000</c:v>
                </c:pt>
                <c:pt idx="31">
                  <c:v>15000</c:v>
                </c:pt>
                <c:pt idx="32">
                  <c:v>20000</c:v>
                </c:pt>
                <c:pt idx="33">
                  <c:v>25000</c:v>
                </c:pt>
              </c:numCache>
            </c:numRef>
          </c:xVal>
          <c:yVal>
            <c:numRef>
              <c:f>'Drift Raw data '!$AA$63:$AA$96</c:f>
              <c:numCache>
                <c:formatCode>0.00_);[Red]\(0.00\)</c:formatCode>
                <c:ptCount val="34"/>
                <c:pt idx="0">
                  <c:v>100</c:v>
                </c:pt>
                <c:pt idx="1">
                  <c:v>0</c:v>
                </c:pt>
                <c:pt idx="2">
                  <c:v>115.01674199312302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113.86707007612726</c:v>
                </c:pt>
                <c:pt idx="7">
                  <c:v>113.96567516028769</c:v>
                </c:pt>
                <c:pt idx="8">
                  <c:v>113.96567516028769</c:v>
                </c:pt>
                <c:pt idx="9">
                  <c:v>113.96567516028769</c:v>
                </c:pt>
                <c:pt idx="10">
                  <c:v>114.56628477905073</c:v>
                </c:pt>
                <c:pt idx="11">
                  <c:v>114.41613237435998</c:v>
                </c:pt>
                <c:pt idx="12">
                  <c:v>114.56628477905073</c:v>
                </c:pt>
                <c:pt idx="13">
                  <c:v>114.56628477905073</c:v>
                </c:pt>
                <c:pt idx="14">
                  <c:v>115.16689439781378</c:v>
                </c:pt>
                <c:pt idx="15">
                  <c:v>114.71643718374149</c:v>
                </c:pt>
                <c:pt idx="16">
                  <c:v>114.83855613447649</c:v>
                </c:pt>
                <c:pt idx="17">
                  <c:v>114.86658958843225</c:v>
                </c:pt>
                <c:pt idx="18">
                  <c:v>116.21796123064911</c:v>
                </c:pt>
                <c:pt idx="19">
                  <c:v>115.43367017522786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068-4F22-AF73-BE1D96038FF7}"/>
            </c:ext>
          </c:extLst>
        </c:ser>
        <c:ser>
          <c:idx val="2"/>
          <c:order val="2"/>
          <c:tx>
            <c:strRef>
              <c:f>'Drift Raw data '!$AJ$59</c:f>
              <c:strCache>
                <c:ptCount val="1"/>
                <c:pt idx="0">
                  <c:v>0</c:v>
                </c:pt>
              </c:strCache>
            </c:strRef>
          </c:tx>
          <c:marker>
            <c:symbol val="triangle"/>
            <c:size val="5"/>
          </c:marker>
          <c:xVal>
            <c:numRef>
              <c:f>'Drift Raw data '!$C$63:$C$96</c:f>
              <c:numCache>
                <c:formatCode>General</c:formatCode>
                <c:ptCount val="34"/>
                <c:pt idx="0">
                  <c:v>0</c:v>
                </c:pt>
                <c:pt idx="1">
                  <c:v>3.3333333333333333E-2</c:v>
                </c:pt>
                <c:pt idx="2">
                  <c:v>8.3333333333333301E-2</c:v>
                </c:pt>
                <c:pt idx="3">
                  <c:v>0.16666666666666666</c:v>
                </c:pt>
                <c:pt idx="4">
                  <c:v>0.33333333333333331</c:v>
                </c:pt>
                <c:pt idx="5">
                  <c:v>0.5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8</c:v>
                </c:pt>
                <c:pt idx="10">
                  <c:v>12</c:v>
                </c:pt>
                <c:pt idx="11">
                  <c:v>24</c:v>
                </c:pt>
                <c:pt idx="12">
                  <c:v>48</c:v>
                </c:pt>
                <c:pt idx="13">
                  <c:v>72</c:v>
                </c:pt>
                <c:pt idx="14">
                  <c:v>100</c:v>
                </c:pt>
                <c:pt idx="15">
                  <c:v>168</c:v>
                </c:pt>
                <c:pt idx="16">
                  <c:v>196</c:v>
                </c:pt>
                <c:pt idx="17">
                  <c:v>216</c:v>
                </c:pt>
                <c:pt idx="18">
                  <c:v>264</c:v>
                </c:pt>
                <c:pt idx="19">
                  <c:v>300</c:v>
                </c:pt>
                <c:pt idx="20">
                  <c:v>336</c:v>
                </c:pt>
                <c:pt idx="21">
                  <c:v>408</c:v>
                </c:pt>
                <c:pt idx="22">
                  <c:v>504</c:v>
                </c:pt>
                <c:pt idx="23">
                  <c:v>600</c:v>
                </c:pt>
                <c:pt idx="24">
                  <c:v>720</c:v>
                </c:pt>
                <c:pt idx="25">
                  <c:v>792</c:v>
                </c:pt>
                <c:pt idx="26">
                  <c:v>840</c:v>
                </c:pt>
                <c:pt idx="27">
                  <c:v>912</c:v>
                </c:pt>
                <c:pt idx="28">
                  <c:v>5000</c:v>
                </c:pt>
                <c:pt idx="29">
                  <c:v>7000</c:v>
                </c:pt>
                <c:pt idx="30">
                  <c:v>10000</c:v>
                </c:pt>
                <c:pt idx="31">
                  <c:v>15000</c:v>
                </c:pt>
                <c:pt idx="32">
                  <c:v>20000</c:v>
                </c:pt>
                <c:pt idx="33">
                  <c:v>25000</c:v>
                </c:pt>
              </c:numCache>
            </c:numRef>
          </c:xVal>
          <c:yVal>
            <c:numRef>
              <c:f>'Drift Raw data '!$AP$63:$AP$96</c:f>
              <c:numCache>
                <c:formatCode>0.00_ ;[Red]\-0.00\ 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068-4F22-AF73-BE1D96038FF7}"/>
            </c:ext>
          </c:extLst>
        </c:ser>
        <c:ser>
          <c:idx val="3"/>
          <c:order val="3"/>
          <c:tx>
            <c:strRef>
              <c:f>'Drift Raw data '!$AY$59</c:f>
              <c:strCache>
                <c:ptCount val="1"/>
                <c:pt idx="0">
                  <c:v>0</c:v>
                </c:pt>
              </c:strCache>
            </c:strRef>
          </c:tx>
          <c:marker>
            <c:symbol val="triangle"/>
            <c:size val="5"/>
          </c:marker>
          <c:xVal>
            <c:numRef>
              <c:f>'Drift Raw data '!$C$63:$C$96</c:f>
              <c:numCache>
                <c:formatCode>General</c:formatCode>
                <c:ptCount val="34"/>
                <c:pt idx="0">
                  <c:v>0</c:v>
                </c:pt>
                <c:pt idx="1">
                  <c:v>3.3333333333333333E-2</c:v>
                </c:pt>
                <c:pt idx="2">
                  <c:v>8.3333333333333301E-2</c:v>
                </c:pt>
                <c:pt idx="3">
                  <c:v>0.16666666666666666</c:v>
                </c:pt>
                <c:pt idx="4">
                  <c:v>0.33333333333333331</c:v>
                </c:pt>
                <c:pt idx="5">
                  <c:v>0.5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8</c:v>
                </c:pt>
                <c:pt idx="10">
                  <c:v>12</c:v>
                </c:pt>
                <c:pt idx="11">
                  <c:v>24</c:v>
                </c:pt>
                <c:pt idx="12">
                  <c:v>48</c:v>
                </c:pt>
                <c:pt idx="13">
                  <c:v>72</c:v>
                </c:pt>
                <c:pt idx="14">
                  <c:v>100</c:v>
                </c:pt>
                <c:pt idx="15">
                  <c:v>168</c:v>
                </c:pt>
                <c:pt idx="16">
                  <c:v>196</c:v>
                </c:pt>
                <c:pt idx="17">
                  <c:v>216</c:v>
                </c:pt>
                <c:pt idx="18">
                  <c:v>264</c:v>
                </c:pt>
                <c:pt idx="19">
                  <c:v>300</c:v>
                </c:pt>
                <c:pt idx="20">
                  <c:v>336</c:v>
                </c:pt>
                <c:pt idx="21">
                  <c:v>408</c:v>
                </c:pt>
                <c:pt idx="22">
                  <c:v>504</c:v>
                </c:pt>
                <c:pt idx="23">
                  <c:v>600</c:v>
                </c:pt>
                <c:pt idx="24">
                  <c:v>720</c:v>
                </c:pt>
                <c:pt idx="25">
                  <c:v>792</c:v>
                </c:pt>
                <c:pt idx="26">
                  <c:v>840</c:v>
                </c:pt>
                <c:pt idx="27">
                  <c:v>912</c:v>
                </c:pt>
                <c:pt idx="28">
                  <c:v>5000</c:v>
                </c:pt>
                <c:pt idx="29">
                  <c:v>7000</c:v>
                </c:pt>
                <c:pt idx="30">
                  <c:v>10000</c:v>
                </c:pt>
                <c:pt idx="31">
                  <c:v>15000</c:v>
                </c:pt>
                <c:pt idx="32">
                  <c:v>20000</c:v>
                </c:pt>
                <c:pt idx="33">
                  <c:v>25000</c:v>
                </c:pt>
              </c:numCache>
            </c:numRef>
          </c:xVal>
          <c:yVal>
            <c:numRef>
              <c:f>'Drift Raw data '!$BE$63:$BE$96</c:f>
              <c:numCache>
                <c:formatCode>0.00_ ;[Red]\-0.00\ 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7068-4F22-AF73-BE1D96038FF7}"/>
            </c:ext>
          </c:extLst>
        </c:ser>
        <c:ser>
          <c:idx val="4"/>
          <c:order val="4"/>
          <c:tx>
            <c:strRef>
              <c:f>'Drift Raw data '!$BN$59</c:f>
              <c:strCache>
                <c:ptCount val="1"/>
                <c:pt idx="0">
                  <c:v>0</c:v>
                </c:pt>
              </c:strCache>
            </c:strRef>
          </c:tx>
          <c:marker>
            <c:symbol val="circle"/>
            <c:size val="5"/>
          </c:marker>
          <c:xVal>
            <c:numRef>
              <c:f>'Drift Raw data '!$C$63:$C$96</c:f>
              <c:numCache>
                <c:formatCode>General</c:formatCode>
                <c:ptCount val="34"/>
                <c:pt idx="0">
                  <c:v>0</c:v>
                </c:pt>
                <c:pt idx="1">
                  <c:v>3.3333333333333333E-2</c:v>
                </c:pt>
                <c:pt idx="2">
                  <c:v>8.3333333333333301E-2</c:v>
                </c:pt>
                <c:pt idx="3">
                  <c:v>0.16666666666666666</c:v>
                </c:pt>
                <c:pt idx="4">
                  <c:v>0.33333333333333331</c:v>
                </c:pt>
                <c:pt idx="5">
                  <c:v>0.5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8</c:v>
                </c:pt>
                <c:pt idx="10">
                  <c:v>12</c:v>
                </c:pt>
                <c:pt idx="11">
                  <c:v>24</c:v>
                </c:pt>
                <c:pt idx="12">
                  <c:v>48</c:v>
                </c:pt>
                <c:pt idx="13">
                  <c:v>72</c:v>
                </c:pt>
                <c:pt idx="14">
                  <c:v>100</c:v>
                </c:pt>
                <c:pt idx="15">
                  <c:v>168</c:v>
                </c:pt>
                <c:pt idx="16">
                  <c:v>196</c:v>
                </c:pt>
                <c:pt idx="17">
                  <c:v>216</c:v>
                </c:pt>
                <c:pt idx="18">
                  <c:v>264</c:v>
                </c:pt>
                <c:pt idx="19">
                  <c:v>300</c:v>
                </c:pt>
                <c:pt idx="20">
                  <c:v>336</c:v>
                </c:pt>
                <c:pt idx="21">
                  <c:v>408</c:v>
                </c:pt>
                <c:pt idx="22">
                  <c:v>504</c:v>
                </c:pt>
                <c:pt idx="23">
                  <c:v>600</c:v>
                </c:pt>
                <c:pt idx="24">
                  <c:v>720</c:v>
                </c:pt>
                <c:pt idx="25">
                  <c:v>792</c:v>
                </c:pt>
                <c:pt idx="26">
                  <c:v>840</c:v>
                </c:pt>
                <c:pt idx="27">
                  <c:v>912</c:v>
                </c:pt>
                <c:pt idx="28">
                  <c:v>5000</c:v>
                </c:pt>
                <c:pt idx="29">
                  <c:v>7000</c:v>
                </c:pt>
                <c:pt idx="30">
                  <c:v>10000</c:v>
                </c:pt>
                <c:pt idx="31">
                  <c:v>15000</c:v>
                </c:pt>
                <c:pt idx="32">
                  <c:v>20000</c:v>
                </c:pt>
                <c:pt idx="33">
                  <c:v>25000</c:v>
                </c:pt>
              </c:numCache>
            </c:numRef>
          </c:xVal>
          <c:yVal>
            <c:numRef>
              <c:f>'Drift Raw data '!$BT$63:$BT$96</c:f>
              <c:numCache>
                <c:formatCode>0.00_ ;[Red]\-0.00\ 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7068-4F22-AF73-BE1D96038FF7}"/>
            </c:ext>
          </c:extLst>
        </c:ser>
        <c:ser>
          <c:idx val="5"/>
          <c:order val="5"/>
          <c:tx>
            <c:strRef>
              <c:f>'Drift Raw data '!$CC$59</c:f>
              <c:strCache>
                <c:ptCount val="1"/>
                <c:pt idx="0">
                  <c:v>0</c:v>
                </c:pt>
              </c:strCache>
            </c:strRef>
          </c:tx>
          <c:marker>
            <c:symbol val="circle"/>
            <c:size val="5"/>
          </c:marker>
          <c:xVal>
            <c:numRef>
              <c:f>'Drift Raw data '!$C$63:$C$96</c:f>
              <c:numCache>
                <c:formatCode>General</c:formatCode>
                <c:ptCount val="34"/>
                <c:pt idx="0">
                  <c:v>0</c:v>
                </c:pt>
                <c:pt idx="1">
                  <c:v>3.3333333333333333E-2</c:v>
                </c:pt>
                <c:pt idx="2">
                  <c:v>8.3333333333333301E-2</c:v>
                </c:pt>
                <c:pt idx="3">
                  <c:v>0.16666666666666666</c:v>
                </c:pt>
                <c:pt idx="4">
                  <c:v>0.33333333333333331</c:v>
                </c:pt>
                <c:pt idx="5">
                  <c:v>0.5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8</c:v>
                </c:pt>
                <c:pt idx="10">
                  <c:v>12</c:v>
                </c:pt>
                <c:pt idx="11">
                  <c:v>24</c:v>
                </c:pt>
                <c:pt idx="12">
                  <c:v>48</c:v>
                </c:pt>
                <c:pt idx="13">
                  <c:v>72</c:v>
                </c:pt>
                <c:pt idx="14">
                  <c:v>100</c:v>
                </c:pt>
                <c:pt idx="15">
                  <c:v>168</c:v>
                </c:pt>
                <c:pt idx="16">
                  <c:v>196</c:v>
                </c:pt>
                <c:pt idx="17">
                  <c:v>216</c:v>
                </c:pt>
                <c:pt idx="18">
                  <c:v>264</c:v>
                </c:pt>
                <c:pt idx="19">
                  <c:v>300</c:v>
                </c:pt>
                <c:pt idx="20">
                  <c:v>336</c:v>
                </c:pt>
                <c:pt idx="21">
                  <c:v>408</c:v>
                </c:pt>
                <c:pt idx="22">
                  <c:v>504</c:v>
                </c:pt>
                <c:pt idx="23">
                  <c:v>600</c:v>
                </c:pt>
                <c:pt idx="24">
                  <c:v>720</c:v>
                </c:pt>
                <c:pt idx="25">
                  <c:v>792</c:v>
                </c:pt>
                <c:pt idx="26">
                  <c:v>840</c:v>
                </c:pt>
                <c:pt idx="27">
                  <c:v>912</c:v>
                </c:pt>
                <c:pt idx="28">
                  <c:v>5000</c:v>
                </c:pt>
                <c:pt idx="29">
                  <c:v>7000</c:v>
                </c:pt>
                <c:pt idx="30">
                  <c:v>10000</c:v>
                </c:pt>
                <c:pt idx="31">
                  <c:v>15000</c:v>
                </c:pt>
                <c:pt idx="32">
                  <c:v>20000</c:v>
                </c:pt>
                <c:pt idx="33">
                  <c:v>25000</c:v>
                </c:pt>
              </c:numCache>
            </c:numRef>
          </c:xVal>
          <c:yVal>
            <c:numRef>
              <c:f>'Drift Raw data '!$CI$63:$CI$96</c:f>
              <c:numCache>
                <c:formatCode>0.00_ ;[Red]\-0.00\ 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7068-4F22-AF73-BE1D96038F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669440"/>
        <c:axId val="28671360"/>
      </c:scatterChart>
      <c:valAx>
        <c:axId val="28669440"/>
        <c:scaling>
          <c:orientation val="minMax"/>
          <c:max val="3000"/>
          <c:min val="0"/>
        </c:scaling>
        <c:delete val="0"/>
        <c:axPos val="b"/>
        <c:majorGridlines/>
        <c:minorGridlines>
          <c:spPr>
            <a:ln>
              <a:solidFill>
                <a:schemeClr val="bg1">
                  <a:lumMod val="85000"/>
                </a:scheme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lang="ja-JP"/>
                </a:pPr>
                <a:r>
                  <a:rPr lang="en-US" altLang="ja-JP" sz="1000" b="1" i="0" u="none" strike="noStrike" baseline="0"/>
                  <a:t>Aging Time</a:t>
                </a:r>
                <a:r>
                  <a:rPr lang="ja-JP" altLang="ja-JP" sz="1000" b="1" i="0" u="none" strike="noStrike" baseline="0"/>
                  <a:t>　</a:t>
                </a:r>
                <a:r>
                  <a:rPr lang="en-US" altLang="ja-JP" sz="1000" b="1" i="0" u="none" strike="noStrike" baseline="0"/>
                  <a:t>[hours]</a:t>
                </a:r>
                <a:endParaRPr lang="ja-JP"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txPr>
          <a:bodyPr/>
          <a:lstStyle/>
          <a:p>
            <a:pPr>
              <a:defRPr lang="ja-JP" sz="1200">
                <a:latin typeface="+mj-lt"/>
              </a:defRPr>
            </a:pPr>
            <a:endParaRPr lang="zh-CN"/>
          </a:p>
        </c:txPr>
        <c:crossAx val="28671360"/>
        <c:crosses val="autoZero"/>
        <c:crossBetween val="midCat"/>
      </c:valAx>
      <c:valAx>
        <c:axId val="28671360"/>
        <c:scaling>
          <c:orientation val="minMax"/>
          <c:max val="110"/>
          <c:min val="80"/>
        </c:scaling>
        <c:delete val="0"/>
        <c:axPos val="l"/>
        <c:majorGridlines/>
        <c:minorGridlines>
          <c:spPr>
            <a:ln>
              <a:solidFill>
                <a:schemeClr val="bg1">
                  <a:lumMod val="85000"/>
                </a:scheme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lang="ja-JP" b="0">
                    <a:latin typeface="Arial Unicode MS" pitchFamily="50" charset="-128"/>
                    <a:ea typeface="Arial Unicode MS" pitchFamily="50" charset="-128"/>
                    <a:cs typeface="Arial Unicode MS" pitchFamily="50" charset="-128"/>
                  </a:defRPr>
                </a:pPr>
                <a:r>
                  <a:rPr lang="en-US" altLang="ja-JP" b="0">
                    <a:latin typeface="Arial Unicode MS" pitchFamily="50" charset="-128"/>
                    <a:ea typeface="Arial Unicode MS" pitchFamily="50" charset="-128"/>
                    <a:cs typeface="Arial Unicode MS" pitchFamily="50" charset="-128"/>
                  </a:rPr>
                  <a:t>White Luminance</a:t>
                </a:r>
                <a:r>
                  <a:rPr lang="ja-JP" altLang="en-US" b="0">
                    <a:latin typeface="Arial Unicode MS" pitchFamily="50" charset="-128"/>
                    <a:ea typeface="Arial Unicode MS" pitchFamily="50" charset="-128"/>
                    <a:cs typeface="Arial Unicode MS" pitchFamily="50" charset="-128"/>
                  </a:rPr>
                  <a:t>　</a:t>
                </a:r>
                <a:r>
                  <a:rPr lang="en-US" altLang="ja-JP" b="0">
                    <a:latin typeface="Arial Unicode MS" pitchFamily="50" charset="-128"/>
                    <a:ea typeface="Arial Unicode MS" pitchFamily="50" charset="-128"/>
                    <a:cs typeface="Arial Unicode MS" pitchFamily="50" charset="-128"/>
                  </a:rPr>
                  <a:t>[%]</a:t>
                </a:r>
                <a:endParaRPr lang="ja-JP" altLang="en-US" b="0">
                  <a:latin typeface="Arial Unicode MS" pitchFamily="50" charset="-128"/>
                  <a:ea typeface="Arial Unicode MS" pitchFamily="50" charset="-128"/>
                  <a:cs typeface="Arial Unicode MS" pitchFamily="50" charset="-128"/>
                </a:endParaRPr>
              </a:p>
            </c:rich>
          </c:tx>
          <c:overlay val="0"/>
        </c:title>
        <c:numFmt formatCode="#,##0_);\(#,##0\)" sourceLinked="0"/>
        <c:majorTickMark val="out"/>
        <c:minorTickMark val="none"/>
        <c:tickLblPos val="nextTo"/>
        <c:txPr>
          <a:bodyPr/>
          <a:lstStyle/>
          <a:p>
            <a:pPr>
              <a:defRPr lang="ja-JP" sz="1200">
                <a:latin typeface="+mj-lt"/>
              </a:defRPr>
            </a:pPr>
            <a:endParaRPr lang="zh-CN"/>
          </a:p>
        </c:txPr>
        <c:crossAx val="28669440"/>
        <c:crosses val="autoZero"/>
        <c:crossBetween val="midCat"/>
        <c:majorUnit val="10"/>
      </c:valAx>
    </c:plotArea>
    <c:legend>
      <c:legendPos val="r"/>
      <c:layout>
        <c:manualLayout>
          <c:xMode val="edge"/>
          <c:yMode val="edge"/>
          <c:x val="0.72503076104982211"/>
          <c:y val="4.0227416908372735E-3"/>
          <c:w val="0.26945383316692673"/>
          <c:h val="0.36477165629788977"/>
        </c:manualLayout>
      </c:layout>
      <c:overlay val="1"/>
      <c:spPr>
        <a:solidFill>
          <a:schemeClr val="bg1"/>
        </a:solidFill>
        <a:ln>
          <a:solidFill>
            <a:schemeClr val="bg1">
              <a:lumMod val="75000"/>
            </a:schemeClr>
          </a:solidFill>
        </a:ln>
      </c:spPr>
      <c:txPr>
        <a:bodyPr/>
        <a:lstStyle/>
        <a:p>
          <a:pPr>
            <a:defRPr lang="ja-JP" sz="1200">
              <a:latin typeface="+mn-lt"/>
            </a:defRPr>
          </a:pPr>
          <a:endParaRPr lang="zh-CN"/>
        </a:p>
      </c:txPr>
    </c:legend>
    <c:plotVisOnly val="1"/>
    <c:dispBlanksAs val="span"/>
    <c:showDLblsOverMax val="0"/>
  </c:chart>
  <c:printSettings>
    <c:headerFooter/>
    <c:pageMargins b="0.75000000000000488" l="0.70000000000000062" r="0.70000000000000062" t="0.75000000000000488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ja-JP"/>
            </a:pPr>
            <a:r>
              <a:rPr lang="en-US" altLang="ja-JP"/>
              <a:t>Lv</a:t>
            </a:r>
            <a:r>
              <a:rPr lang="ja-JP" altLang="en-US"/>
              <a:t>　</a:t>
            </a:r>
            <a:r>
              <a:rPr lang="en-US" altLang="ja-JP" sz="1800" b="1" i="0" u="none" strike="noStrike" baseline="0">
                <a:effectLst/>
              </a:rPr>
              <a:t>(Variation)</a:t>
            </a:r>
            <a:endParaRPr lang="en-US" altLang="ja-JP"/>
          </a:p>
        </c:rich>
      </c:tx>
      <c:layout>
        <c:manualLayout>
          <c:xMode val="edge"/>
          <c:yMode val="edge"/>
          <c:x val="0.16480849996731442"/>
          <c:y val="3.429493407378742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'Drift Raw data '!$F$59</c:f>
              <c:strCache>
                <c:ptCount val="1"/>
                <c:pt idx="0">
                  <c:v>0</c:v>
                </c:pt>
              </c:strCache>
            </c:strRef>
          </c:tx>
          <c:marker>
            <c:symbol val="square"/>
            <c:size val="5"/>
          </c:marker>
          <c:xVal>
            <c:numRef>
              <c:f>'Drift Raw data '!$C$63:$C$96</c:f>
              <c:numCache>
                <c:formatCode>General</c:formatCode>
                <c:ptCount val="34"/>
                <c:pt idx="0">
                  <c:v>0</c:v>
                </c:pt>
                <c:pt idx="1">
                  <c:v>3.3333333333333333E-2</c:v>
                </c:pt>
                <c:pt idx="2">
                  <c:v>8.3333333333333301E-2</c:v>
                </c:pt>
                <c:pt idx="3">
                  <c:v>0.16666666666666666</c:v>
                </c:pt>
                <c:pt idx="4">
                  <c:v>0.33333333333333331</c:v>
                </c:pt>
                <c:pt idx="5">
                  <c:v>0.5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8</c:v>
                </c:pt>
                <c:pt idx="10">
                  <c:v>12</c:v>
                </c:pt>
                <c:pt idx="11">
                  <c:v>24</c:v>
                </c:pt>
                <c:pt idx="12">
                  <c:v>48</c:v>
                </c:pt>
                <c:pt idx="13">
                  <c:v>72</c:v>
                </c:pt>
                <c:pt idx="14">
                  <c:v>100</c:v>
                </c:pt>
                <c:pt idx="15">
                  <c:v>168</c:v>
                </c:pt>
                <c:pt idx="16">
                  <c:v>196</c:v>
                </c:pt>
                <c:pt idx="17">
                  <c:v>216</c:v>
                </c:pt>
                <c:pt idx="18">
                  <c:v>264</c:v>
                </c:pt>
                <c:pt idx="19">
                  <c:v>300</c:v>
                </c:pt>
                <c:pt idx="20">
                  <c:v>336</c:v>
                </c:pt>
                <c:pt idx="21">
                  <c:v>408</c:v>
                </c:pt>
                <c:pt idx="22">
                  <c:v>504</c:v>
                </c:pt>
                <c:pt idx="23">
                  <c:v>600</c:v>
                </c:pt>
                <c:pt idx="24">
                  <c:v>720</c:v>
                </c:pt>
                <c:pt idx="25">
                  <c:v>792</c:v>
                </c:pt>
                <c:pt idx="26">
                  <c:v>840</c:v>
                </c:pt>
                <c:pt idx="27">
                  <c:v>912</c:v>
                </c:pt>
                <c:pt idx="28">
                  <c:v>5000</c:v>
                </c:pt>
                <c:pt idx="29">
                  <c:v>7000</c:v>
                </c:pt>
                <c:pt idx="30">
                  <c:v>10000</c:v>
                </c:pt>
                <c:pt idx="31">
                  <c:v>15000</c:v>
                </c:pt>
                <c:pt idx="32">
                  <c:v>20000</c:v>
                </c:pt>
                <c:pt idx="33">
                  <c:v>25000</c:v>
                </c:pt>
              </c:numCache>
            </c:numRef>
          </c:xVal>
          <c:yVal>
            <c:numRef>
              <c:f>'Drift Raw data '!$L$63:$L$96</c:f>
              <c:numCache>
                <c:formatCode>0.00_);[Red]\(0.00\)</c:formatCode>
                <c:ptCount val="34"/>
                <c:pt idx="0">
                  <c:v>100</c:v>
                </c:pt>
                <c:pt idx="1">
                  <c:v>0</c:v>
                </c:pt>
                <c:pt idx="2">
                  <c:v>115.47468118427922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112.31262584831083</c:v>
                </c:pt>
                <c:pt idx="7">
                  <c:v>112.46177940189423</c:v>
                </c:pt>
                <c:pt idx="8">
                  <c:v>112.61093295547767</c:v>
                </c:pt>
                <c:pt idx="11">
                  <c:v>112.76008650906107</c:v>
                </c:pt>
                <c:pt idx="12">
                  <c:v>112.76008650906107</c:v>
                </c:pt>
                <c:pt idx="15">
                  <c:v>113.80416138414498</c:v>
                </c:pt>
                <c:pt idx="16">
                  <c:v>113.20754716981132</c:v>
                </c:pt>
                <c:pt idx="17">
                  <c:v>113.50585427697814</c:v>
                </c:pt>
                <c:pt idx="18">
                  <c:v>114.13479006637333</c:v>
                </c:pt>
                <c:pt idx="19">
                  <c:v>113.9369080468342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8F3-40C8-9BD9-0600B0CD2A32}"/>
            </c:ext>
          </c:extLst>
        </c:ser>
        <c:ser>
          <c:idx val="1"/>
          <c:order val="1"/>
          <c:tx>
            <c:strRef>
              <c:f>'Drift Raw data '!$U$59</c:f>
              <c:strCache>
                <c:ptCount val="1"/>
                <c:pt idx="0">
                  <c:v>0</c:v>
                </c:pt>
              </c:strCache>
            </c:strRef>
          </c:tx>
          <c:marker>
            <c:symbol val="square"/>
            <c:size val="5"/>
          </c:marker>
          <c:xVal>
            <c:numRef>
              <c:f>'Drift Raw data '!$C$63:$C$96</c:f>
              <c:numCache>
                <c:formatCode>General</c:formatCode>
                <c:ptCount val="34"/>
                <c:pt idx="0">
                  <c:v>0</c:v>
                </c:pt>
                <c:pt idx="1">
                  <c:v>3.3333333333333333E-2</c:v>
                </c:pt>
                <c:pt idx="2">
                  <c:v>8.3333333333333301E-2</c:v>
                </c:pt>
                <c:pt idx="3">
                  <c:v>0.16666666666666666</c:v>
                </c:pt>
                <c:pt idx="4">
                  <c:v>0.33333333333333331</c:v>
                </c:pt>
                <c:pt idx="5">
                  <c:v>0.5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8</c:v>
                </c:pt>
                <c:pt idx="10">
                  <c:v>12</c:v>
                </c:pt>
                <c:pt idx="11">
                  <c:v>24</c:v>
                </c:pt>
                <c:pt idx="12">
                  <c:v>48</c:v>
                </c:pt>
                <c:pt idx="13">
                  <c:v>72</c:v>
                </c:pt>
                <c:pt idx="14">
                  <c:v>100</c:v>
                </c:pt>
                <c:pt idx="15">
                  <c:v>168</c:v>
                </c:pt>
                <c:pt idx="16">
                  <c:v>196</c:v>
                </c:pt>
                <c:pt idx="17">
                  <c:v>216</c:v>
                </c:pt>
                <c:pt idx="18">
                  <c:v>264</c:v>
                </c:pt>
                <c:pt idx="19">
                  <c:v>300</c:v>
                </c:pt>
                <c:pt idx="20">
                  <c:v>336</c:v>
                </c:pt>
                <c:pt idx="21">
                  <c:v>408</c:v>
                </c:pt>
                <c:pt idx="22">
                  <c:v>504</c:v>
                </c:pt>
                <c:pt idx="23">
                  <c:v>600</c:v>
                </c:pt>
                <c:pt idx="24">
                  <c:v>720</c:v>
                </c:pt>
                <c:pt idx="25">
                  <c:v>792</c:v>
                </c:pt>
                <c:pt idx="26">
                  <c:v>840</c:v>
                </c:pt>
                <c:pt idx="27">
                  <c:v>912</c:v>
                </c:pt>
                <c:pt idx="28">
                  <c:v>5000</c:v>
                </c:pt>
                <c:pt idx="29">
                  <c:v>7000</c:v>
                </c:pt>
                <c:pt idx="30">
                  <c:v>10000</c:v>
                </c:pt>
                <c:pt idx="31">
                  <c:v>15000</c:v>
                </c:pt>
                <c:pt idx="32">
                  <c:v>20000</c:v>
                </c:pt>
                <c:pt idx="33">
                  <c:v>25000</c:v>
                </c:pt>
              </c:numCache>
            </c:numRef>
          </c:xVal>
          <c:yVal>
            <c:numRef>
              <c:f>'Drift Raw data '!$AA$63:$AA$96</c:f>
              <c:numCache>
                <c:formatCode>0.00_);[Red]\(0.00\)</c:formatCode>
                <c:ptCount val="34"/>
                <c:pt idx="0">
                  <c:v>100</c:v>
                </c:pt>
                <c:pt idx="1">
                  <c:v>0</c:v>
                </c:pt>
                <c:pt idx="2">
                  <c:v>115.01674199312302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113.86707007612726</c:v>
                </c:pt>
                <c:pt idx="7">
                  <c:v>113.96567516028769</c:v>
                </c:pt>
                <c:pt idx="8">
                  <c:v>113.96567516028769</c:v>
                </c:pt>
                <c:pt idx="9">
                  <c:v>113.96567516028769</c:v>
                </c:pt>
                <c:pt idx="10">
                  <c:v>114.56628477905073</c:v>
                </c:pt>
                <c:pt idx="11">
                  <c:v>114.41613237435998</c:v>
                </c:pt>
                <c:pt idx="12">
                  <c:v>114.56628477905073</c:v>
                </c:pt>
                <c:pt idx="13">
                  <c:v>114.56628477905073</c:v>
                </c:pt>
                <c:pt idx="14">
                  <c:v>115.16689439781378</c:v>
                </c:pt>
                <c:pt idx="15">
                  <c:v>114.71643718374149</c:v>
                </c:pt>
                <c:pt idx="16">
                  <c:v>114.83855613447649</c:v>
                </c:pt>
                <c:pt idx="17">
                  <c:v>114.86658958843225</c:v>
                </c:pt>
                <c:pt idx="18">
                  <c:v>116.21796123064911</c:v>
                </c:pt>
                <c:pt idx="19">
                  <c:v>115.43367017522786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8F3-40C8-9BD9-0600B0CD2A32}"/>
            </c:ext>
          </c:extLst>
        </c:ser>
        <c:ser>
          <c:idx val="2"/>
          <c:order val="2"/>
          <c:tx>
            <c:strRef>
              <c:f>'Drift Raw data '!$AJ$59</c:f>
              <c:strCache>
                <c:ptCount val="1"/>
                <c:pt idx="0">
                  <c:v>0</c:v>
                </c:pt>
              </c:strCache>
            </c:strRef>
          </c:tx>
          <c:marker>
            <c:symbol val="triangle"/>
            <c:size val="5"/>
          </c:marker>
          <c:xVal>
            <c:numRef>
              <c:f>'Drift Raw data '!$C$63:$C$96</c:f>
              <c:numCache>
                <c:formatCode>General</c:formatCode>
                <c:ptCount val="34"/>
                <c:pt idx="0">
                  <c:v>0</c:v>
                </c:pt>
                <c:pt idx="1">
                  <c:v>3.3333333333333333E-2</c:v>
                </c:pt>
                <c:pt idx="2">
                  <c:v>8.3333333333333301E-2</c:v>
                </c:pt>
                <c:pt idx="3">
                  <c:v>0.16666666666666666</c:v>
                </c:pt>
                <c:pt idx="4">
                  <c:v>0.33333333333333331</c:v>
                </c:pt>
                <c:pt idx="5">
                  <c:v>0.5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8</c:v>
                </c:pt>
                <c:pt idx="10">
                  <c:v>12</c:v>
                </c:pt>
                <c:pt idx="11">
                  <c:v>24</c:v>
                </c:pt>
                <c:pt idx="12">
                  <c:v>48</c:v>
                </c:pt>
                <c:pt idx="13">
                  <c:v>72</c:v>
                </c:pt>
                <c:pt idx="14">
                  <c:v>100</c:v>
                </c:pt>
                <c:pt idx="15">
                  <c:v>168</c:v>
                </c:pt>
                <c:pt idx="16">
                  <c:v>196</c:v>
                </c:pt>
                <c:pt idx="17">
                  <c:v>216</c:v>
                </c:pt>
                <c:pt idx="18">
                  <c:v>264</c:v>
                </c:pt>
                <c:pt idx="19">
                  <c:v>300</c:v>
                </c:pt>
                <c:pt idx="20">
                  <c:v>336</c:v>
                </c:pt>
                <c:pt idx="21">
                  <c:v>408</c:v>
                </c:pt>
                <c:pt idx="22">
                  <c:v>504</c:v>
                </c:pt>
                <c:pt idx="23">
                  <c:v>600</c:v>
                </c:pt>
                <c:pt idx="24">
                  <c:v>720</c:v>
                </c:pt>
                <c:pt idx="25">
                  <c:v>792</c:v>
                </c:pt>
                <c:pt idx="26">
                  <c:v>840</c:v>
                </c:pt>
                <c:pt idx="27">
                  <c:v>912</c:v>
                </c:pt>
                <c:pt idx="28">
                  <c:v>5000</c:v>
                </c:pt>
                <c:pt idx="29">
                  <c:v>7000</c:v>
                </c:pt>
                <c:pt idx="30">
                  <c:v>10000</c:v>
                </c:pt>
                <c:pt idx="31">
                  <c:v>15000</c:v>
                </c:pt>
                <c:pt idx="32">
                  <c:v>20000</c:v>
                </c:pt>
                <c:pt idx="33">
                  <c:v>25000</c:v>
                </c:pt>
              </c:numCache>
            </c:numRef>
          </c:xVal>
          <c:yVal>
            <c:numRef>
              <c:f>'Drift Raw data '!$AP$63:$AP$96</c:f>
              <c:numCache>
                <c:formatCode>0.00_ ;[Red]\-0.00\ 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8F3-40C8-9BD9-0600B0CD2A32}"/>
            </c:ext>
          </c:extLst>
        </c:ser>
        <c:ser>
          <c:idx val="3"/>
          <c:order val="3"/>
          <c:tx>
            <c:strRef>
              <c:f>'Drift Raw data '!$AY$59</c:f>
              <c:strCache>
                <c:ptCount val="1"/>
                <c:pt idx="0">
                  <c:v>0</c:v>
                </c:pt>
              </c:strCache>
            </c:strRef>
          </c:tx>
          <c:marker>
            <c:symbol val="triangle"/>
            <c:size val="5"/>
          </c:marker>
          <c:xVal>
            <c:numRef>
              <c:f>'Drift Raw data '!$C$63:$C$96</c:f>
              <c:numCache>
                <c:formatCode>General</c:formatCode>
                <c:ptCount val="34"/>
                <c:pt idx="0">
                  <c:v>0</c:v>
                </c:pt>
                <c:pt idx="1">
                  <c:v>3.3333333333333333E-2</c:v>
                </c:pt>
                <c:pt idx="2">
                  <c:v>8.3333333333333301E-2</c:v>
                </c:pt>
                <c:pt idx="3">
                  <c:v>0.16666666666666666</c:v>
                </c:pt>
                <c:pt idx="4">
                  <c:v>0.33333333333333331</c:v>
                </c:pt>
                <c:pt idx="5">
                  <c:v>0.5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8</c:v>
                </c:pt>
                <c:pt idx="10">
                  <c:v>12</c:v>
                </c:pt>
                <c:pt idx="11">
                  <c:v>24</c:v>
                </c:pt>
                <c:pt idx="12">
                  <c:v>48</c:v>
                </c:pt>
                <c:pt idx="13">
                  <c:v>72</c:v>
                </c:pt>
                <c:pt idx="14">
                  <c:v>100</c:v>
                </c:pt>
                <c:pt idx="15">
                  <c:v>168</c:v>
                </c:pt>
                <c:pt idx="16">
                  <c:v>196</c:v>
                </c:pt>
                <c:pt idx="17">
                  <c:v>216</c:v>
                </c:pt>
                <c:pt idx="18">
                  <c:v>264</c:v>
                </c:pt>
                <c:pt idx="19">
                  <c:v>300</c:v>
                </c:pt>
                <c:pt idx="20">
                  <c:v>336</c:v>
                </c:pt>
                <c:pt idx="21">
                  <c:v>408</c:v>
                </c:pt>
                <c:pt idx="22">
                  <c:v>504</c:v>
                </c:pt>
                <c:pt idx="23">
                  <c:v>600</c:v>
                </c:pt>
                <c:pt idx="24">
                  <c:v>720</c:v>
                </c:pt>
                <c:pt idx="25">
                  <c:v>792</c:v>
                </c:pt>
                <c:pt idx="26">
                  <c:v>840</c:v>
                </c:pt>
                <c:pt idx="27">
                  <c:v>912</c:v>
                </c:pt>
                <c:pt idx="28">
                  <c:v>5000</c:v>
                </c:pt>
                <c:pt idx="29">
                  <c:v>7000</c:v>
                </c:pt>
                <c:pt idx="30">
                  <c:v>10000</c:v>
                </c:pt>
                <c:pt idx="31">
                  <c:v>15000</c:v>
                </c:pt>
                <c:pt idx="32">
                  <c:v>20000</c:v>
                </c:pt>
                <c:pt idx="33">
                  <c:v>25000</c:v>
                </c:pt>
              </c:numCache>
            </c:numRef>
          </c:xVal>
          <c:yVal>
            <c:numRef>
              <c:f>'Drift Raw data '!$BE$63:$BE$96</c:f>
              <c:numCache>
                <c:formatCode>0.00_ ;[Red]\-0.00\ 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68F3-40C8-9BD9-0600B0CD2A32}"/>
            </c:ext>
          </c:extLst>
        </c:ser>
        <c:ser>
          <c:idx val="4"/>
          <c:order val="4"/>
          <c:tx>
            <c:strRef>
              <c:f>'Drift Raw data '!$BN$59</c:f>
              <c:strCache>
                <c:ptCount val="1"/>
                <c:pt idx="0">
                  <c:v>0</c:v>
                </c:pt>
              </c:strCache>
            </c:strRef>
          </c:tx>
          <c:marker>
            <c:symbol val="circle"/>
            <c:size val="5"/>
          </c:marker>
          <c:xVal>
            <c:numRef>
              <c:f>'Drift Raw data '!$C$63:$C$96</c:f>
              <c:numCache>
                <c:formatCode>General</c:formatCode>
                <c:ptCount val="34"/>
                <c:pt idx="0">
                  <c:v>0</c:v>
                </c:pt>
                <c:pt idx="1">
                  <c:v>3.3333333333333333E-2</c:v>
                </c:pt>
                <c:pt idx="2">
                  <c:v>8.3333333333333301E-2</c:v>
                </c:pt>
                <c:pt idx="3">
                  <c:v>0.16666666666666666</c:v>
                </c:pt>
                <c:pt idx="4">
                  <c:v>0.33333333333333331</c:v>
                </c:pt>
                <c:pt idx="5">
                  <c:v>0.5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8</c:v>
                </c:pt>
                <c:pt idx="10">
                  <c:v>12</c:v>
                </c:pt>
                <c:pt idx="11">
                  <c:v>24</c:v>
                </c:pt>
                <c:pt idx="12">
                  <c:v>48</c:v>
                </c:pt>
                <c:pt idx="13">
                  <c:v>72</c:v>
                </c:pt>
                <c:pt idx="14">
                  <c:v>100</c:v>
                </c:pt>
                <c:pt idx="15">
                  <c:v>168</c:v>
                </c:pt>
                <c:pt idx="16">
                  <c:v>196</c:v>
                </c:pt>
                <c:pt idx="17">
                  <c:v>216</c:v>
                </c:pt>
                <c:pt idx="18">
                  <c:v>264</c:v>
                </c:pt>
                <c:pt idx="19">
                  <c:v>300</c:v>
                </c:pt>
                <c:pt idx="20">
                  <c:v>336</c:v>
                </c:pt>
                <c:pt idx="21">
                  <c:v>408</c:v>
                </c:pt>
                <c:pt idx="22">
                  <c:v>504</c:v>
                </c:pt>
                <c:pt idx="23">
                  <c:v>600</c:v>
                </c:pt>
                <c:pt idx="24">
                  <c:v>720</c:v>
                </c:pt>
                <c:pt idx="25">
                  <c:v>792</c:v>
                </c:pt>
                <c:pt idx="26">
                  <c:v>840</c:v>
                </c:pt>
                <c:pt idx="27">
                  <c:v>912</c:v>
                </c:pt>
                <c:pt idx="28">
                  <c:v>5000</c:v>
                </c:pt>
                <c:pt idx="29">
                  <c:v>7000</c:v>
                </c:pt>
                <c:pt idx="30">
                  <c:v>10000</c:v>
                </c:pt>
                <c:pt idx="31">
                  <c:v>15000</c:v>
                </c:pt>
                <c:pt idx="32">
                  <c:v>20000</c:v>
                </c:pt>
                <c:pt idx="33">
                  <c:v>25000</c:v>
                </c:pt>
              </c:numCache>
            </c:numRef>
          </c:xVal>
          <c:yVal>
            <c:numRef>
              <c:f>'Drift Raw data '!$BT$63:$BT$96</c:f>
              <c:numCache>
                <c:formatCode>0.00_ ;[Red]\-0.00\ 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68F3-40C8-9BD9-0600B0CD2A32}"/>
            </c:ext>
          </c:extLst>
        </c:ser>
        <c:ser>
          <c:idx val="5"/>
          <c:order val="5"/>
          <c:tx>
            <c:strRef>
              <c:f>'Drift Raw data '!$CC$59</c:f>
              <c:strCache>
                <c:ptCount val="1"/>
                <c:pt idx="0">
                  <c:v>0</c:v>
                </c:pt>
              </c:strCache>
            </c:strRef>
          </c:tx>
          <c:marker>
            <c:symbol val="circle"/>
            <c:size val="5"/>
          </c:marker>
          <c:xVal>
            <c:numRef>
              <c:f>'Drift Raw data '!$C$63:$C$96</c:f>
              <c:numCache>
                <c:formatCode>General</c:formatCode>
                <c:ptCount val="34"/>
                <c:pt idx="0">
                  <c:v>0</c:v>
                </c:pt>
                <c:pt idx="1">
                  <c:v>3.3333333333333333E-2</c:v>
                </c:pt>
                <c:pt idx="2">
                  <c:v>8.3333333333333301E-2</c:v>
                </c:pt>
                <c:pt idx="3">
                  <c:v>0.16666666666666666</c:v>
                </c:pt>
                <c:pt idx="4">
                  <c:v>0.33333333333333331</c:v>
                </c:pt>
                <c:pt idx="5">
                  <c:v>0.5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8</c:v>
                </c:pt>
                <c:pt idx="10">
                  <c:v>12</c:v>
                </c:pt>
                <c:pt idx="11">
                  <c:v>24</c:v>
                </c:pt>
                <c:pt idx="12">
                  <c:v>48</c:v>
                </c:pt>
                <c:pt idx="13">
                  <c:v>72</c:v>
                </c:pt>
                <c:pt idx="14">
                  <c:v>100</c:v>
                </c:pt>
                <c:pt idx="15">
                  <c:v>168</c:v>
                </c:pt>
                <c:pt idx="16">
                  <c:v>196</c:v>
                </c:pt>
                <c:pt idx="17">
                  <c:v>216</c:v>
                </c:pt>
                <c:pt idx="18">
                  <c:v>264</c:v>
                </c:pt>
                <c:pt idx="19">
                  <c:v>300</c:v>
                </c:pt>
                <c:pt idx="20">
                  <c:v>336</c:v>
                </c:pt>
                <c:pt idx="21">
                  <c:v>408</c:v>
                </c:pt>
                <c:pt idx="22">
                  <c:v>504</c:v>
                </c:pt>
                <c:pt idx="23">
                  <c:v>600</c:v>
                </c:pt>
                <c:pt idx="24">
                  <c:v>720</c:v>
                </c:pt>
                <c:pt idx="25">
                  <c:v>792</c:v>
                </c:pt>
                <c:pt idx="26">
                  <c:v>840</c:v>
                </c:pt>
                <c:pt idx="27">
                  <c:v>912</c:v>
                </c:pt>
                <c:pt idx="28">
                  <c:v>5000</c:v>
                </c:pt>
                <c:pt idx="29">
                  <c:v>7000</c:v>
                </c:pt>
                <c:pt idx="30">
                  <c:v>10000</c:v>
                </c:pt>
                <c:pt idx="31">
                  <c:v>15000</c:v>
                </c:pt>
                <c:pt idx="32">
                  <c:v>20000</c:v>
                </c:pt>
                <c:pt idx="33">
                  <c:v>25000</c:v>
                </c:pt>
              </c:numCache>
            </c:numRef>
          </c:xVal>
          <c:yVal>
            <c:numRef>
              <c:f>'Drift Raw data '!$CI$63:$CI$96</c:f>
              <c:numCache>
                <c:formatCode>0.00_ ;[Red]\-0.00\ 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68F3-40C8-9BD9-0600B0CD2A32}"/>
            </c:ext>
          </c:extLst>
        </c:ser>
        <c:ser>
          <c:idx val="6"/>
          <c:order val="6"/>
          <c:tx>
            <c:v>Guide Line</c:v>
          </c:tx>
          <c:spPr>
            <a:ln>
              <a:prstDash val="sysDot"/>
            </a:ln>
          </c:spPr>
          <c:marker>
            <c:symbol val="none"/>
          </c:marker>
          <c:xVal>
            <c:numRef>
              <c:f>'Drift Raw data '!$C$110:$C$131</c:f>
            </c:numRef>
          </c:xVal>
          <c:yVal>
            <c:numRef>
              <c:f>'Drift Raw data '!$N$110:$N$131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68F3-40C8-9BD9-0600B0CD2A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001984"/>
        <c:axId val="31024640"/>
      </c:scatterChart>
      <c:valAx>
        <c:axId val="31001984"/>
        <c:scaling>
          <c:orientation val="minMax"/>
          <c:max val="3000"/>
          <c:min val="0"/>
        </c:scaling>
        <c:delete val="0"/>
        <c:axPos val="b"/>
        <c:majorGridlines/>
        <c:minorGridlines>
          <c:spPr>
            <a:ln>
              <a:solidFill>
                <a:schemeClr val="bg1">
                  <a:lumMod val="85000"/>
                </a:scheme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lang="ja-JP"/>
                </a:pPr>
                <a:r>
                  <a:rPr lang="en-US" altLang="ja-JP" sz="1000" b="1" i="0" u="none" strike="noStrike" baseline="0"/>
                  <a:t>Aging Time</a:t>
                </a:r>
                <a:r>
                  <a:rPr lang="ja-JP" altLang="ja-JP" sz="1000" b="1" i="0" u="none" strike="noStrike" baseline="0"/>
                  <a:t>　</a:t>
                </a:r>
                <a:r>
                  <a:rPr lang="en-US" altLang="ja-JP" sz="1000" b="1" i="0" u="none" strike="noStrike" baseline="0"/>
                  <a:t>[hours]</a:t>
                </a:r>
                <a:endParaRPr lang="ja-JP"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txPr>
          <a:bodyPr/>
          <a:lstStyle/>
          <a:p>
            <a:pPr>
              <a:defRPr lang="ja-JP" sz="1200">
                <a:latin typeface="+mj-lt"/>
              </a:defRPr>
            </a:pPr>
            <a:endParaRPr lang="zh-CN"/>
          </a:p>
        </c:txPr>
        <c:crossAx val="31024640"/>
        <c:crosses val="autoZero"/>
        <c:crossBetween val="midCat"/>
      </c:valAx>
      <c:valAx>
        <c:axId val="31024640"/>
        <c:scaling>
          <c:orientation val="minMax"/>
          <c:max val="110"/>
          <c:min val="80"/>
        </c:scaling>
        <c:delete val="0"/>
        <c:axPos val="l"/>
        <c:majorGridlines/>
        <c:minorGridlines>
          <c:spPr>
            <a:ln>
              <a:solidFill>
                <a:schemeClr val="bg1">
                  <a:lumMod val="85000"/>
                </a:scheme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lang="ja-JP" b="0">
                    <a:latin typeface="Arial Unicode MS" pitchFamily="50" charset="-128"/>
                    <a:ea typeface="Arial Unicode MS" pitchFamily="50" charset="-128"/>
                    <a:cs typeface="Arial Unicode MS" pitchFamily="50" charset="-128"/>
                  </a:defRPr>
                </a:pPr>
                <a:r>
                  <a:rPr lang="en-US" altLang="ja-JP" b="0">
                    <a:latin typeface="Arial Unicode MS" pitchFamily="50" charset="-128"/>
                    <a:ea typeface="Arial Unicode MS" pitchFamily="50" charset="-128"/>
                    <a:cs typeface="Arial Unicode MS" pitchFamily="50" charset="-128"/>
                  </a:rPr>
                  <a:t>White Luminance</a:t>
                </a:r>
                <a:r>
                  <a:rPr lang="ja-JP" altLang="en-US" b="0">
                    <a:latin typeface="Arial Unicode MS" pitchFamily="50" charset="-128"/>
                    <a:ea typeface="Arial Unicode MS" pitchFamily="50" charset="-128"/>
                    <a:cs typeface="Arial Unicode MS" pitchFamily="50" charset="-128"/>
                  </a:rPr>
                  <a:t>　</a:t>
                </a:r>
                <a:r>
                  <a:rPr lang="en-US" altLang="ja-JP" b="0">
                    <a:latin typeface="Arial Unicode MS" pitchFamily="50" charset="-128"/>
                    <a:ea typeface="Arial Unicode MS" pitchFamily="50" charset="-128"/>
                    <a:cs typeface="Arial Unicode MS" pitchFamily="50" charset="-128"/>
                  </a:rPr>
                  <a:t>[%]</a:t>
                </a:r>
                <a:endParaRPr lang="ja-JP" altLang="en-US" b="0">
                  <a:latin typeface="Arial Unicode MS" pitchFamily="50" charset="-128"/>
                  <a:ea typeface="Arial Unicode MS" pitchFamily="50" charset="-128"/>
                  <a:cs typeface="Arial Unicode MS" pitchFamily="50" charset="-128"/>
                </a:endParaRPr>
              </a:p>
            </c:rich>
          </c:tx>
          <c:overlay val="0"/>
        </c:title>
        <c:numFmt formatCode="#,##0_);\(#,##0\)" sourceLinked="0"/>
        <c:majorTickMark val="out"/>
        <c:minorTickMark val="none"/>
        <c:tickLblPos val="nextTo"/>
        <c:txPr>
          <a:bodyPr/>
          <a:lstStyle/>
          <a:p>
            <a:pPr>
              <a:defRPr lang="ja-JP" sz="1200">
                <a:latin typeface="+mj-lt"/>
              </a:defRPr>
            </a:pPr>
            <a:endParaRPr lang="zh-CN"/>
          </a:p>
        </c:txPr>
        <c:crossAx val="31001984"/>
        <c:crosses val="autoZero"/>
        <c:crossBetween val="midCat"/>
        <c:majorUnit val="10"/>
      </c:valAx>
    </c:plotArea>
    <c:legend>
      <c:legendPos val="r"/>
      <c:layout>
        <c:manualLayout>
          <c:xMode val="edge"/>
          <c:yMode val="edge"/>
          <c:x val="0.70972037212273065"/>
          <c:y val="2.884834988683806E-3"/>
          <c:w val="0.28346669231502902"/>
          <c:h val="0.38991507037929157"/>
        </c:manualLayout>
      </c:layout>
      <c:overlay val="1"/>
      <c:spPr>
        <a:solidFill>
          <a:schemeClr val="bg1"/>
        </a:solidFill>
        <a:ln>
          <a:solidFill>
            <a:schemeClr val="bg1">
              <a:lumMod val="75000"/>
            </a:schemeClr>
          </a:solidFill>
        </a:ln>
      </c:spPr>
      <c:txPr>
        <a:bodyPr/>
        <a:lstStyle/>
        <a:p>
          <a:pPr>
            <a:defRPr lang="ja-JP" sz="1200">
              <a:latin typeface="+mn-lt"/>
            </a:defRPr>
          </a:pPr>
          <a:endParaRPr lang="zh-CN"/>
        </a:p>
      </c:txPr>
    </c:legend>
    <c:plotVisOnly val="1"/>
    <c:dispBlanksAs val="span"/>
    <c:showDLblsOverMax val="0"/>
  </c:chart>
  <c:printSettings>
    <c:headerFooter/>
    <c:pageMargins b="0.75000000000000511" l="0.70000000000000062" r="0.70000000000000062" t="0.75000000000000511" header="0.30000000000000032" footer="0.30000000000000032"/>
    <c:pageSetup/>
  </c:printSettings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ja-JP"/>
            </a:pPr>
            <a:r>
              <a:rPr lang="en-US" altLang="ja-JP"/>
              <a:t>Wx</a:t>
            </a:r>
            <a:r>
              <a:rPr lang="ja-JP" altLang="en-US"/>
              <a:t>　</a:t>
            </a:r>
            <a:r>
              <a:rPr lang="en-US" altLang="ja-JP"/>
              <a:t>(</a:t>
            </a:r>
            <a:r>
              <a:rPr lang="en-US" altLang="ja-JP" sz="1800" b="1" i="0" u="none" strike="noStrike" baseline="0">
                <a:effectLst/>
              </a:rPr>
              <a:t>Variation)</a:t>
            </a:r>
            <a:endParaRPr lang="ja-JP" altLang="en-US"/>
          </a:p>
        </c:rich>
      </c:tx>
      <c:layout>
        <c:manualLayout>
          <c:xMode val="edge"/>
          <c:yMode val="edge"/>
          <c:x val="0.17797626893864624"/>
          <c:y val="2.6417189698659665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'Drift Raw data '!$F$59</c:f>
              <c:strCache>
                <c:ptCount val="1"/>
                <c:pt idx="0">
                  <c:v>0</c:v>
                </c:pt>
              </c:strCache>
            </c:strRef>
          </c:tx>
          <c:marker>
            <c:symbol val="square"/>
            <c:size val="5"/>
          </c:marker>
          <c:xVal>
            <c:numRef>
              <c:f>'Drift Raw data '!$C$63:$C$96</c:f>
              <c:numCache>
                <c:formatCode>General</c:formatCode>
                <c:ptCount val="34"/>
                <c:pt idx="0">
                  <c:v>0</c:v>
                </c:pt>
                <c:pt idx="1">
                  <c:v>3.3333333333333333E-2</c:v>
                </c:pt>
                <c:pt idx="2">
                  <c:v>8.3333333333333301E-2</c:v>
                </c:pt>
                <c:pt idx="3">
                  <c:v>0.16666666666666666</c:v>
                </c:pt>
                <c:pt idx="4">
                  <c:v>0.33333333333333331</c:v>
                </c:pt>
                <c:pt idx="5">
                  <c:v>0.5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8</c:v>
                </c:pt>
                <c:pt idx="10">
                  <c:v>12</c:v>
                </c:pt>
                <c:pt idx="11">
                  <c:v>24</c:v>
                </c:pt>
                <c:pt idx="12">
                  <c:v>48</c:v>
                </c:pt>
                <c:pt idx="13">
                  <c:v>72</c:v>
                </c:pt>
                <c:pt idx="14">
                  <c:v>100</c:v>
                </c:pt>
                <c:pt idx="15">
                  <c:v>168</c:v>
                </c:pt>
                <c:pt idx="16">
                  <c:v>196</c:v>
                </c:pt>
                <c:pt idx="17">
                  <c:v>216</c:v>
                </c:pt>
                <c:pt idx="18">
                  <c:v>264</c:v>
                </c:pt>
                <c:pt idx="19">
                  <c:v>300</c:v>
                </c:pt>
                <c:pt idx="20">
                  <c:v>336</c:v>
                </c:pt>
                <c:pt idx="21">
                  <c:v>408</c:v>
                </c:pt>
                <c:pt idx="22">
                  <c:v>504</c:v>
                </c:pt>
                <c:pt idx="23">
                  <c:v>600</c:v>
                </c:pt>
                <c:pt idx="24">
                  <c:v>720</c:v>
                </c:pt>
                <c:pt idx="25">
                  <c:v>792</c:v>
                </c:pt>
                <c:pt idx="26">
                  <c:v>840</c:v>
                </c:pt>
                <c:pt idx="27">
                  <c:v>912</c:v>
                </c:pt>
                <c:pt idx="28">
                  <c:v>5000</c:v>
                </c:pt>
                <c:pt idx="29">
                  <c:v>7000</c:v>
                </c:pt>
                <c:pt idx="30">
                  <c:v>10000</c:v>
                </c:pt>
                <c:pt idx="31">
                  <c:v>15000</c:v>
                </c:pt>
                <c:pt idx="32">
                  <c:v>20000</c:v>
                </c:pt>
                <c:pt idx="33">
                  <c:v>25000</c:v>
                </c:pt>
              </c:numCache>
            </c:numRef>
          </c:xVal>
          <c:yVal>
            <c:numRef>
              <c:f>'Drift Raw data '!$J$63:$J$96</c:f>
              <c:numCache>
                <c:formatCode>0.000_ ;[Red]\-0.000\ </c:formatCode>
                <c:ptCount val="34"/>
                <c:pt idx="0">
                  <c:v>0</c:v>
                </c:pt>
                <c:pt idx="1">
                  <c:v>-0.2928</c:v>
                </c:pt>
                <c:pt idx="2">
                  <c:v>-1.419999999999999E-2</c:v>
                </c:pt>
                <c:pt idx="3">
                  <c:v>-0.2928</c:v>
                </c:pt>
                <c:pt idx="4">
                  <c:v>-0.2928</c:v>
                </c:pt>
                <c:pt idx="5">
                  <c:v>-0.2928</c:v>
                </c:pt>
                <c:pt idx="6">
                  <c:v>-1.6799999999999982E-2</c:v>
                </c:pt>
                <c:pt idx="7">
                  <c:v>-1.7799999999999983E-2</c:v>
                </c:pt>
                <c:pt idx="8">
                  <c:v>-1.7799999999999983E-2</c:v>
                </c:pt>
                <c:pt idx="11">
                  <c:v>-1.9799999999999984E-2</c:v>
                </c:pt>
                <c:pt idx="12">
                  <c:v>-1.9799999999999984E-2</c:v>
                </c:pt>
                <c:pt idx="15">
                  <c:v>-2.0799999999999985E-2</c:v>
                </c:pt>
                <c:pt idx="16">
                  <c:v>-2.0799999999999985E-2</c:v>
                </c:pt>
                <c:pt idx="17">
                  <c:v>-2.1799999999999986E-2</c:v>
                </c:pt>
                <c:pt idx="18">
                  <c:v>-2.1500000000000019E-2</c:v>
                </c:pt>
                <c:pt idx="19">
                  <c:v>-2.1500000000000019E-2</c:v>
                </c:pt>
                <c:pt idx="20">
                  <c:v>-0.2928</c:v>
                </c:pt>
                <c:pt idx="21">
                  <c:v>-0.2928</c:v>
                </c:pt>
                <c:pt idx="22">
                  <c:v>-0.2928</c:v>
                </c:pt>
                <c:pt idx="23">
                  <c:v>-0.2928</c:v>
                </c:pt>
                <c:pt idx="24">
                  <c:v>-0.2928</c:v>
                </c:pt>
                <c:pt idx="25">
                  <c:v>-0.2928</c:v>
                </c:pt>
                <c:pt idx="26">
                  <c:v>-0.2928</c:v>
                </c:pt>
                <c:pt idx="27">
                  <c:v>-0.2928</c:v>
                </c:pt>
                <c:pt idx="28">
                  <c:v>-0.2928</c:v>
                </c:pt>
                <c:pt idx="29">
                  <c:v>-0.2928</c:v>
                </c:pt>
                <c:pt idx="30">
                  <c:v>-0.2928</c:v>
                </c:pt>
                <c:pt idx="31">
                  <c:v>-0.2928</c:v>
                </c:pt>
                <c:pt idx="32">
                  <c:v>-0.2928</c:v>
                </c:pt>
                <c:pt idx="33">
                  <c:v>-0.2928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C05-4A20-A6E4-67C6B826B02B}"/>
            </c:ext>
          </c:extLst>
        </c:ser>
        <c:ser>
          <c:idx val="1"/>
          <c:order val="1"/>
          <c:tx>
            <c:strRef>
              <c:f>'Drift Raw data '!$U$59</c:f>
              <c:strCache>
                <c:ptCount val="1"/>
                <c:pt idx="0">
                  <c:v>0</c:v>
                </c:pt>
              </c:strCache>
            </c:strRef>
          </c:tx>
          <c:marker>
            <c:symbol val="square"/>
            <c:size val="5"/>
          </c:marker>
          <c:xVal>
            <c:numRef>
              <c:f>'Drift Raw data '!$C$63:$C$96</c:f>
              <c:numCache>
                <c:formatCode>General</c:formatCode>
                <c:ptCount val="34"/>
                <c:pt idx="0">
                  <c:v>0</c:v>
                </c:pt>
                <c:pt idx="1">
                  <c:v>3.3333333333333333E-2</c:v>
                </c:pt>
                <c:pt idx="2">
                  <c:v>8.3333333333333301E-2</c:v>
                </c:pt>
                <c:pt idx="3">
                  <c:v>0.16666666666666666</c:v>
                </c:pt>
                <c:pt idx="4">
                  <c:v>0.33333333333333331</c:v>
                </c:pt>
                <c:pt idx="5">
                  <c:v>0.5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8</c:v>
                </c:pt>
                <c:pt idx="10">
                  <c:v>12</c:v>
                </c:pt>
                <c:pt idx="11">
                  <c:v>24</c:v>
                </c:pt>
                <c:pt idx="12">
                  <c:v>48</c:v>
                </c:pt>
                <c:pt idx="13">
                  <c:v>72</c:v>
                </c:pt>
                <c:pt idx="14">
                  <c:v>100</c:v>
                </c:pt>
                <c:pt idx="15">
                  <c:v>168</c:v>
                </c:pt>
                <c:pt idx="16">
                  <c:v>196</c:v>
                </c:pt>
                <c:pt idx="17">
                  <c:v>216</c:v>
                </c:pt>
                <c:pt idx="18">
                  <c:v>264</c:v>
                </c:pt>
                <c:pt idx="19">
                  <c:v>300</c:v>
                </c:pt>
                <c:pt idx="20">
                  <c:v>336</c:v>
                </c:pt>
                <c:pt idx="21">
                  <c:v>408</c:v>
                </c:pt>
                <c:pt idx="22">
                  <c:v>504</c:v>
                </c:pt>
                <c:pt idx="23">
                  <c:v>600</c:v>
                </c:pt>
                <c:pt idx="24">
                  <c:v>720</c:v>
                </c:pt>
                <c:pt idx="25">
                  <c:v>792</c:v>
                </c:pt>
                <c:pt idx="26">
                  <c:v>840</c:v>
                </c:pt>
                <c:pt idx="27">
                  <c:v>912</c:v>
                </c:pt>
                <c:pt idx="28">
                  <c:v>5000</c:v>
                </c:pt>
                <c:pt idx="29">
                  <c:v>7000</c:v>
                </c:pt>
                <c:pt idx="30">
                  <c:v>10000</c:v>
                </c:pt>
                <c:pt idx="31">
                  <c:v>15000</c:v>
                </c:pt>
                <c:pt idx="32">
                  <c:v>20000</c:v>
                </c:pt>
                <c:pt idx="33">
                  <c:v>25000</c:v>
                </c:pt>
              </c:numCache>
            </c:numRef>
          </c:xVal>
          <c:yVal>
            <c:numRef>
              <c:f>'Drift Raw data '!$Y$63:$Y$96</c:f>
              <c:numCache>
                <c:formatCode>0.000_ ;[Red]\-0.000\ </c:formatCode>
                <c:ptCount val="34"/>
                <c:pt idx="0">
                  <c:v>0</c:v>
                </c:pt>
                <c:pt idx="1">
                  <c:v>-0.2954</c:v>
                </c:pt>
                <c:pt idx="2">
                  <c:v>-1.639999999999997E-2</c:v>
                </c:pt>
                <c:pt idx="3">
                  <c:v>-0.2954</c:v>
                </c:pt>
                <c:pt idx="4">
                  <c:v>-0.2954</c:v>
                </c:pt>
                <c:pt idx="5">
                  <c:v>-0.2954</c:v>
                </c:pt>
                <c:pt idx="6">
                  <c:v>-1.8799999999999983E-2</c:v>
                </c:pt>
                <c:pt idx="7">
                  <c:v>-1.9399999999999973E-2</c:v>
                </c:pt>
                <c:pt idx="8">
                  <c:v>-1.9399999999999973E-2</c:v>
                </c:pt>
                <c:pt idx="9">
                  <c:v>-2.0399999999999974E-2</c:v>
                </c:pt>
                <c:pt idx="10">
                  <c:v>-2.0399999999999974E-2</c:v>
                </c:pt>
                <c:pt idx="11">
                  <c:v>-2.1399999999999975E-2</c:v>
                </c:pt>
                <c:pt idx="12">
                  <c:v>-2.2399999999999975E-2</c:v>
                </c:pt>
                <c:pt idx="13">
                  <c:v>-2.2399999999999975E-2</c:v>
                </c:pt>
                <c:pt idx="14">
                  <c:v>-2.2399999999999975E-2</c:v>
                </c:pt>
                <c:pt idx="15">
                  <c:v>-2.3399999999999976E-2</c:v>
                </c:pt>
                <c:pt idx="16">
                  <c:v>-2.2899999999999976E-2</c:v>
                </c:pt>
                <c:pt idx="17">
                  <c:v>-2.3399999999999976E-2</c:v>
                </c:pt>
                <c:pt idx="18">
                  <c:v>-2.2399999999999975E-2</c:v>
                </c:pt>
                <c:pt idx="19">
                  <c:v>-2.3299999999999987E-2</c:v>
                </c:pt>
                <c:pt idx="20">
                  <c:v>-0.2954</c:v>
                </c:pt>
                <c:pt idx="21">
                  <c:v>-0.2954</c:v>
                </c:pt>
                <c:pt idx="22">
                  <c:v>-0.2954</c:v>
                </c:pt>
                <c:pt idx="23">
                  <c:v>-0.2954</c:v>
                </c:pt>
                <c:pt idx="24">
                  <c:v>-0.2954</c:v>
                </c:pt>
                <c:pt idx="25">
                  <c:v>-0.2954</c:v>
                </c:pt>
                <c:pt idx="26">
                  <c:v>-0.2954</c:v>
                </c:pt>
                <c:pt idx="27">
                  <c:v>-0.2954</c:v>
                </c:pt>
                <c:pt idx="28">
                  <c:v>-0.2954</c:v>
                </c:pt>
                <c:pt idx="29">
                  <c:v>-0.2954</c:v>
                </c:pt>
                <c:pt idx="30">
                  <c:v>-0.2954</c:v>
                </c:pt>
                <c:pt idx="31">
                  <c:v>-0.2954</c:v>
                </c:pt>
                <c:pt idx="32">
                  <c:v>-0.2954</c:v>
                </c:pt>
                <c:pt idx="33">
                  <c:v>-0.2954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C05-4A20-A6E4-67C6B826B02B}"/>
            </c:ext>
          </c:extLst>
        </c:ser>
        <c:ser>
          <c:idx val="2"/>
          <c:order val="2"/>
          <c:tx>
            <c:strRef>
              <c:f>'Drift Raw data '!$AJ$59</c:f>
              <c:strCache>
                <c:ptCount val="1"/>
                <c:pt idx="0">
                  <c:v>0</c:v>
                </c:pt>
              </c:strCache>
            </c:strRef>
          </c:tx>
          <c:marker>
            <c:symbol val="triangle"/>
            <c:size val="5"/>
          </c:marker>
          <c:xVal>
            <c:numRef>
              <c:f>'Drift Raw data '!$C$63:$C$96</c:f>
              <c:numCache>
                <c:formatCode>General</c:formatCode>
                <c:ptCount val="34"/>
                <c:pt idx="0">
                  <c:v>0</c:v>
                </c:pt>
                <c:pt idx="1">
                  <c:v>3.3333333333333333E-2</c:v>
                </c:pt>
                <c:pt idx="2">
                  <c:v>8.3333333333333301E-2</c:v>
                </c:pt>
                <c:pt idx="3">
                  <c:v>0.16666666666666666</c:v>
                </c:pt>
                <c:pt idx="4">
                  <c:v>0.33333333333333331</c:v>
                </c:pt>
                <c:pt idx="5">
                  <c:v>0.5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8</c:v>
                </c:pt>
                <c:pt idx="10">
                  <c:v>12</c:v>
                </c:pt>
                <c:pt idx="11">
                  <c:v>24</c:v>
                </c:pt>
                <c:pt idx="12">
                  <c:v>48</c:v>
                </c:pt>
                <c:pt idx="13">
                  <c:v>72</c:v>
                </c:pt>
                <c:pt idx="14">
                  <c:v>100</c:v>
                </c:pt>
                <c:pt idx="15">
                  <c:v>168</c:v>
                </c:pt>
                <c:pt idx="16">
                  <c:v>196</c:v>
                </c:pt>
                <c:pt idx="17">
                  <c:v>216</c:v>
                </c:pt>
                <c:pt idx="18">
                  <c:v>264</c:v>
                </c:pt>
                <c:pt idx="19">
                  <c:v>300</c:v>
                </c:pt>
                <c:pt idx="20">
                  <c:v>336</c:v>
                </c:pt>
                <c:pt idx="21">
                  <c:v>408</c:v>
                </c:pt>
                <c:pt idx="22">
                  <c:v>504</c:v>
                </c:pt>
                <c:pt idx="23">
                  <c:v>600</c:v>
                </c:pt>
                <c:pt idx="24">
                  <c:v>720</c:v>
                </c:pt>
                <c:pt idx="25">
                  <c:v>792</c:v>
                </c:pt>
                <c:pt idx="26">
                  <c:v>840</c:v>
                </c:pt>
                <c:pt idx="27">
                  <c:v>912</c:v>
                </c:pt>
                <c:pt idx="28">
                  <c:v>5000</c:v>
                </c:pt>
                <c:pt idx="29">
                  <c:v>7000</c:v>
                </c:pt>
                <c:pt idx="30">
                  <c:v>10000</c:v>
                </c:pt>
                <c:pt idx="31">
                  <c:v>15000</c:v>
                </c:pt>
                <c:pt idx="32">
                  <c:v>20000</c:v>
                </c:pt>
                <c:pt idx="33">
                  <c:v>25000</c:v>
                </c:pt>
              </c:numCache>
            </c:numRef>
          </c:xVal>
          <c:yVal>
            <c:numRef>
              <c:f>'Drift Raw data '!$AN$63:$AN$96</c:f>
              <c:numCache>
                <c:formatCode>0.000_ ;[Red]\-0.000\ 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C05-4A20-A6E4-67C6B826B02B}"/>
            </c:ext>
          </c:extLst>
        </c:ser>
        <c:ser>
          <c:idx val="3"/>
          <c:order val="3"/>
          <c:tx>
            <c:strRef>
              <c:f>'Drift Raw data '!$AY$59</c:f>
              <c:strCache>
                <c:ptCount val="1"/>
                <c:pt idx="0">
                  <c:v>0</c:v>
                </c:pt>
              </c:strCache>
            </c:strRef>
          </c:tx>
          <c:marker>
            <c:symbol val="triangle"/>
            <c:size val="5"/>
          </c:marker>
          <c:xVal>
            <c:numRef>
              <c:f>'Drift Raw data '!$C$63:$C$96</c:f>
              <c:numCache>
                <c:formatCode>General</c:formatCode>
                <c:ptCount val="34"/>
                <c:pt idx="0">
                  <c:v>0</c:v>
                </c:pt>
                <c:pt idx="1">
                  <c:v>3.3333333333333333E-2</c:v>
                </c:pt>
                <c:pt idx="2">
                  <c:v>8.3333333333333301E-2</c:v>
                </c:pt>
                <c:pt idx="3">
                  <c:v>0.16666666666666666</c:v>
                </c:pt>
                <c:pt idx="4">
                  <c:v>0.33333333333333331</c:v>
                </c:pt>
                <c:pt idx="5">
                  <c:v>0.5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8</c:v>
                </c:pt>
                <c:pt idx="10">
                  <c:v>12</c:v>
                </c:pt>
                <c:pt idx="11">
                  <c:v>24</c:v>
                </c:pt>
                <c:pt idx="12">
                  <c:v>48</c:v>
                </c:pt>
                <c:pt idx="13">
                  <c:v>72</c:v>
                </c:pt>
                <c:pt idx="14">
                  <c:v>100</c:v>
                </c:pt>
                <c:pt idx="15">
                  <c:v>168</c:v>
                </c:pt>
                <c:pt idx="16">
                  <c:v>196</c:v>
                </c:pt>
                <c:pt idx="17">
                  <c:v>216</c:v>
                </c:pt>
                <c:pt idx="18">
                  <c:v>264</c:v>
                </c:pt>
                <c:pt idx="19">
                  <c:v>300</c:v>
                </c:pt>
                <c:pt idx="20">
                  <c:v>336</c:v>
                </c:pt>
                <c:pt idx="21">
                  <c:v>408</c:v>
                </c:pt>
                <c:pt idx="22">
                  <c:v>504</c:v>
                </c:pt>
                <c:pt idx="23">
                  <c:v>600</c:v>
                </c:pt>
                <c:pt idx="24">
                  <c:v>720</c:v>
                </c:pt>
                <c:pt idx="25">
                  <c:v>792</c:v>
                </c:pt>
                <c:pt idx="26">
                  <c:v>840</c:v>
                </c:pt>
                <c:pt idx="27">
                  <c:v>912</c:v>
                </c:pt>
                <c:pt idx="28">
                  <c:v>5000</c:v>
                </c:pt>
                <c:pt idx="29">
                  <c:v>7000</c:v>
                </c:pt>
                <c:pt idx="30">
                  <c:v>10000</c:v>
                </c:pt>
                <c:pt idx="31">
                  <c:v>15000</c:v>
                </c:pt>
                <c:pt idx="32">
                  <c:v>20000</c:v>
                </c:pt>
                <c:pt idx="33">
                  <c:v>25000</c:v>
                </c:pt>
              </c:numCache>
            </c:numRef>
          </c:xVal>
          <c:yVal>
            <c:numRef>
              <c:f>'Drift Raw data '!$BC$63:$BC$96</c:f>
              <c:numCache>
                <c:formatCode>0.000_ ;[Red]\-0.000\ 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8C05-4A20-A6E4-67C6B826B02B}"/>
            </c:ext>
          </c:extLst>
        </c:ser>
        <c:ser>
          <c:idx val="4"/>
          <c:order val="4"/>
          <c:tx>
            <c:strRef>
              <c:f>'Drift Raw data '!$BN$59</c:f>
              <c:strCache>
                <c:ptCount val="1"/>
                <c:pt idx="0">
                  <c:v>0</c:v>
                </c:pt>
              </c:strCache>
            </c:strRef>
          </c:tx>
          <c:marker>
            <c:symbol val="circle"/>
            <c:size val="5"/>
          </c:marker>
          <c:xVal>
            <c:numRef>
              <c:f>'Drift Raw data '!$C$63:$C$96</c:f>
              <c:numCache>
                <c:formatCode>General</c:formatCode>
                <c:ptCount val="34"/>
                <c:pt idx="0">
                  <c:v>0</c:v>
                </c:pt>
                <c:pt idx="1">
                  <c:v>3.3333333333333333E-2</c:v>
                </c:pt>
                <c:pt idx="2">
                  <c:v>8.3333333333333301E-2</c:v>
                </c:pt>
                <c:pt idx="3">
                  <c:v>0.16666666666666666</c:v>
                </c:pt>
                <c:pt idx="4">
                  <c:v>0.33333333333333331</c:v>
                </c:pt>
                <c:pt idx="5">
                  <c:v>0.5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8</c:v>
                </c:pt>
                <c:pt idx="10">
                  <c:v>12</c:v>
                </c:pt>
                <c:pt idx="11">
                  <c:v>24</c:v>
                </c:pt>
                <c:pt idx="12">
                  <c:v>48</c:v>
                </c:pt>
                <c:pt idx="13">
                  <c:v>72</c:v>
                </c:pt>
                <c:pt idx="14">
                  <c:v>100</c:v>
                </c:pt>
                <c:pt idx="15">
                  <c:v>168</c:v>
                </c:pt>
                <c:pt idx="16">
                  <c:v>196</c:v>
                </c:pt>
                <c:pt idx="17">
                  <c:v>216</c:v>
                </c:pt>
                <c:pt idx="18">
                  <c:v>264</c:v>
                </c:pt>
                <c:pt idx="19">
                  <c:v>300</c:v>
                </c:pt>
                <c:pt idx="20">
                  <c:v>336</c:v>
                </c:pt>
                <c:pt idx="21">
                  <c:v>408</c:v>
                </c:pt>
                <c:pt idx="22">
                  <c:v>504</c:v>
                </c:pt>
                <c:pt idx="23">
                  <c:v>600</c:v>
                </c:pt>
                <c:pt idx="24">
                  <c:v>720</c:v>
                </c:pt>
                <c:pt idx="25">
                  <c:v>792</c:v>
                </c:pt>
                <c:pt idx="26">
                  <c:v>840</c:v>
                </c:pt>
                <c:pt idx="27">
                  <c:v>912</c:v>
                </c:pt>
                <c:pt idx="28">
                  <c:v>5000</c:v>
                </c:pt>
                <c:pt idx="29">
                  <c:v>7000</c:v>
                </c:pt>
                <c:pt idx="30">
                  <c:v>10000</c:v>
                </c:pt>
                <c:pt idx="31">
                  <c:v>15000</c:v>
                </c:pt>
                <c:pt idx="32">
                  <c:v>20000</c:v>
                </c:pt>
                <c:pt idx="33">
                  <c:v>25000</c:v>
                </c:pt>
              </c:numCache>
            </c:numRef>
          </c:xVal>
          <c:yVal>
            <c:numRef>
              <c:f>'Drift Raw data '!$BR$63:$BR$96</c:f>
              <c:numCache>
                <c:formatCode>0.000_ ;[Red]\-0.000\ 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8C05-4A20-A6E4-67C6B826B02B}"/>
            </c:ext>
          </c:extLst>
        </c:ser>
        <c:ser>
          <c:idx val="5"/>
          <c:order val="5"/>
          <c:tx>
            <c:strRef>
              <c:f>'Drift Raw data '!$CC$59</c:f>
              <c:strCache>
                <c:ptCount val="1"/>
                <c:pt idx="0">
                  <c:v>0</c:v>
                </c:pt>
              </c:strCache>
            </c:strRef>
          </c:tx>
          <c:marker>
            <c:symbol val="circle"/>
            <c:size val="5"/>
          </c:marker>
          <c:xVal>
            <c:numRef>
              <c:f>'Drift Raw data '!$C$63:$C$96</c:f>
              <c:numCache>
                <c:formatCode>General</c:formatCode>
                <c:ptCount val="34"/>
                <c:pt idx="0">
                  <c:v>0</c:v>
                </c:pt>
                <c:pt idx="1">
                  <c:v>3.3333333333333333E-2</c:v>
                </c:pt>
                <c:pt idx="2">
                  <c:v>8.3333333333333301E-2</c:v>
                </c:pt>
                <c:pt idx="3">
                  <c:v>0.16666666666666666</c:v>
                </c:pt>
                <c:pt idx="4">
                  <c:v>0.33333333333333331</c:v>
                </c:pt>
                <c:pt idx="5">
                  <c:v>0.5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8</c:v>
                </c:pt>
                <c:pt idx="10">
                  <c:v>12</c:v>
                </c:pt>
                <c:pt idx="11">
                  <c:v>24</c:v>
                </c:pt>
                <c:pt idx="12">
                  <c:v>48</c:v>
                </c:pt>
                <c:pt idx="13">
                  <c:v>72</c:v>
                </c:pt>
                <c:pt idx="14">
                  <c:v>100</c:v>
                </c:pt>
                <c:pt idx="15">
                  <c:v>168</c:v>
                </c:pt>
                <c:pt idx="16">
                  <c:v>196</c:v>
                </c:pt>
                <c:pt idx="17">
                  <c:v>216</c:v>
                </c:pt>
                <c:pt idx="18">
                  <c:v>264</c:v>
                </c:pt>
                <c:pt idx="19">
                  <c:v>300</c:v>
                </c:pt>
                <c:pt idx="20">
                  <c:v>336</c:v>
                </c:pt>
                <c:pt idx="21">
                  <c:v>408</c:v>
                </c:pt>
                <c:pt idx="22">
                  <c:v>504</c:v>
                </c:pt>
                <c:pt idx="23">
                  <c:v>600</c:v>
                </c:pt>
                <c:pt idx="24">
                  <c:v>720</c:v>
                </c:pt>
                <c:pt idx="25">
                  <c:v>792</c:v>
                </c:pt>
                <c:pt idx="26">
                  <c:v>840</c:v>
                </c:pt>
                <c:pt idx="27">
                  <c:v>912</c:v>
                </c:pt>
                <c:pt idx="28">
                  <c:v>5000</c:v>
                </c:pt>
                <c:pt idx="29">
                  <c:v>7000</c:v>
                </c:pt>
                <c:pt idx="30">
                  <c:v>10000</c:v>
                </c:pt>
                <c:pt idx="31">
                  <c:v>15000</c:v>
                </c:pt>
                <c:pt idx="32">
                  <c:v>20000</c:v>
                </c:pt>
                <c:pt idx="33">
                  <c:v>25000</c:v>
                </c:pt>
              </c:numCache>
            </c:numRef>
          </c:xVal>
          <c:yVal>
            <c:numRef>
              <c:f>'Drift Raw data '!$CG$63:$CG$96</c:f>
              <c:numCache>
                <c:formatCode>0.000_ ;[Red]\-0.000\ 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8C05-4A20-A6E4-67C6B826B02B}"/>
            </c:ext>
          </c:extLst>
        </c:ser>
        <c:ser>
          <c:idx val="6"/>
          <c:order val="6"/>
          <c:tx>
            <c:v>Guide Line</c:v>
          </c:tx>
          <c:spPr>
            <a:ln>
              <a:prstDash val="sysDot"/>
            </a:ln>
          </c:spPr>
          <c:marker>
            <c:symbol val="none"/>
          </c:marker>
          <c:xVal>
            <c:numRef>
              <c:f>'Drift Raw data '!$C$110:$C$131</c:f>
            </c:numRef>
          </c:xVal>
          <c:yVal>
            <c:numRef>
              <c:f>'Drift Raw data '!$O$110:$O$131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8C05-4A20-A6E4-67C6B826B0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756672"/>
        <c:axId val="119771136"/>
      </c:scatterChart>
      <c:valAx>
        <c:axId val="119756672"/>
        <c:scaling>
          <c:orientation val="minMax"/>
          <c:max val="3000"/>
          <c:min val="0"/>
        </c:scaling>
        <c:delete val="0"/>
        <c:axPos val="b"/>
        <c:majorGridlines/>
        <c:minorGridlines>
          <c:spPr>
            <a:ln>
              <a:solidFill>
                <a:schemeClr val="bg1">
                  <a:lumMod val="85000"/>
                </a:scheme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lang="ja-JP"/>
                </a:pPr>
                <a:r>
                  <a:rPr lang="en-US" altLang="ja-JP"/>
                  <a:t>Aging</a:t>
                </a:r>
                <a:r>
                  <a:rPr lang="en-US" altLang="ja-JP" baseline="0"/>
                  <a:t> Time</a:t>
                </a:r>
                <a:r>
                  <a:rPr lang="ja-JP" altLang="en-US" baseline="0"/>
                  <a:t>　</a:t>
                </a:r>
                <a:r>
                  <a:rPr lang="en-US" altLang="ja-JP" baseline="0"/>
                  <a:t>[hours]</a:t>
                </a:r>
                <a:endParaRPr lang="ja-JP"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txPr>
          <a:bodyPr/>
          <a:lstStyle/>
          <a:p>
            <a:pPr>
              <a:defRPr lang="ja-JP" sz="1200">
                <a:latin typeface="+mj-lt"/>
              </a:defRPr>
            </a:pPr>
            <a:endParaRPr lang="zh-CN"/>
          </a:p>
        </c:txPr>
        <c:crossAx val="119771136"/>
        <c:crosses val="autoZero"/>
        <c:crossBetween val="midCat"/>
      </c:valAx>
      <c:valAx>
        <c:axId val="119771136"/>
        <c:scaling>
          <c:orientation val="minMax"/>
          <c:max val="2.0000000000000011E-2"/>
          <c:min val="-2.0000000000000004E-2"/>
        </c:scaling>
        <c:delete val="0"/>
        <c:axPos val="l"/>
        <c:majorGridlines/>
        <c:minorGridlines>
          <c:spPr>
            <a:ln>
              <a:solidFill>
                <a:schemeClr val="bg1">
                  <a:lumMod val="85000"/>
                </a:scheme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lang="ja-JP" b="0">
                    <a:latin typeface="Arial Unicode MS" pitchFamily="50" charset="-128"/>
                    <a:ea typeface="Arial Unicode MS" pitchFamily="50" charset="-128"/>
                    <a:cs typeface="Arial Unicode MS" pitchFamily="50" charset="-128"/>
                  </a:defRPr>
                </a:pPr>
                <a:r>
                  <a:rPr lang="en-US" altLang="ja-JP" b="0">
                    <a:latin typeface="Arial Unicode MS" pitchFamily="50" charset="-128"/>
                    <a:ea typeface="Arial Unicode MS" pitchFamily="50" charset="-128"/>
                    <a:cs typeface="Arial Unicode MS" pitchFamily="50" charset="-128"/>
                  </a:rPr>
                  <a:t>White Chromaticity</a:t>
                </a:r>
                <a:r>
                  <a:rPr lang="ja-JP" altLang="en-US" b="0">
                    <a:latin typeface="Arial Unicode MS" pitchFamily="50" charset="-128"/>
                    <a:ea typeface="Arial Unicode MS" pitchFamily="50" charset="-128"/>
                    <a:cs typeface="Arial Unicode MS" pitchFamily="50" charset="-128"/>
                  </a:rPr>
                  <a:t>　</a:t>
                </a:r>
                <a:r>
                  <a:rPr lang="en-US" altLang="ja-JP" b="0">
                    <a:latin typeface="Arial Unicode MS" pitchFamily="50" charset="-128"/>
                    <a:ea typeface="Arial Unicode MS" pitchFamily="50" charset="-128"/>
                    <a:cs typeface="Arial Unicode MS" pitchFamily="50" charset="-128"/>
                  </a:rPr>
                  <a:t>x value</a:t>
                </a:r>
                <a:endParaRPr lang="ja-JP" altLang="en-US" b="0">
                  <a:latin typeface="Arial Unicode MS" pitchFamily="50" charset="-128"/>
                  <a:ea typeface="Arial Unicode MS" pitchFamily="50" charset="-128"/>
                  <a:cs typeface="Arial Unicode MS" pitchFamily="50" charset="-128"/>
                </a:endParaRPr>
              </a:p>
            </c:rich>
          </c:tx>
          <c:overlay val="0"/>
        </c:title>
        <c:numFmt formatCode="#,##0.000_ " sourceLinked="0"/>
        <c:majorTickMark val="out"/>
        <c:minorTickMark val="none"/>
        <c:tickLblPos val="nextTo"/>
        <c:txPr>
          <a:bodyPr/>
          <a:lstStyle/>
          <a:p>
            <a:pPr>
              <a:defRPr lang="ja-JP" sz="1200">
                <a:latin typeface="+mj-lt"/>
              </a:defRPr>
            </a:pPr>
            <a:endParaRPr lang="zh-CN"/>
          </a:p>
        </c:txPr>
        <c:crossAx val="119756672"/>
        <c:crosses val="autoZero"/>
        <c:crossBetween val="midCat"/>
        <c:majorUnit val="1.0000000000000002E-2"/>
      </c:valAx>
    </c:plotArea>
    <c:legend>
      <c:legendPos val="r"/>
      <c:layout>
        <c:manualLayout>
          <c:xMode val="edge"/>
          <c:yMode val="edge"/>
          <c:x val="0.72351807999614581"/>
          <c:y val="3.8015403023769672E-3"/>
          <c:w val="0.26810987241861312"/>
          <c:h val="0.39986350426475592"/>
        </c:manualLayout>
      </c:layout>
      <c:overlay val="1"/>
      <c:spPr>
        <a:solidFill>
          <a:schemeClr val="bg1"/>
        </a:solidFill>
        <a:ln>
          <a:solidFill>
            <a:schemeClr val="bg1">
              <a:lumMod val="75000"/>
            </a:schemeClr>
          </a:solidFill>
        </a:ln>
      </c:spPr>
      <c:txPr>
        <a:bodyPr/>
        <a:lstStyle/>
        <a:p>
          <a:pPr>
            <a:defRPr lang="ja-JP" sz="1200">
              <a:latin typeface="+mn-lt"/>
            </a:defRPr>
          </a:pPr>
          <a:endParaRPr lang="zh-CN"/>
        </a:p>
      </c:txPr>
    </c:legend>
    <c:plotVisOnly val="1"/>
    <c:dispBlanksAs val="span"/>
    <c:showDLblsOverMax val="0"/>
  </c:chart>
  <c:printSettings>
    <c:headerFooter/>
    <c:pageMargins b="0.75000000000000477" l="0.70000000000000062" r="0.70000000000000062" t="0.75000000000000477" header="0.30000000000000032" footer="0.30000000000000032"/>
    <c:pageSetup/>
  </c:printSettings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ja-JP"/>
            </a:pPr>
            <a:r>
              <a:rPr lang="en-US" altLang="ja-JP"/>
              <a:t>Wy</a:t>
            </a:r>
            <a:r>
              <a:rPr lang="ja-JP" altLang="en-US"/>
              <a:t>　</a:t>
            </a:r>
            <a:r>
              <a:rPr lang="en-US" altLang="ja-JP" sz="1800" b="1" i="0" u="none" strike="noStrike" baseline="0">
                <a:effectLst/>
              </a:rPr>
              <a:t>(Variation)</a:t>
            </a:r>
            <a:endParaRPr lang="ja-JP" altLang="en-US"/>
          </a:p>
        </c:rich>
      </c:tx>
      <c:layout>
        <c:manualLayout>
          <c:xMode val="edge"/>
          <c:yMode val="edge"/>
          <c:x val="0.16725818185694374"/>
          <c:y val="3.07918204754726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'Drift Raw data '!$F$59</c:f>
              <c:strCache>
                <c:ptCount val="1"/>
                <c:pt idx="0">
                  <c:v>0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square"/>
            <c:size val="5"/>
          </c:marker>
          <c:xVal>
            <c:numRef>
              <c:f>'Drift Raw data '!$C$63:$C$96</c:f>
              <c:numCache>
                <c:formatCode>General</c:formatCode>
                <c:ptCount val="34"/>
                <c:pt idx="0">
                  <c:v>0</c:v>
                </c:pt>
                <c:pt idx="1">
                  <c:v>3.3333333333333333E-2</c:v>
                </c:pt>
                <c:pt idx="2">
                  <c:v>8.3333333333333301E-2</c:v>
                </c:pt>
                <c:pt idx="3">
                  <c:v>0.16666666666666666</c:v>
                </c:pt>
                <c:pt idx="4">
                  <c:v>0.33333333333333331</c:v>
                </c:pt>
                <c:pt idx="5">
                  <c:v>0.5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8</c:v>
                </c:pt>
                <c:pt idx="10">
                  <c:v>12</c:v>
                </c:pt>
                <c:pt idx="11">
                  <c:v>24</c:v>
                </c:pt>
                <c:pt idx="12">
                  <c:v>48</c:v>
                </c:pt>
                <c:pt idx="13">
                  <c:v>72</c:v>
                </c:pt>
                <c:pt idx="14">
                  <c:v>100</c:v>
                </c:pt>
                <c:pt idx="15">
                  <c:v>168</c:v>
                </c:pt>
                <c:pt idx="16">
                  <c:v>196</c:v>
                </c:pt>
                <c:pt idx="17">
                  <c:v>216</c:v>
                </c:pt>
                <c:pt idx="18">
                  <c:v>264</c:v>
                </c:pt>
                <c:pt idx="19">
                  <c:v>300</c:v>
                </c:pt>
                <c:pt idx="20">
                  <c:v>336</c:v>
                </c:pt>
                <c:pt idx="21">
                  <c:v>408</c:v>
                </c:pt>
                <c:pt idx="22">
                  <c:v>504</c:v>
                </c:pt>
                <c:pt idx="23">
                  <c:v>600</c:v>
                </c:pt>
                <c:pt idx="24">
                  <c:v>720</c:v>
                </c:pt>
                <c:pt idx="25">
                  <c:v>792</c:v>
                </c:pt>
                <c:pt idx="26">
                  <c:v>840</c:v>
                </c:pt>
                <c:pt idx="27">
                  <c:v>912</c:v>
                </c:pt>
                <c:pt idx="28">
                  <c:v>5000</c:v>
                </c:pt>
                <c:pt idx="29">
                  <c:v>7000</c:v>
                </c:pt>
                <c:pt idx="30">
                  <c:v>10000</c:v>
                </c:pt>
                <c:pt idx="31">
                  <c:v>15000</c:v>
                </c:pt>
                <c:pt idx="32">
                  <c:v>20000</c:v>
                </c:pt>
                <c:pt idx="33">
                  <c:v>25000</c:v>
                </c:pt>
              </c:numCache>
            </c:numRef>
          </c:xVal>
          <c:yVal>
            <c:numRef>
              <c:f>'Drift Raw data '!$K$63:$K$96</c:f>
              <c:numCache>
                <c:formatCode>0.000_ ;[Red]\-0.000\ </c:formatCode>
                <c:ptCount val="34"/>
                <c:pt idx="0">
                  <c:v>0</c:v>
                </c:pt>
                <c:pt idx="1">
                  <c:v>-0.31990000000000002</c:v>
                </c:pt>
                <c:pt idx="2">
                  <c:v>-3.0833300000000008E-2</c:v>
                </c:pt>
                <c:pt idx="3">
                  <c:v>-0.31990000000000002</c:v>
                </c:pt>
                <c:pt idx="4">
                  <c:v>-0.31990000000000002</c:v>
                </c:pt>
                <c:pt idx="5">
                  <c:v>-0.31990000000000002</c:v>
                </c:pt>
                <c:pt idx="6">
                  <c:v>-3.6900000000000044E-2</c:v>
                </c:pt>
                <c:pt idx="7">
                  <c:v>-3.7900000000000045E-2</c:v>
                </c:pt>
                <c:pt idx="8">
                  <c:v>-3.889999999999999E-2</c:v>
                </c:pt>
                <c:pt idx="11">
                  <c:v>-4.1899999999999993E-2</c:v>
                </c:pt>
                <c:pt idx="12">
                  <c:v>-4.2899999999999994E-2</c:v>
                </c:pt>
                <c:pt idx="15">
                  <c:v>-4.3899999999999995E-2</c:v>
                </c:pt>
                <c:pt idx="16">
                  <c:v>-4.4899999999999995E-2</c:v>
                </c:pt>
                <c:pt idx="17">
                  <c:v>-4.4899999999999995E-2</c:v>
                </c:pt>
                <c:pt idx="18">
                  <c:v>-4.4700000000000017E-2</c:v>
                </c:pt>
                <c:pt idx="19">
                  <c:v>-4.4700000000000017E-2</c:v>
                </c:pt>
                <c:pt idx="20">
                  <c:v>-0.31990000000000002</c:v>
                </c:pt>
                <c:pt idx="21">
                  <c:v>-0.31990000000000002</c:v>
                </c:pt>
                <c:pt idx="22">
                  <c:v>-0.31990000000000002</c:v>
                </c:pt>
                <c:pt idx="23">
                  <c:v>-0.31990000000000002</c:v>
                </c:pt>
                <c:pt idx="24">
                  <c:v>-0.31990000000000002</c:v>
                </c:pt>
                <c:pt idx="25">
                  <c:v>-0.31990000000000002</c:v>
                </c:pt>
                <c:pt idx="26">
                  <c:v>-0.31990000000000002</c:v>
                </c:pt>
                <c:pt idx="27">
                  <c:v>-0.31990000000000002</c:v>
                </c:pt>
                <c:pt idx="28">
                  <c:v>-0.31990000000000002</c:v>
                </c:pt>
                <c:pt idx="29">
                  <c:v>-0.31990000000000002</c:v>
                </c:pt>
                <c:pt idx="30">
                  <c:v>-0.31990000000000002</c:v>
                </c:pt>
                <c:pt idx="31">
                  <c:v>-0.31990000000000002</c:v>
                </c:pt>
                <c:pt idx="32">
                  <c:v>-0.31990000000000002</c:v>
                </c:pt>
                <c:pt idx="33">
                  <c:v>-0.31990000000000002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183-4F22-8856-06D7587EC15A}"/>
            </c:ext>
          </c:extLst>
        </c:ser>
        <c:ser>
          <c:idx val="1"/>
          <c:order val="1"/>
          <c:tx>
            <c:strRef>
              <c:f>'Drift Raw data '!$U$59</c:f>
              <c:strCache>
                <c:ptCount val="1"/>
                <c:pt idx="0">
                  <c:v>0</c:v>
                </c:pt>
              </c:strCache>
            </c:strRef>
          </c:tx>
          <c:marker>
            <c:symbol val="square"/>
            <c:size val="5"/>
          </c:marker>
          <c:xVal>
            <c:numRef>
              <c:f>'Drift Raw data '!$C$63:$C$96</c:f>
              <c:numCache>
                <c:formatCode>General</c:formatCode>
                <c:ptCount val="34"/>
                <c:pt idx="0">
                  <c:v>0</c:v>
                </c:pt>
                <c:pt idx="1">
                  <c:v>3.3333333333333333E-2</c:v>
                </c:pt>
                <c:pt idx="2">
                  <c:v>8.3333333333333301E-2</c:v>
                </c:pt>
                <c:pt idx="3">
                  <c:v>0.16666666666666666</c:v>
                </c:pt>
                <c:pt idx="4">
                  <c:v>0.33333333333333331</c:v>
                </c:pt>
                <c:pt idx="5">
                  <c:v>0.5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8</c:v>
                </c:pt>
                <c:pt idx="10">
                  <c:v>12</c:v>
                </c:pt>
                <c:pt idx="11">
                  <c:v>24</c:v>
                </c:pt>
                <c:pt idx="12">
                  <c:v>48</c:v>
                </c:pt>
                <c:pt idx="13">
                  <c:v>72</c:v>
                </c:pt>
                <c:pt idx="14">
                  <c:v>100</c:v>
                </c:pt>
                <c:pt idx="15">
                  <c:v>168</c:v>
                </c:pt>
                <c:pt idx="16">
                  <c:v>196</c:v>
                </c:pt>
                <c:pt idx="17">
                  <c:v>216</c:v>
                </c:pt>
                <c:pt idx="18">
                  <c:v>264</c:v>
                </c:pt>
                <c:pt idx="19">
                  <c:v>300</c:v>
                </c:pt>
                <c:pt idx="20">
                  <c:v>336</c:v>
                </c:pt>
                <c:pt idx="21">
                  <c:v>408</c:v>
                </c:pt>
                <c:pt idx="22">
                  <c:v>504</c:v>
                </c:pt>
                <c:pt idx="23">
                  <c:v>600</c:v>
                </c:pt>
                <c:pt idx="24">
                  <c:v>720</c:v>
                </c:pt>
                <c:pt idx="25">
                  <c:v>792</c:v>
                </c:pt>
                <c:pt idx="26">
                  <c:v>840</c:v>
                </c:pt>
                <c:pt idx="27">
                  <c:v>912</c:v>
                </c:pt>
                <c:pt idx="28">
                  <c:v>5000</c:v>
                </c:pt>
                <c:pt idx="29">
                  <c:v>7000</c:v>
                </c:pt>
                <c:pt idx="30">
                  <c:v>10000</c:v>
                </c:pt>
                <c:pt idx="31">
                  <c:v>15000</c:v>
                </c:pt>
                <c:pt idx="32">
                  <c:v>20000</c:v>
                </c:pt>
                <c:pt idx="33">
                  <c:v>25000</c:v>
                </c:pt>
              </c:numCache>
            </c:numRef>
          </c:xVal>
          <c:yVal>
            <c:numRef>
              <c:f>'Drift Raw data '!$Z$63:$Z$96</c:f>
              <c:numCache>
                <c:formatCode>0.000_ ;[Red]\-0.000\ </c:formatCode>
                <c:ptCount val="34"/>
                <c:pt idx="0">
                  <c:v>0</c:v>
                </c:pt>
                <c:pt idx="1">
                  <c:v>-0.3261</c:v>
                </c:pt>
                <c:pt idx="2">
                  <c:v>-3.9100000000000024E-2</c:v>
                </c:pt>
                <c:pt idx="3">
                  <c:v>-0.3261</c:v>
                </c:pt>
                <c:pt idx="4">
                  <c:v>-0.3261</c:v>
                </c:pt>
                <c:pt idx="5">
                  <c:v>-0.3261</c:v>
                </c:pt>
                <c:pt idx="6">
                  <c:v>-4.3200000000000016E-2</c:v>
                </c:pt>
                <c:pt idx="7">
                  <c:v>-4.4100000000000028E-2</c:v>
                </c:pt>
                <c:pt idx="8">
                  <c:v>-4.5099999999999973E-2</c:v>
                </c:pt>
                <c:pt idx="9">
                  <c:v>-4.6099999999999974E-2</c:v>
                </c:pt>
                <c:pt idx="10">
                  <c:v>-4.6099999999999974E-2</c:v>
                </c:pt>
                <c:pt idx="11">
                  <c:v>-4.8099999999999976E-2</c:v>
                </c:pt>
                <c:pt idx="12">
                  <c:v>-4.9099999999999977E-2</c:v>
                </c:pt>
                <c:pt idx="13">
                  <c:v>-4.9099999999999977E-2</c:v>
                </c:pt>
                <c:pt idx="14">
                  <c:v>-4.9099999999999977E-2</c:v>
                </c:pt>
                <c:pt idx="15">
                  <c:v>-5.0099999999999978E-2</c:v>
                </c:pt>
                <c:pt idx="16">
                  <c:v>-5.04E-2</c:v>
                </c:pt>
                <c:pt idx="17">
                  <c:v>-5.0099999999999978E-2</c:v>
                </c:pt>
                <c:pt idx="18">
                  <c:v>-5.0099999999999978E-2</c:v>
                </c:pt>
                <c:pt idx="19">
                  <c:v>-5.0800000000000012E-2</c:v>
                </c:pt>
                <c:pt idx="20">
                  <c:v>-0.3261</c:v>
                </c:pt>
                <c:pt idx="21">
                  <c:v>-0.3261</c:v>
                </c:pt>
                <c:pt idx="22">
                  <c:v>-0.3261</c:v>
                </c:pt>
                <c:pt idx="23">
                  <c:v>-0.3261</c:v>
                </c:pt>
                <c:pt idx="24">
                  <c:v>-0.3261</c:v>
                </c:pt>
                <c:pt idx="25">
                  <c:v>-0.3261</c:v>
                </c:pt>
                <c:pt idx="26">
                  <c:v>-0.3261</c:v>
                </c:pt>
                <c:pt idx="27">
                  <c:v>-0.3261</c:v>
                </c:pt>
                <c:pt idx="28">
                  <c:v>-0.3261</c:v>
                </c:pt>
                <c:pt idx="29">
                  <c:v>-0.3261</c:v>
                </c:pt>
                <c:pt idx="30">
                  <c:v>-0.3261</c:v>
                </c:pt>
                <c:pt idx="31">
                  <c:v>-0.3261</c:v>
                </c:pt>
                <c:pt idx="32">
                  <c:v>-0.3261</c:v>
                </c:pt>
                <c:pt idx="33">
                  <c:v>-0.3261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183-4F22-8856-06D7587EC15A}"/>
            </c:ext>
          </c:extLst>
        </c:ser>
        <c:ser>
          <c:idx val="2"/>
          <c:order val="2"/>
          <c:tx>
            <c:strRef>
              <c:f>'Drift Raw data '!$AJ$59</c:f>
              <c:strCache>
                <c:ptCount val="1"/>
                <c:pt idx="0">
                  <c:v>0</c:v>
                </c:pt>
              </c:strCache>
            </c:strRef>
          </c:tx>
          <c:marker>
            <c:symbol val="triangle"/>
            <c:size val="5"/>
          </c:marker>
          <c:xVal>
            <c:numRef>
              <c:f>'Drift Raw data '!$C$63:$C$96</c:f>
              <c:numCache>
                <c:formatCode>General</c:formatCode>
                <c:ptCount val="34"/>
                <c:pt idx="0">
                  <c:v>0</c:v>
                </c:pt>
                <c:pt idx="1">
                  <c:v>3.3333333333333333E-2</c:v>
                </c:pt>
                <c:pt idx="2">
                  <c:v>8.3333333333333301E-2</c:v>
                </c:pt>
                <c:pt idx="3">
                  <c:v>0.16666666666666666</c:v>
                </c:pt>
                <c:pt idx="4">
                  <c:v>0.33333333333333331</c:v>
                </c:pt>
                <c:pt idx="5">
                  <c:v>0.5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8</c:v>
                </c:pt>
                <c:pt idx="10">
                  <c:v>12</c:v>
                </c:pt>
                <c:pt idx="11">
                  <c:v>24</c:v>
                </c:pt>
                <c:pt idx="12">
                  <c:v>48</c:v>
                </c:pt>
                <c:pt idx="13">
                  <c:v>72</c:v>
                </c:pt>
                <c:pt idx="14">
                  <c:v>100</c:v>
                </c:pt>
                <c:pt idx="15">
                  <c:v>168</c:v>
                </c:pt>
                <c:pt idx="16">
                  <c:v>196</c:v>
                </c:pt>
                <c:pt idx="17">
                  <c:v>216</c:v>
                </c:pt>
                <c:pt idx="18">
                  <c:v>264</c:v>
                </c:pt>
                <c:pt idx="19">
                  <c:v>300</c:v>
                </c:pt>
                <c:pt idx="20">
                  <c:v>336</c:v>
                </c:pt>
                <c:pt idx="21">
                  <c:v>408</c:v>
                </c:pt>
                <c:pt idx="22">
                  <c:v>504</c:v>
                </c:pt>
                <c:pt idx="23">
                  <c:v>600</c:v>
                </c:pt>
                <c:pt idx="24">
                  <c:v>720</c:v>
                </c:pt>
                <c:pt idx="25">
                  <c:v>792</c:v>
                </c:pt>
                <c:pt idx="26">
                  <c:v>840</c:v>
                </c:pt>
                <c:pt idx="27">
                  <c:v>912</c:v>
                </c:pt>
                <c:pt idx="28">
                  <c:v>5000</c:v>
                </c:pt>
                <c:pt idx="29">
                  <c:v>7000</c:v>
                </c:pt>
                <c:pt idx="30">
                  <c:v>10000</c:v>
                </c:pt>
                <c:pt idx="31">
                  <c:v>15000</c:v>
                </c:pt>
                <c:pt idx="32">
                  <c:v>20000</c:v>
                </c:pt>
                <c:pt idx="33">
                  <c:v>25000</c:v>
                </c:pt>
              </c:numCache>
            </c:numRef>
          </c:xVal>
          <c:yVal>
            <c:numRef>
              <c:f>'Drift Raw data '!$AO$63:$AO$96</c:f>
              <c:numCache>
                <c:formatCode>0.000_ ;[Red]\-0.000\ 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183-4F22-8856-06D7587EC15A}"/>
            </c:ext>
          </c:extLst>
        </c:ser>
        <c:ser>
          <c:idx val="3"/>
          <c:order val="3"/>
          <c:tx>
            <c:strRef>
              <c:f>'Drift Raw data '!$AY$59</c:f>
              <c:strCache>
                <c:ptCount val="1"/>
                <c:pt idx="0">
                  <c:v>0</c:v>
                </c:pt>
              </c:strCache>
            </c:strRef>
          </c:tx>
          <c:marker>
            <c:symbol val="triangle"/>
            <c:size val="5"/>
          </c:marker>
          <c:xVal>
            <c:numRef>
              <c:f>'Drift Raw data '!$C$63:$C$96</c:f>
              <c:numCache>
                <c:formatCode>General</c:formatCode>
                <c:ptCount val="34"/>
                <c:pt idx="0">
                  <c:v>0</c:v>
                </c:pt>
                <c:pt idx="1">
                  <c:v>3.3333333333333333E-2</c:v>
                </c:pt>
                <c:pt idx="2">
                  <c:v>8.3333333333333301E-2</c:v>
                </c:pt>
                <c:pt idx="3">
                  <c:v>0.16666666666666666</c:v>
                </c:pt>
                <c:pt idx="4">
                  <c:v>0.33333333333333331</c:v>
                </c:pt>
                <c:pt idx="5">
                  <c:v>0.5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8</c:v>
                </c:pt>
                <c:pt idx="10">
                  <c:v>12</c:v>
                </c:pt>
                <c:pt idx="11">
                  <c:v>24</c:v>
                </c:pt>
                <c:pt idx="12">
                  <c:v>48</c:v>
                </c:pt>
                <c:pt idx="13">
                  <c:v>72</c:v>
                </c:pt>
                <c:pt idx="14">
                  <c:v>100</c:v>
                </c:pt>
                <c:pt idx="15">
                  <c:v>168</c:v>
                </c:pt>
                <c:pt idx="16">
                  <c:v>196</c:v>
                </c:pt>
                <c:pt idx="17">
                  <c:v>216</c:v>
                </c:pt>
                <c:pt idx="18">
                  <c:v>264</c:v>
                </c:pt>
                <c:pt idx="19">
                  <c:v>300</c:v>
                </c:pt>
                <c:pt idx="20">
                  <c:v>336</c:v>
                </c:pt>
                <c:pt idx="21">
                  <c:v>408</c:v>
                </c:pt>
                <c:pt idx="22">
                  <c:v>504</c:v>
                </c:pt>
                <c:pt idx="23">
                  <c:v>600</c:v>
                </c:pt>
                <c:pt idx="24">
                  <c:v>720</c:v>
                </c:pt>
                <c:pt idx="25">
                  <c:v>792</c:v>
                </c:pt>
                <c:pt idx="26">
                  <c:v>840</c:v>
                </c:pt>
                <c:pt idx="27">
                  <c:v>912</c:v>
                </c:pt>
                <c:pt idx="28">
                  <c:v>5000</c:v>
                </c:pt>
                <c:pt idx="29">
                  <c:v>7000</c:v>
                </c:pt>
                <c:pt idx="30">
                  <c:v>10000</c:v>
                </c:pt>
                <c:pt idx="31">
                  <c:v>15000</c:v>
                </c:pt>
                <c:pt idx="32">
                  <c:v>20000</c:v>
                </c:pt>
                <c:pt idx="33">
                  <c:v>25000</c:v>
                </c:pt>
              </c:numCache>
            </c:numRef>
          </c:xVal>
          <c:yVal>
            <c:numRef>
              <c:f>'Drift Raw data '!$BD$63:$BD$96</c:f>
              <c:numCache>
                <c:formatCode>0.000_ ;[Red]\-0.000\ 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2183-4F22-8856-06D7587EC15A}"/>
            </c:ext>
          </c:extLst>
        </c:ser>
        <c:ser>
          <c:idx val="4"/>
          <c:order val="4"/>
          <c:tx>
            <c:strRef>
              <c:f>'Drift Raw data '!$BN$59</c:f>
              <c:strCache>
                <c:ptCount val="1"/>
                <c:pt idx="0">
                  <c:v>0</c:v>
                </c:pt>
              </c:strCache>
            </c:strRef>
          </c:tx>
          <c:marker>
            <c:symbol val="circle"/>
            <c:size val="5"/>
          </c:marker>
          <c:xVal>
            <c:numRef>
              <c:f>'Drift Raw data '!$C$63:$C$96</c:f>
              <c:numCache>
                <c:formatCode>General</c:formatCode>
                <c:ptCount val="34"/>
                <c:pt idx="0">
                  <c:v>0</c:v>
                </c:pt>
                <c:pt idx="1">
                  <c:v>3.3333333333333333E-2</c:v>
                </c:pt>
                <c:pt idx="2">
                  <c:v>8.3333333333333301E-2</c:v>
                </c:pt>
                <c:pt idx="3">
                  <c:v>0.16666666666666666</c:v>
                </c:pt>
                <c:pt idx="4">
                  <c:v>0.33333333333333331</c:v>
                </c:pt>
                <c:pt idx="5">
                  <c:v>0.5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8</c:v>
                </c:pt>
                <c:pt idx="10">
                  <c:v>12</c:v>
                </c:pt>
                <c:pt idx="11">
                  <c:v>24</c:v>
                </c:pt>
                <c:pt idx="12">
                  <c:v>48</c:v>
                </c:pt>
                <c:pt idx="13">
                  <c:v>72</c:v>
                </c:pt>
                <c:pt idx="14">
                  <c:v>100</c:v>
                </c:pt>
                <c:pt idx="15">
                  <c:v>168</c:v>
                </c:pt>
                <c:pt idx="16">
                  <c:v>196</c:v>
                </c:pt>
                <c:pt idx="17">
                  <c:v>216</c:v>
                </c:pt>
                <c:pt idx="18">
                  <c:v>264</c:v>
                </c:pt>
                <c:pt idx="19">
                  <c:v>300</c:v>
                </c:pt>
                <c:pt idx="20">
                  <c:v>336</c:v>
                </c:pt>
                <c:pt idx="21">
                  <c:v>408</c:v>
                </c:pt>
                <c:pt idx="22">
                  <c:v>504</c:v>
                </c:pt>
                <c:pt idx="23">
                  <c:v>600</c:v>
                </c:pt>
                <c:pt idx="24">
                  <c:v>720</c:v>
                </c:pt>
                <c:pt idx="25">
                  <c:v>792</c:v>
                </c:pt>
                <c:pt idx="26">
                  <c:v>840</c:v>
                </c:pt>
                <c:pt idx="27">
                  <c:v>912</c:v>
                </c:pt>
                <c:pt idx="28">
                  <c:v>5000</c:v>
                </c:pt>
                <c:pt idx="29">
                  <c:v>7000</c:v>
                </c:pt>
                <c:pt idx="30">
                  <c:v>10000</c:v>
                </c:pt>
                <c:pt idx="31">
                  <c:v>15000</c:v>
                </c:pt>
                <c:pt idx="32">
                  <c:v>20000</c:v>
                </c:pt>
                <c:pt idx="33">
                  <c:v>25000</c:v>
                </c:pt>
              </c:numCache>
            </c:numRef>
          </c:xVal>
          <c:yVal>
            <c:numRef>
              <c:f>'Drift Raw data '!$BS$63:$BS$96</c:f>
              <c:numCache>
                <c:formatCode>0.000_ ;[Red]\-0.000\ 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2183-4F22-8856-06D7587EC15A}"/>
            </c:ext>
          </c:extLst>
        </c:ser>
        <c:ser>
          <c:idx val="5"/>
          <c:order val="5"/>
          <c:tx>
            <c:strRef>
              <c:f>'Drift Raw data '!$CC$59</c:f>
              <c:strCache>
                <c:ptCount val="1"/>
                <c:pt idx="0">
                  <c:v>0</c:v>
                </c:pt>
              </c:strCache>
            </c:strRef>
          </c:tx>
          <c:marker>
            <c:symbol val="circle"/>
            <c:size val="5"/>
          </c:marker>
          <c:xVal>
            <c:numRef>
              <c:f>'Drift Raw data '!$C$63:$C$96</c:f>
              <c:numCache>
                <c:formatCode>General</c:formatCode>
                <c:ptCount val="34"/>
                <c:pt idx="0">
                  <c:v>0</c:v>
                </c:pt>
                <c:pt idx="1">
                  <c:v>3.3333333333333333E-2</c:v>
                </c:pt>
                <c:pt idx="2">
                  <c:v>8.3333333333333301E-2</c:v>
                </c:pt>
                <c:pt idx="3">
                  <c:v>0.16666666666666666</c:v>
                </c:pt>
                <c:pt idx="4">
                  <c:v>0.33333333333333331</c:v>
                </c:pt>
                <c:pt idx="5">
                  <c:v>0.5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8</c:v>
                </c:pt>
                <c:pt idx="10">
                  <c:v>12</c:v>
                </c:pt>
                <c:pt idx="11">
                  <c:v>24</c:v>
                </c:pt>
                <c:pt idx="12">
                  <c:v>48</c:v>
                </c:pt>
                <c:pt idx="13">
                  <c:v>72</c:v>
                </c:pt>
                <c:pt idx="14">
                  <c:v>100</c:v>
                </c:pt>
                <c:pt idx="15">
                  <c:v>168</c:v>
                </c:pt>
                <c:pt idx="16">
                  <c:v>196</c:v>
                </c:pt>
                <c:pt idx="17">
                  <c:v>216</c:v>
                </c:pt>
                <c:pt idx="18">
                  <c:v>264</c:v>
                </c:pt>
                <c:pt idx="19">
                  <c:v>300</c:v>
                </c:pt>
                <c:pt idx="20">
                  <c:v>336</c:v>
                </c:pt>
                <c:pt idx="21">
                  <c:v>408</c:v>
                </c:pt>
                <c:pt idx="22">
                  <c:v>504</c:v>
                </c:pt>
                <c:pt idx="23">
                  <c:v>600</c:v>
                </c:pt>
                <c:pt idx="24">
                  <c:v>720</c:v>
                </c:pt>
                <c:pt idx="25">
                  <c:v>792</c:v>
                </c:pt>
                <c:pt idx="26">
                  <c:v>840</c:v>
                </c:pt>
                <c:pt idx="27">
                  <c:v>912</c:v>
                </c:pt>
                <c:pt idx="28">
                  <c:v>5000</c:v>
                </c:pt>
                <c:pt idx="29">
                  <c:v>7000</c:v>
                </c:pt>
                <c:pt idx="30">
                  <c:v>10000</c:v>
                </c:pt>
                <c:pt idx="31">
                  <c:v>15000</c:v>
                </c:pt>
                <c:pt idx="32">
                  <c:v>20000</c:v>
                </c:pt>
                <c:pt idx="33">
                  <c:v>25000</c:v>
                </c:pt>
              </c:numCache>
            </c:numRef>
          </c:xVal>
          <c:yVal>
            <c:numRef>
              <c:f>'Drift Raw data '!$CH$63:$CH$96</c:f>
              <c:numCache>
                <c:formatCode>0.000_ ;[Red]\-0.000\ 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2183-4F22-8856-06D7587EC15A}"/>
            </c:ext>
          </c:extLst>
        </c:ser>
        <c:ser>
          <c:idx val="6"/>
          <c:order val="6"/>
          <c:tx>
            <c:v>Guide Line</c:v>
          </c:tx>
          <c:spPr>
            <a:ln>
              <a:prstDash val="sysDot"/>
            </a:ln>
          </c:spPr>
          <c:marker>
            <c:symbol val="none"/>
          </c:marker>
          <c:xVal>
            <c:numRef>
              <c:f>'Drift Raw data '!$C$110:$C$131</c:f>
            </c:numRef>
          </c:xVal>
          <c:yVal>
            <c:numRef>
              <c:f>'Drift Raw data '!$Q$110:$Q$131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2183-4F22-8856-06D7587EC1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025472"/>
        <c:axId val="120027392"/>
      </c:scatterChart>
      <c:valAx>
        <c:axId val="120025472"/>
        <c:scaling>
          <c:orientation val="minMax"/>
          <c:max val="3000"/>
          <c:min val="0"/>
        </c:scaling>
        <c:delete val="0"/>
        <c:axPos val="b"/>
        <c:majorGridlines/>
        <c:minorGridlines>
          <c:spPr>
            <a:ln>
              <a:solidFill>
                <a:schemeClr val="bg1">
                  <a:lumMod val="85000"/>
                </a:scheme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lang="ja-JP"/>
                </a:pPr>
                <a:r>
                  <a:rPr lang="en-US" altLang="ja-JP" sz="1000" b="1" i="0" u="none" strike="noStrike" baseline="0"/>
                  <a:t>Aging Time</a:t>
                </a:r>
                <a:r>
                  <a:rPr lang="ja-JP" altLang="ja-JP" sz="1000" b="1" i="0" u="none" strike="noStrike" baseline="0"/>
                  <a:t>　</a:t>
                </a:r>
                <a:r>
                  <a:rPr lang="en-US" altLang="ja-JP" sz="1000" b="1" i="0" u="none" strike="noStrike" baseline="0"/>
                  <a:t>[hours]</a:t>
                </a:r>
                <a:endParaRPr lang="ja-JP"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txPr>
          <a:bodyPr/>
          <a:lstStyle/>
          <a:p>
            <a:pPr>
              <a:defRPr lang="ja-JP" sz="1200">
                <a:latin typeface="+mj-lt"/>
              </a:defRPr>
            </a:pPr>
            <a:endParaRPr lang="zh-CN"/>
          </a:p>
        </c:txPr>
        <c:crossAx val="120027392"/>
        <c:crosses val="autoZero"/>
        <c:crossBetween val="midCat"/>
      </c:valAx>
      <c:valAx>
        <c:axId val="120027392"/>
        <c:scaling>
          <c:orientation val="minMax"/>
          <c:max val="2.0000000000000004E-2"/>
          <c:min val="-2.0000000000000004E-2"/>
        </c:scaling>
        <c:delete val="0"/>
        <c:axPos val="l"/>
        <c:majorGridlines/>
        <c:minorGridlines>
          <c:spPr>
            <a:ln>
              <a:solidFill>
                <a:schemeClr val="bg1">
                  <a:lumMod val="85000"/>
                </a:scheme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lang="ja-JP" b="0">
                    <a:latin typeface="Arial Unicode MS" pitchFamily="50" charset="-128"/>
                    <a:ea typeface="Arial Unicode MS" pitchFamily="50" charset="-128"/>
                    <a:cs typeface="Arial Unicode MS" pitchFamily="50" charset="-128"/>
                  </a:defRPr>
                </a:pPr>
                <a:r>
                  <a:rPr lang="en-US" altLang="ja-JP" b="0">
                    <a:latin typeface="Arial Unicode MS" pitchFamily="50" charset="-128"/>
                    <a:ea typeface="Arial Unicode MS" pitchFamily="50" charset="-128"/>
                    <a:cs typeface="Arial Unicode MS" pitchFamily="50" charset="-128"/>
                  </a:rPr>
                  <a:t>White Chromaticity</a:t>
                </a:r>
                <a:r>
                  <a:rPr lang="ja-JP" altLang="en-US" b="0">
                    <a:latin typeface="Arial Unicode MS" pitchFamily="50" charset="-128"/>
                    <a:ea typeface="Arial Unicode MS" pitchFamily="50" charset="-128"/>
                    <a:cs typeface="Arial Unicode MS" pitchFamily="50" charset="-128"/>
                  </a:rPr>
                  <a:t>　</a:t>
                </a:r>
                <a:r>
                  <a:rPr lang="en-US" altLang="ja-JP" b="0">
                    <a:latin typeface="Arial Unicode MS" pitchFamily="50" charset="-128"/>
                    <a:ea typeface="Arial Unicode MS" pitchFamily="50" charset="-128"/>
                    <a:cs typeface="Arial Unicode MS" pitchFamily="50" charset="-128"/>
                  </a:rPr>
                  <a:t>y value</a:t>
                </a:r>
                <a:endParaRPr lang="ja-JP" altLang="en-US" b="0">
                  <a:latin typeface="Arial Unicode MS" pitchFamily="50" charset="-128"/>
                  <a:ea typeface="Arial Unicode MS" pitchFamily="50" charset="-128"/>
                  <a:cs typeface="Arial Unicode MS" pitchFamily="50" charset="-128"/>
                </a:endParaRPr>
              </a:p>
            </c:rich>
          </c:tx>
          <c:overlay val="0"/>
        </c:title>
        <c:numFmt formatCode="#,##0.000_ " sourceLinked="0"/>
        <c:majorTickMark val="out"/>
        <c:minorTickMark val="none"/>
        <c:tickLblPos val="nextTo"/>
        <c:txPr>
          <a:bodyPr/>
          <a:lstStyle/>
          <a:p>
            <a:pPr>
              <a:defRPr lang="ja-JP" sz="1200">
                <a:latin typeface="+mj-lt"/>
              </a:defRPr>
            </a:pPr>
            <a:endParaRPr lang="zh-CN"/>
          </a:p>
        </c:txPr>
        <c:crossAx val="120025472"/>
        <c:crosses val="autoZero"/>
        <c:crossBetween val="midCat"/>
        <c:majorUnit val="1.0000000000000002E-2"/>
      </c:valAx>
    </c:plotArea>
    <c:legend>
      <c:legendPos val="r"/>
      <c:layout>
        <c:manualLayout>
          <c:xMode val="edge"/>
          <c:yMode val="edge"/>
          <c:x val="0.70254043293688762"/>
          <c:y val="4.9532480041612509E-4"/>
          <c:w val="0.2925325981809509"/>
          <c:h val="0.3811210677059339"/>
        </c:manualLayout>
      </c:layout>
      <c:overlay val="1"/>
      <c:spPr>
        <a:solidFill>
          <a:schemeClr val="bg1"/>
        </a:solidFill>
        <a:ln>
          <a:solidFill>
            <a:schemeClr val="bg1">
              <a:lumMod val="75000"/>
            </a:schemeClr>
          </a:solidFill>
        </a:ln>
      </c:spPr>
      <c:txPr>
        <a:bodyPr/>
        <a:lstStyle/>
        <a:p>
          <a:pPr>
            <a:defRPr lang="ja-JP" sz="1200"/>
          </a:pPr>
          <a:endParaRPr lang="zh-CN"/>
        </a:p>
      </c:txPr>
    </c:legend>
    <c:plotVisOnly val="1"/>
    <c:dispBlanksAs val="span"/>
    <c:showDLblsOverMax val="0"/>
  </c:chart>
  <c:printSettings>
    <c:headerFooter/>
    <c:pageMargins b="0.75000000000000488" l="0.70000000000000062" r="0.70000000000000062" t="0.75000000000000488" header="0.30000000000000032" footer="0.30000000000000032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ja-JP"/>
            </a:pPr>
            <a:r>
              <a:rPr lang="en-US" altLang="ja-JP"/>
              <a:t>Wy (Variation)</a:t>
            </a:r>
            <a:endParaRPr lang="ja-JP" alt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'Drift Raw data '!$F$59</c:f>
              <c:strCache>
                <c:ptCount val="1"/>
                <c:pt idx="0">
                  <c:v>0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square"/>
            <c:size val="5"/>
          </c:marker>
          <c:xVal>
            <c:numRef>
              <c:f>'Drift Raw data '!$C$63:$C$80</c:f>
              <c:numCache>
                <c:formatCode>General</c:formatCode>
                <c:ptCount val="18"/>
                <c:pt idx="0">
                  <c:v>0</c:v>
                </c:pt>
                <c:pt idx="1">
                  <c:v>3.3333333333333333E-2</c:v>
                </c:pt>
                <c:pt idx="2">
                  <c:v>8.3333333333333301E-2</c:v>
                </c:pt>
                <c:pt idx="3">
                  <c:v>0.16666666666666666</c:v>
                </c:pt>
                <c:pt idx="4">
                  <c:v>0.33333333333333331</c:v>
                </c:pt>
                <c:pt idx="5">
                  <c:v>0.5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8</c:v>
                </c:pt>
                <c:pt idx="10">
                  <c:v>12</c:v>
                </c:pt>
                <c:pt idx="11">
                  <c:v>24</c:v>
                </c:pt>
                <c:pt idx="12">
                  <c:v>48</c:v>
                </c:pt>
                <c:pt idx="13">
                  <c:v>72</c:v>
                </c:pt>
                <c:pt idx="14">
                  <c:v>100</c:v>
                </c:pt>
                <c:pt idx="15">
                  <c:v>168</c:v>
                </c:pt>
                <c:pt idx="16">
                  <c:v>196</c:v>
                </c:pt>
                <c:pt idx="17">
                  <c:v>216</c:v>
                </c:pt>
              </c:numCache>
            </c:numRef>
          </c:xVal>
          <c:yVal>
            <c:numRef>
              <c:f>'Drift Raw data '!$K$63:$K$80</c:f>
              <c:numCache>
                <c:formatCode>0.000_ ;[Red]\-0.000\ </c:formatCode>
                <c:ptCount val="18"/>
                <c:pt idx="0">
                  <c:v>0</c:v>
                </c:pt>
                <c:pt idx="1">
                  <c:v>-0.31990000000000002</c:v>
                </c:pt>
                <c:pt idx="2">
                  <c:v>-3.0833300000000008E-2</c:v>
                </c:pt>
                <c:pt idx="3">
                  <c:v>-0.31990000000000002</c:v>
                </c:pt>
                <c:pt idx="4">
                  <c:v>-0.31990000000000002</c:v>
                </c:pt>
                <c:pt idx="5">
                  <c:v>-0.31990000000000002</c:v>
                </c:pt>
                <c:pt idx="6">
                  <c:v>-3.6900000000000044E-2</c:v>
                </c:pt>
                <c:pt idx="7">
                  <c:v>-3.7900000000000045E-2</c:v>
                </c:pt>
                <c:pt idx="8">
                  <c:v>-3.889999999999999E-2</c:v>
                </c:pt>
                <c:pt idx="11">
                  <c:v>-4.1899999999999993E-2</c:v>
                </c:pt>
                <c:pt idx="12">
                  <c:v>-4.2899999999999994E-2</c:v>
                </c:pt>
                <c:pt idx="15">
                  <c:v>-4.3899999999999995E-2</c:v>
                </c:pt>
                <c:pt idx="16">
                  <c:v>-4.4899999999999995E-2</c:v>
                </c:pt>
                <c:pt idx="17">
                  <c:v>-4.4899999999999995E-2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A32-47DC-A2DF-5620FEAC3827}"/>
            </c:ext>
          </c:extLst>
        </c:ser>
        <c:ser>
          <c:idx val="1"/>
          <c:order val="1"/>
          <c:tx>
            <c:strRef>
              <c:f>'Drift Raw data '!$U$59</c:f>
              <c:strCache>
                <c:ptCount val="1"/>
                <c:pt idx="0">
                  <c:v>0</c:v>
                </c:pt>
              </c:strCache>
            </c:strRef>
          </c:tx>
          <c:marker>
            <c:symbol val="square"/>
            <c:size val="5"/>
          </c:marker>
          <c:xVal>
            <c:numRef>
              <c:f>'Drift Raw data '!$C$63:$C$80</c:f>
              <c:numCache>
                <c:formatCode>General</c:formatCode>
                <c:ptCount val="18"/>
                <c:pt idx="0">
                  <c:v>0</c:v>
                </c:pt>
                <c:pt idx="1">
                  <c:v>3.3333333333333333E-2</c:v>
                </c:pt>
                <c:pt idx="2">
                  <c:v>8.3333333333333301E-2</c:v>
                </c:pt>
                <c:pt idx="3">
                  <c:v>0.16666666666666666</c:v>
                </c:pt>
                <c:pt idx="4">
                  <c:v>0.33333333333333331</c:v>
                </c:pt>
                <c:pt idx="5">
                  <c:v>0.5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8</c:v>
                </c:pt>
                <c:pt idx="10">
                  <c:v>12</c:v>
                </c:pt>
                <c:pt idx="11">
                  <c:v>24</c:v>
                </c:pt>
                <c:pt idx="12">
                  <c:v>48</c:v>
                </c:pt>
                <c:pt idx="13">
                  <c:v>72</c:v>
                </c:pt>
                <c:pt idx="14">
                  <c:v>100</c:v>
                </c:pt>
                <c:pt idx="15">
                  <c:v>168</c:v>
                </c:pt>
                <c:pt idx="16">
                  <c:v>196</c:v>
                </c:pt>
                <c:pt idx="17">
                  <c:v>216</c:v>
                </c:pt>
              </c:numCache>
            </c:numRef>
          </c:xVal>
          <c:yVal>
            <c:numRef>
              <c:f>'Drift Raw data '!$Z$63:$Z$80</c:f>
              <c:numCache>
                <c:formatCode>0.000_ ;[Red]\-0.000\ </c:formatCode>
                <c:ptCount val="18"/>
                <c:pt idx="0">
                  <c:v>0</c:v>
                </c:pt>
                <c:pt idx="1">
                  <c:v>-0.3261</c:v>
                </c:pt>
                <c:pt idx="2">
                  <c:v>-3.9100000000000024E-2</c:v>
                </c:pt>
                <c:pt idx="3">
                  <c:v>-0.3261</c:v>
                </c:pt>
                <c:pt idx="4">
                  <c:v>-0.3261</c:v>
                </c:pt>
                <c:pt idx="5">
                  <c:v>-0.3261</c:v>
                </c:pt>
                <c:pt idx="6">
                  <c:v>-4.3200000000000016E-2</c:v>
                </c:pt>
                <c:pt idx="7">
                  <c:v>-4.4100000000000028E-2</c:v>
                </c:pt>
                <c:pt idx="8">
                  <c:v>-4.5099999999999973E-2</c:v>
                </c:pt>
                <c:pt idx="9">
                  <c:v>-4.6099999999999974E-2</c:v>
                </c:pt>
                <c:pt idx="10">
                  <c:v>-4.6099999999999974E-2</c:v>
                </c:pt>
                <c:pt idx="11">
                  <c:v>-4.8099999999999976E-2</c:v>
                </c:pt>
                <c:pt idx="12">
                  <c:v>-4.9099999999999977E-2</c:v>
                </c:pt>
                <c:pt idx="13">
                  <c:v>-4.9099999999999977E-2</c:v>
                </c:pt>
                <c:pt idx="14">
                  <c:v>-4.9099999999999977E-2</c:v>
                </c:pt>
                <c:pt idx="15">
                  <c:v>-5.0099999999999978E-2</c:v>
                </c:pt>
                <c:pt idx="16">
                  <c:v>-5.04E-2</c:v>
                </c:pt>
                <c:pt idx="17">
                  <c:v>-5.0099999999999978E-2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A32-47DC-A2DF-5620FEAC3827}"/>
            </c:ext>
          </c:extLst>
        </c:ser>
        <c:ser>
          <c:idx val="2"/>
          <c:order val="2"/>
          <c:tx>
            <c:strRef>
              <c:f>'Drift Raw data '!$AJ$59</c:f>
              <c:strCache>
                <c:ptCount val="1"/>
                <c:pt idx="0">
                  <c:v>0</c:v>
                </c:pt>
              </c:strCache>
            </c:strRef>
          </c:tx>
          <c:marker>
            <c:symbol val="triangle"/>
            <c:size val="5"/>
          </c:marker>
          <c:xVal>
            <c:numRef>
              <c:f>'Drift Raw data '!$C$63:$C$80</c:f>
              <c:numCache>
                <c:formatCode>General</c:formatCode>
                <c:ptCount val="18"/>
                <c:pt idx="0">
                  <c:v>0</c:v>
                </c:pt>
                <c:pt idx="1">
                  <c:v>3.3333333333333333E-2</c:v>
                </c:pt>
                <c:pt idx="2">
                  <c:v>8.3333333333333301E-2</c:v>
                </c:pt>
                <c:pt idx="3">
                  <c:v>0.16666666666666666</c:v>
                </c:pt>
                <c:pt idx="4">
                  <c:v>0.33333333333333331</c:v>
                </c:pt>
                <c:pt idx="5">
                  <c:v>0.5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8</c:v>
                </c:pt>
                <c:pt idx="10">
                  <c:v>12</c:v>
                </c:pt>
                <c:pt idx="11">
                  <c:v>24</c:v>
                </c:pt>
                <c:pt idx="12">
                  <c:v>48</c:v>
                </c:pt>
                <c:pt idx="13">
                  <c:v>72</c:v>
                </c:pt>
                <c:pt idx="14">
                  <c:v>100</c:v>
                </c:pt>
                <c:pt idx="15">
                  <c:v>168</c:v>
                </c:pt>
                <c:pt idx="16">
                  <c:v>196</c:v>
                </c:pt>
                <c:pt idx="17">
                  <c:v>216</c:v>
                </c:pt>
              </c:numCache>
            </c:numRef>
          </c:xVal>
          <c:yVal>
            <c:numRef>
              <c:f>'Drift Raw data '!$AO$63:$AO$80</c:f>
              <c:numCache>
                <c:formatCode>0.000_ ;[Red]\-0.000\ 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A32-47DC-A2DF-5620FEAC3827}"/>
            </c:ext>
          </c:extLst>
        </c:ser>
        <c:ser>
          <c:idx val="3"/>
          <c:order val="3"/>
          <c:tx>
            <c:strRef>
              <c:f>'Drift Raw data '!$AY$59</c:f>
              <c:strCache>
                <c:ptCount val="1"/>
                <c:pt idx="0">
                  <c:v>0</c:v>
                </c:pt>
              </c:strCache>
            </c:strRef>
          </c:tx>
          <c:marker>
            <c:symbol val="triangle"/>
            <c:size val="5"/>
          </c:marker>
          <c:xVal>
            <c:numRef>
              <c:f>'Drift Raw data '!$C$63:$C$80</c:f>
              <c:numCache>
                <c:formatCode>General</c:formatCode>
                <c:ptCount val="18"/>
                <c:pt idx="0">
                  <c:v>0</c:v>
                </c:pt>
                <c:pt idx="1">
                  <c:v>3.3333333333333333E-2</c:v>
                </c:pt>
                <c:pt idx="2">
                  <c:v>8.3333333333333301E-2</c:v>
                </c:pt>
                <c:pt idx="3">
                  <c:v>0.16666666666666666</c:v>
                </c:pt>
                <c:pt idx="4">
                  <c:v>0.33333333333333331</c:v>
                </c:pt>
                <c:pt idx="5">
                  <c:v>0.5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8</c:v>
                </c:pt>
                <c:pt idx="10">
                  <c:v>12</c:v>
                </c:pt>
                <c:pt idx="11">
                  <c:v>24</c:v>
                </c:pt>
                <c:pt idx="12">
                  <c:v>48</c:v>
                </c:pt>
                <c:pt idx="13">
                  <c:v>72</c:v>
                </c:pt>
                <c:pt idx="14">
                  <c:v>100</c:v>
                </c:pt>
                <c:pt idx="15">
                  <c:v>168</c:v>
                </c:pt>
                <c:pt idx="16">
                  <c:v>196</c:v>
                </c:pt>
                <c:pt idx="17">
                  <c:v>216</c:v>
                </c:pt>
              </c:numCache>
            </c:numRef>
          </c:xVal>
          <c:yVal>
            <c:numRef>
              <c:f>'Drift Raw data '!$BD$63:$BD$80</c:f>
              <c:numCache>
                <c:formatCode>0.000_ ;[Red]\-0.000\ 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6A32-47DC-A2DF-5620FEAC3827}"/>
            </c:ext>
          </c:extLst>
        </c:ser>
        <c:ser>
          <c:idx val="4"/>
          <c:order val="4"/>
          <c:tx>
            <c:strRef>
              <c:f>'Drift Raw data '!$BN$59</c:f>
              <c:strCache>
                <c:ptCount val="1"/>
                <c:pt idx="0">
                  <c:v>0</c:v>
                </c:pt>
              </c:strCache>
            </c:strRef>
          </c:tx>
          <c:marker>
            <c:symbol val="circle"/>
            <c:size val="5"/>
          </c:marker>
          <c:xVal>
            <c:numRef>
              <c:f>'Drift Raw data '!$C$63:$C$80</c:f>
              <c:numCache>
                <c:formatCode>General</c:formatCode>
                <c:ptCount val="18"/>
                <c:pt idx="0">
                  <c:v>0</c:v>
                </c:pt>
                <c:pt idx="1">
                  <c:v>3.3333333333333333E-2</c:v>
                </c:pt>
                <c:pt idx="2">
                  <c:v>8.3333333333333301E-2</c:v>
                </c:pt>
                <c:pt idx="3">
                  <c:v>0.16666666666666666</c:v>
                </c:pt>
                <c:pt idx="4">
                  <c:v>0.33333333333333331</c:v>
                </c:pt>
                <c:pt idx="5">
                  <c:v>0.5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8</c:v>
                </c:pt>
                <c:pt idx="10">
                  <c:v>12</c:v>
                </c:pt>
                <c:pt idx="11">
                  <c:v>24</c:v>
                </c:pt>
                <c:pt idx="12">
                  <c:v>48</c:v>
                </c:pt>
                <c:pt idx="13">
                  <c:v>72</c:v>
                </c:pt>
                <c:pt idx="14">
                  <c:v>100</c:v>
                </c:pt>
                <c:pt idx="15">
                  <c:v>168</c:v>
                </c:pt>
                <c:pt idx="16">
                  <c:v>196</c:v>
                </c:pt>
                <c:pt idx="17">
                  <c:v>216</c:v>
                </c:pt>
              </c:numCache>
            </c:numRef>
          </c:xVal>
          <c:yVal>
            <c:numRef>
              <c:f>'Drift Raw data '!$BS$63:$BS$80</c:f>
              <c:numCache>
                <c:formatCode>0.000_ ;[Red]\-0.000\ 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6A32-47DC-A2DF-5620FEAC3827}"/>
            </c:ext>
          </c:extLst>
        </c:ser>
        <c:ser>
          <c:idx val="5"/>
          <c:order val="5"/>
          <c:tx>
            <c:strRef>
              <c:f>'Drift Raw data '!$CC$59</c:f>
              <c:strCache>
                <c:ptCount val="1"/>
                <c:pt idx="0">
                  <c:v>0</c:v>
                </c:pt>
              </c:strCache>
            </c:strRef>
          </c:tx>
          <c:marker>
            <c:symbol val="circle"/>
            <c:size val="5"/>
          </c:marker>
          <c:xVal>
            <c:numRef>
              <c:f>'Drift Raw data '!$C$63:$C$80</c:f>
              <c:numCache>
                <c:formatCode>General</c:formatCode>
                <c:ptCount val="18"/>
                <c:pt idx="0">
                  <c:v>0</c:v>
                </c:pt>
                <c:pt idx="1">
                  <c:v>3.3333333333333333E-2</c:v>
                </c:pt>
                <c:pt idx="2">
                  <c:v>8.3333333333333301E-2</c:v>
                </c:pt>
                <c:pt idx="3">
                  <c:v>0.16666666666666666</c:v>
                </c:pt>
                <c:pt idx="4">
                  <c:v>0.33333333333333331</c:v>
                </c:pt>
                <c:pt idx="5">
                  <c:v>0.5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8</c:v>
                </c:pt>
                <c:pt idx="10">
                  <c:v>12</c:v>
                </c:pt>
                <c:pt idx="11">
                  <c:v>24</c:v>
                </c:pt>
                <c:pt idx="12">
                  <c:v>48</c:v>
                </c:pt>
                <c:pt idx="13">
                  <c:v>72</c:v>
                </c:pt>
                <c:pt idx="14">
                  <c:v>100</c:v>
                </c:pt>
                <c:pt idx="15">
                  <c:v>168</c:v>
                </c:pt>
                <c:pt idx="16">
                  <c:v>196</c:v>
                </c:pt>
                <c:pt idx="17">
                  <c:v>216</c:v>
                </c:pt>
              </c:numCache>
            </c:numRef>
          </c:xVal>
          <c:yVal>
            <c:numRef>
              <c:f>'Drift Raw data '!$CH$63:$CH$80</c:f>
              <c:numCache>
                <c:formatCode>0.000_ ;[Red]\-0.000\ 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6A32-47DC-A2DF-5620FEAC38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874432"/>
        <c:axId val="29880704"/>
      </c:scatterChart>
      <c:valAx>
        <c:axId val="29874432"/>
        <c:scaling>
          <c:orientation val="minMax"/>
          <c:max val="350"/>
          <c:min val="0"/>
        </c:scaling>
        <c:delete val="0"/>
        <c:axPos val="b"/>
        <c:majorGridlines/>
        <c:minorGridlines>
          <c:spPr>
            <a:ln>
              <a:solidFill>
                <a:schemeClr val="bg1">
                  <a:lumMod val="85000"/>
                </a:scheme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lang="ja-JP"/>
                </a:pPr>
                <a:r>
                  <a:rPr lang="en-US" altLang="ja-JP" sz="1000" b="1" i="0" u="none" strike="noStrike" baseline="0"/>
                  <a:t>Aging Time</a:t>
                </a:r>
                <a:r>
                  <a:rPr lang="ja-JP" altLang="ja-JP" sz="1000" b="1" i="0" u="none" strike="noStrike" baseline="0"/>
                  <a:t>　</a:t>
                </a:r>
                <a:r>
                  <a:rPr lang="en-US" altLang="ja-JP" sz="1000" b="1" i="0" u="none" strike="noStrike" baseline="0"/>
                  <a:t>[hours]</a:t>
                </a:r>
                <a:endParaRPr lang="ja-JP"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txPr>
          <a:bodyPr/>
          <a:lstStyle/>
          <a:p>
            <a:pPr>
              <a:defRPr lang="ja-JP"/>
            </a:pPr>
            <a:endParaRPr lang="zh-CN"/>
          </a:p>
        </c:txPr>
        <c:crossAx val="29880704"/>
        <c:crosses val="autoZero"/>
        <c:crossBetween val="midCat"/>
      </c:valAx>
      <c:valAx>
        <c:axId val="29880704"/>
        <c:scaling>
          <c:orientation val="minMax"/>
          <c:max val="1.0000000000000005E-2"/>
          <c:min val="-3.0000000000000006E-2"/>
        </c:scaling>
        <c:delete val="0"/>
        <c:axPos val="l"/>
        <c:majorGridlines/>
        <c:minorGridlines>
          <c:spPr>
            <a:ln>
              <a:solidFill>
                <a:schemeClr val="bg1">
                  <a:lumMod val="85000"/>
                </a:scheme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lang="ja-JP"/>
                </a:pPr>
                <a:r>
                  <a:rPr lang="en-US" altLang="ja-JP"/>
                  <a:t>White Chromaticity</a:t>
                </a:r>
                <a:r>
                  <a:rPr lang="ja-JP" altLang="en-US"/>
                  <a:t>　</a:t>
                </a:r>
                <a:r>
                  <a:rPr lang="en-US" altLang="ja-JP"/>
                  <a:t>y value</a:t>
                </a:r>
                <a:endParaRPr lang="ja-JP" altLang="en-US"/>
              </a:p>
            </c:rich>
          </c:tx>
          <c:overlay val="0"/>
        </c:title>
        <c:numFmt formatCode="#,##0.000_ " sourceLinked="0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zh-CN"/>
          </a:p>
        </c:txPr>
        <c:crossAx val="29874432"/>
        <c:crosses val="autoZero"/>
        <c:crossBetween val="midCat"/>
        <c:majorUnit val="1.0000000000000002E-2"/>
      </c:valAx>
    </c:plotArea>
    <c:legend>
      <c:legendPos val="r"/>
      <c:overlay val="0"/>
      <c:txPr>
        <a:bodyPr/>
        <a:lstStyle/>
        <a:p>
          <a:pPr>
            <a:defRPr lang="ja-JP"/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000000000000466" l="0.70000000000000062" r="0.70000000000000062" t="0.75000000000000466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ja-JP"/>
            </a:pPr>
            <a:r>
              <a:rPr lang="en-US" altLang="ja-JP"/>
              <a:t>Wx (Variation)</a:t>
            </a:r>
            <a:endParaRPr lang="ja-JP" alt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'Drift Raw data '!$F$59</c:f>
              <c:strCache>
                <c:ptCount val="1"/>
                <c:pt idx="0">
                  <c:v>0</c:v>
                </c:pt>
              </c:strCache>
            </c:strRef>
          </c:tx>
          <c:marker>
            <c:symbol val="square"/>
            <c:size val="5"/>
          </c:marker>
          <c:xVal>
            <c:numRef>
              <c:f>'Drift Raw data '!$C$63:$C$96</c:f>
              <c:numCache>
                <c:formatCode>General</c:formatCode>
                <c:ptCount val="34"/>
                <c:pt idx="0">
                  <c:v>0</c:v>
                </c:pt>
                <c:pt idx="1">
                  <c:v>3.3333333333333333E-2</c:v>
                </c:pt>
                <c:pt idx="2">
                  <c:v>8.3333333333333301E-2</c:v>
                </c:pt>
                <c:pt idx="3">
                  <c:v>0.16666666666666666</c:v>
                </c:pt>
                <c:pt idx="4">
                  <c:v>0.33333333333333331</c:v>
                </c:pt>
                <c:pt idx="5">
                  <c:v>0.5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8</c:v>
                </c:pt>
                <c:pt idx="10">
                  <c:v>12</c:v>
                </c:pt>
                <c:pt idx="11">
                  <c:v>24</c:v>
                </c:pt>
                <c:pt idx="12">
                  <c:v>48</c:v>
                </c:pt>
                <c:pt idx="13">
                  <c:v>72</c:v>
                </c:pt>
                <c:pt idx="14">
                  <c:v>100</c:v>
                </c:pt>
                <c:pt idx="15">
                  <c:v>168</c:v>
                </c:pt>
                <c:pt idx="16">
                  <c:v>196</c:v>
                </c:pt>
                <c:pt idx="17">
                  <c:v>216</c:v>
                </c:pt>
                <c:pt idx="18">
                  <c:v>264</c:v>
                </c:pt>
                <c:pt idx="19">
                  <c:v>300</c:v>
                </c:pt>
                <c:pt idx="20">
                  <c:v>336</c:v>
                </c:pt>
                <c:pt idx="21">
                  <c:v>408</c:v>
                </c:pt>
                <c:pt idx="22">
                  <c:v>504</c:v>
                </c:pt>
                <c:pt idx="23">
                  <c:v>600</c:v>
                </c:pt>
                <c:pt idx="24">
                  <c:v>720</c:v>
                </c:pt>
                <c:pt idx="25">
                  <c:v>792</c:v>
                </c:pt>
                <c:pt idx="26">
                  <c:v>840</c:v>
                </c:pt>
                <c:pt idx="27">
                  <c:v>912</c:v>
                </c:pt>
                <c:pt idx="28">
                  <c:v>5000</c:v>
                </c:pt>
                <c:pt idx="29">
                  <c:v>7000</c:v>
                </c:pt>
                <c:pt idx="30">
                  <c:v>10000</c:v>
                </c:pt>
                <c:pt idx="31">
                  <c:v>15000</c:v>
                </c:pt>
                <c:pt idx="32">
                  <c:v>20000</c:v>
                </c:pt>
                <c:pt idx="33">
                  <c:v>25000</c:v>
                </c:pt>
              </c:numCache>
            </c:numRef>
          </c:xVal>
          <c:yVal>
            <c:numRef>
              <c:f>'Drift Raw data '!$J$63:$J$96</c:f>
              <c:numCache>
                <c:formatCode>0.000_ ;[Red]\-0.000\ </c:formatCode>
                <c:ptCount val="34"/>
                <c:pt idx="0">
                  <c:v>0</c:v>
                </c:pt>
                <c:pt idx="1">
                  <c:v>-0.2928</c:v>
                </c:pt>
                <c:pt idx="2">
                  <c:v>-1.419999999999999E-2</c:v>
                </c:pt>
                <c:pt idx="3">
                  <c:v>-0.2928</c:v>
                </c:pt>
                <c:pt idx="4">
                  <c:v>-0.2928</c:v>
                </c:pt>
                <c:pt idx="5">
                  <c:v>-0.2928</c:v>
                </c:pt>
                <c:pt idx="6">
                  <c:v>-1.6799999999999982E-2</c:v>
                </c:pt>
                <c:pt idx="7">
                  <c:v>-1.7799999999999983E-2</c:v>
                </c:pt>
                <c:pt idx="8">
                  <c:v>-1.7799999999999983E-2</c:v>
                </c:pt>
                <c:pt idx="11">
                  <c:v>-1.9799999999999984E-2</c:v>
                </c:pt>
                <c:pt idx="12">
                  <c:v>-1.9799999999999984E-2</c:v>
                </c:pt>
                <c:pt idx="15">
                  <c:v>-2.0799999999999985E-2</c:v>
                </c:pt>
                <c:pt idx="16">
                  <c:v>-2.0799999999999985E-2</c:v>
                </c:pt>
                <c:pt idx="17">
                  <c:v>-2.1799999999999986E-2</c:v>
                </c:pt>
                <c:pt idx="18">
                  <c:v>-2.1500000000000019E-2</c:v>
                </c:pt>
                <c:pt idx="19">
                  <c:v>-2.1500000000000019E-2</c:v>
                </c:pt>
                <c:pt idx="20">
                  <c:v>-0.2928</c:v>
                </c:pt>
                <c:pt idx="21">
                  <c:v>-0.2928</c:v>
                </c:pt>
                <c:pt idx="22">
                  <c:v>-0.2928</c:v>
                </c:pt>
                <c:pt idx="23">
                  <c:v>-0.2928</c:v>
                </c:pt>
                <c:pt idx="24">
                  <c:v>-0.2928</c:v>
                </c:pt>
                <c:pt idx="25">
                  <c:v>-0.2928</c:v>
                </c:pt>
                <c:pt idx="26">
                  <c:v>-0.2928</c:v>
                </c:pt>
                <c:pt idx="27">
                  <c:v>-0.2928</c:v>
                </c:pt>
                <c:pt idx="28">
                  <c:v>-0.2928</c:v>
                </c:pt>
                <c:pt idx="29">
                  <c:v>-0.2928</c:v>
                </c:pt>
                <c:pt idx="30">
                  <c:v>-0.2928</c:v>
                </c:pt>
                <c:pt idx="31">
                  <c:v>-0.2928</c:v>
                </c:pt>
                <c:pt idx="32">
                  <c:v>-0.2928</c:v>
                </c:pt>
                <c:pt idx="33">
                  <c:v>-0.2928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E8C-4F4D-A834-7B7EFDEC36B1}"/>
            </c:ext>
          </c:extLst>
        </c:ser>
        <c:ser>
          <c:idx val="1"/>
          <c:order val="1"/>
          <c:tx>
            <c:strRef>
              <c:f>'Drift Raw data '!$U$59</c:f>
              <c:strCache>
                <c:ptCount val="1"/>
                <c:pt idx="0">
                  <c:v>0</c:v>
                </c:pt>
              </c:strCache>
            </c:strRef>
          </c:tx>
          <c:marker>
            <c:symbol val="square"/>
            <c:size val="5"/>
          </c:marker>
          <c:xVal>
            <c:numRef>
              <c:f>'Drift Raw data '!$C$63:$C$96</c:f>
              <c:numCache>
                <c:formatCode>General</c:formatCode>
                <c:ptCount val="34"/>
                <c:pt idx="0">
                  <c:v>0</c:v>
                </c:pt>
                <c:pt idx="1">
                  <c:v>3.3333333333333333E-2</c:v>
                </c:pt>
                <c:pt idx="2">
                  <c:v>8.3333333333333301E-2</c:v>
                </c:pt>
                <c:pt idx="3">
                  <c:v>0.16666666666666666</c:v>
                </c:pt>
                <c:pt idx="4">
                  <c:v>0.33333333333333331</c:v>
                </c:pt>
                <c:pt idx="5">
                  <c:v>0.5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8</c:v>
                </c:pt>
                <c:pt idx="10">
                  <c:v>12</c:v>
                </c:pt>
                <c:pt idx="11">
                  <c:v>24</c:v>
                </c:pt>
                <c:pt idx="12">
                  <c:v>48</c:v>
                </c:pt>
                <c:pt idx="13">
                  <c:v>72</c:v>
                </c:pt>
                <c:pt idx="14">
                  <c:v>100</c:v>
                </c:pt>
                <c:pt idx="15">
                  <c:v>168</c:v>
                </c:pt>
                <c:pt idx="16">
                  <c:v>196</c:v>
                </c:pt>
                <c:pt idx="17">
                  <c:v>216</c:v>
                </c:pt>
                <c:pt idx="18">
                  <c:v>264</c:v>
                </c:pt>
                <c:pt idx="19">
                  <c:v>300</c:v>
                </c:pt>
                <c:pt idx="20">
                  <c:v>336</c:v>
                </c:pt>
                <c:pt idx="21">
                  <c:v>408</c:v>
                </c:pt>
                <c:pt idx="22">
                  <c:v>504</c:v>
                </c:pt>
                <c:pt idx="23">
                  <c:v>600</c:v>
                </c:pt>
                <c:pt idx="24">
                  <c:v>720</c:v>
                </c:pt>
                <c:pt idx="25">
                  <c:v>792</c:v>
                </c:pt>
                <c:pt idx="26">
                  <c:v>840</c:v>
                </c:pt>
                <c:pt idx="27">
                  <c:v>912</c:v>
                </c:pt>
                <c:pt idx="28">
                  <c:v>5000</c:v>
                </c:pt>
                <c:pt idx="29">
                  <c:v>7000</c:v>
                </c:pt>
                <c:pt idx="30">
                  <c:v>10000</c:v>
                </c:pt>
                <c:pt idx="31">
                  <c:v>15000</c:v>
                </c:pt>
                <c:pt idx="32">
                  <c:v>20000</c:v>
                </c:pt>
                <c:pt idx="33">
                  <c:v>25000</c:v>
                </c:pt>
              </c:numCache>
            </c:numRef>
          </c:xVal>
          <c:yVal>
            <c:numRef>
              <c:f>'Drift Raw data '!$Y$63:$Y$96</c:f>
              <c:numCache>
                <c:formatCode>0.000_ ;[Red]\-0.000\ </c:formatCode>
                <c:ptCount val="34"/>
                <c:pt idx="0">
                  <c:v>0</c:v>
                </c:pt>
                <c:pt idx="1">
                  <c:v>-0.2954</c:v>
                </c:pt>
                <c:pt idx="2">
                  <c:v>-1.639999999999997E-2</c:v>
                </c:pt>
                <c:pt idx="3">
                  <c:v>-0.2954</c:v>
                </c:pt>
                <c:pt idx="4">
                  <c:v>-0.2954</c:v>
                </c:pt>
                <c:pt idx="5">
                  <c:v>-0.2954</c:v>
                </c:pt>
                <c:pt idx="6">
                  <c:v>-1.8799999999999983E-2</c:v>
                </c:pt>
                <c:pt idx="7">
                  <c:v>-1.9399999999999973E-2</c:v>
                </c:pt>
                <c:pt idx="8">
                  <c:v>-1.9399999999999973E-2</c:v>
                </c:pt>
                <c:pt idx="9">
                  <c:v>-2.0399999999999974E-2</c:v>
                </c:pt>
                <c:pt idx="10">
                  <c:v>-2.0399999999999974E-2</c:v>
                </c:pt>
                <c:pt idx="11">
                  <c:v>-2.1399999999999975E-2</c:v>
                </c:pt>
                <c:pt idx="12">
                  <c:v>-2.2399999999999975E-2</c:v>
                </c:pt>
                <c:pt idx="13">
                  <c:v>-2.2399999999999975E-2</c:v>
                </c:pt>
                <c:pt idx="14">
                  <c:v>-2.2399999999999975E-2</c:v>
                </c:pt>
                <c:pt idx="15">
                  <c:v>-2.3399999999999976E-2</c:v>
                </c:pt>
                <c:pt idx="16">
                  <c:v>-2.2899999999999976E-2</c:v>
                </c:pt>
                <c:pt idx="17">
                  <c:v>-2.3399999999999976E-2</c:v>
                </c:pt>
                <c:pt idx="18">
                  <c:v>-2.2399999999999975E-2</c:v>
                </c:pt>
                <c:pt idx="19">
                  <c:v>-2.3299999999999987E-2</c:v>
                </c:pt>
                <c:pt idx="20">
                  <c:v>-0.2954</c:v>
                </c:pt>
                <c:pt idx="21">
                  <c:v>-0.2954</c:v>
                </c:pt>
                <c:pt idx="22">
                  <c:v>-0.2954</c:v>
                </c:pt>
                <c:pt idx="23">
                  <c:v>-0.2954</c:v>
                </c:pt>
                <c:pt idx="24">
                  <c:v>-0.2954</c:v>
                </c:pt>
                <c:pt idx="25">
                  <c:v>-0.2954</c:v>
                </c:pt>
                <c:pt idx="26">
                  <c:v>-0.2954</c:v>
                </c:pt>
                <c:pt idx="27">
                  <c:v>-0.2954</c:v>
                </c:pt>
                <c:pt idx="28">
                  <c:v>-0.2954</c:v>
                </c:pt>
                <c:pt idx="29">
                  <c:v>-0.2954</c:v>
                </c:pt>
                <c:pt idx="30">
                  <c:v>-0.2954</c:v>
                </c:pt>
                <c:pt idx="31">
                  <c:v>-0.2954</c:v>
                </c:pt>
                <c:pt idx="32">
                  <c:v>-0.2954</c:v>
                </c:pt>
                <c:pt idx="33">
                  <c:v>-0.2954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E8C-4F4D-A834-7B7EFDEC36B1}"/>
            </c:ext>
          </c:extLst>
        </c:ser>
        <c:ser>
          <c:idx val="2"/>
          <c:order val="2"/>
          <c:tx>
            <c:strRef>
              <c:f>'Drift Raw data '!$AJ$59</c:f>
              <c:strCache>
                <c:ptCount val="1"/>
                <c:pt idx="0">
                  <c:v>0</c:v>
                </c:pt>
              </c:strCache>
            </c:strRef>
          </c:tx>
          <c:marker>
            <c:symbol val="triangle"/>
            <c:size val="5"/>
          </c:marker>
          <c:xVal>
            <c:numRef>
              <c:f>'Drift Raw data '!$C$63:$C$96</c:f>
              <c:numCache>
                <c:formatCode>General</c:formatCode>
                <c:ptCount val="34"/>
                <c:pt idx="0">
                  <c:v>0</c:v>
                </c:pt>
                <c:pt idx="1">
                  <c:v>3.3333333333333333E-2</c:v>
                </c:pt>
                <c:pt idx="2">
                  <c:v>8.3333333333333301E-2</c:v>
                </c:pt>
                <c:pt idx="3">
                  <c:v>0.16666666666666666</c:v>
                </c:pt>
                <c:pt idx="4">
                  <c:v>0.33333333333333331</c:v>
                </c:pt>
                <c:pt idx="5">
                  <c:v>0.5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8</c:v>
                </c:pt>
                <c:pt idx="10">
                  <c:v>12</c:v>
                </c:pt>
                <c:pt idx="11">
                  <c:v>24</c:v>
                </c:pt>
                <c:pt idx="12">
                  <c:v>48</c:v>
                </c:pt>
                <c:pt idx="13">
                  <c:v>72</c:v>
                </c:pt>
                <c:pt idx="14">
                  <c:v>100</c:v>
                </c:pt>
                <c:pt idx="15">
                  <c:v>168</c:v>
                </c:pt>
                <c:pt idx="16">
                  <c:v>196</c:v>
                </c:pt>
                <c:pt idx="17">
                  <c:v>216</c:v>
                </c:pt>
                <c:pt idx="18">
                  <c:v>264</c:v>
                </c:pt>
                <c:pt idx="19">
                  <c:v>300</c:v>
                </c:pt>
                <c:pt idx="20">
                  <c:v>336</c:v>
                </c:pt>
                <c:pt idx="21">
                  <c:v>408</c:v>
                </c:pt>
                <c:pt idx="22">
                  <c:v>504</c:v>
                </c:pt>
                <c:pt idx="23">
                  <c:v>600</c:v>
                </c:pt>
                <c:pt idx="24">
                  <c:v>720</c:v>
                </c:pt>
                <c:pt idx="25">
                  <c:v>792</c:v>
                </c:pt>
                <c:pt idx="26">
                  <c:v>840</c:v>
                </c:pt>
                <c:pt idx="27">
                  <c:v>912</c:v>
                </c:pt>
                <c:pt idx="28">
                  <c:v>5000</c:v>
                </c:pt>
                <c:pt idx="29">
                  <c:v>7000</c:v>
                </c:pt>
                <c:pt idx="30">
                  <c:v>10000</c:v>
                </c:pt>
                <c:pt idx="31">
                  <c:v>15000</c:v>
                </c:pt>
                <c:pt idx="32">
                  <c:v>20000</c:v>
                </c:pt>
                <c:pt idx="33">
                  <c:v>25000</c:v>
                </c:pt>
              </c:numCache>
            </c:numRef>
          </c:xVal>
          <c:yVal>
            <c:numRef>
              <c:f>'Drift Raw data '!$AN$63:$AN$96</c:f>
              <c:numCache>
                <c:formatCode>0.000_ ;[Red]\-0.000\ 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E8C-4F4D-A834-7B7EFDEC36B1}"/>
            </c:ext>
          </c:extLst>
        </c:ser>
        <c:ser>
          <c:idx val="3"/>
          <c:order val="3"/>
          <c:tx>
            <c:strRef>
              <c:f>'Drift Raw data '!$AY$59</c:f>
              <c:strCache>
                <c:ptCount val="1"/>
                <c:pt idx="0">
                  <c:v>0</c:v>
                </c:pt>
              </c:strCache>
            </c:strRef>
          </c:tx>
          <c:marker>
            <c:symbol val="triangle"/>
            <c:size val="5"/>
          </c:marker>
          <c:xVal>
            <c:numRef>
              <c:f>'Drift Raw data '!$C$63:$C$96</c:f>
              <c:numCache>
                <c:formatCode>General</c:formatCode>
                <c:ptCount val="34"/>
                <c:pt idx="0">
                  <c:v>0</c:v>
                </c:pt>
                <c:pt idx="1">
                  <c:v>3.3333333333333333E-2</c:v>
                </c:pt>
                <c:pt idx="2">
                  <c:v>8.3333333333333301E-2</c:v>
                </c:pt>
                <c:pt idx="3">
                  <c:v>0.16666666666666666</c:v>
                </c:pt>
                <c:pt idx="4">
                  <c:v>0.33333333333333331</c:v>
                </c:pt>
                <c:pt idx="5">
                  <c:v>0.5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8</c:v>
                </c:pt>
                <c:pt idx="10">
                  <c:v>12</c:v>
                </c:pt>
                <c:pt idx="11">
                  <c:v>24</c:v>
                </c:pt>
                <c:pt idx="12">
                  <c:v>48</c:v>
                </c:pt>
                <c:pt idx="13">
                  <c:v>72</c:v>
                </c:pt>
                <c:pt idx="14">
                  <c:v>100</c:v>
                </c:pt>
                <c:pt idx="15">
                  <c:v>168</c:v>
                </c:pt>
                <c:pt idx="16">
                  <c:v>196</c:v>
                </c:pt>
                <c:pt idx="17">
                  <c:v>216</c:v>
                </c:pt>
                <c:pt idx="18">
                  <c:v>264</c:v>
                </c:pt>
                <c:pt idx="19">
                  <c:v>300</c:v>
                </c:pt>
                <c:pt idx="20">
                  <c:v>336</c:v>
                </c:pt>
                <c:pt idx="21">
                  <c:v>408</c:v>
                </c:pt>
                <c:pt idx="22">
                  <c:v>504</c:v>
                </c:pt>
                <c:pt idx="23">
                  <c:v>600</c:v>
                </c:pt>
                <c:pt idx="24">
                  <c:v>720</c:v>
                </c:pt>
                <c:pt idx="25">
                  <c:v>792</c:v>
                </c:pt>
                <c:pt idx="26">
                  <c:v>840</c:v>
                </c:pt>
                <c:pt idx="27">
                  <c:v>912</c:v>
                </c:pt>
                <c:pt idx="28">
                  <c:v>5000</c:v>
                </c:pt>
                <c:pt idx="29">
                  <c:v>7000</c:v>
                </c:pt>
                <c:pt idx="30">
                  <c:v>10000</c:v>
                </c:pt>
                <c:pt idx="31">
                  <c:v>15000</c:v>
                </c:pt>
                <c:pt idx="32">
                  <c:v>20000</c:v>
                </c:pt>
                <c:pt idx="33">
                  <c:v>25000</c:v>
                </c:pt>
              </c:numCache>
            </c:numRef>
          </c:xVal>
          <c:yVal>
            <c:numRef>
              <c:f>'Drift Raw data '!$BC$63:$BC$96</c:f>
              <c:numCache>
                <c:formatCode>0.000_ ;[Red]\-0.000\ 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2E8C-4F4D-A834-7B7EFDEC36B1}"/>
            </c:ext>
          </c:extLst>
        </c:ser>
        <c:ser>
          <c:idx val="4"/>
          <c:order val="4"/>
          <c:tx>
            <c:strRef>
              <c:f>'Drift Raw data '!$BN$59</c:f>
              <c:strCache>
                <c:ptCount val="1"/>
                <c:pt idx="0">
                  <c:v>0</c:v>
                </c:pt>
              </c:strCache>
            </c:strRef>
          </c:tx>
          <c:marker>
            <c:symbol val="circle"/>
            <c:size val="5"/>
          </c:marker>
          <c:xVal>
            <c:numRef>
              <c:f>'Drift Raw data '!$C$63:$C$96</c:f>
              <c:numCache>
                <c:formatCode>General</c:formatCode>
                <c:ptCount val="34"/>
                <c:pt idx="0">
                  <c:v>0</c:v>
                </c:pt>
                <c:pt idx="1">
                  <c:v>3.3333333333333333E-2</c:v>
                </c:pt>
                <c:pt idx="2">
                  <c:v>8.3333333333333301E-2</c:v>
                </c:pt>
                <c:pt idx="3">
                  <c:v>0.16666666666666666</c:v>
                </c:pt>
                <c:pt idx="4">
                  <c:v>0.33333333333333331</c:v>
                </c:pt>
                <c:pt idx="5">
                  <c:v>0.5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8</c:v>
                </c:pt>
                <c:pt idx="10">
                  <c:v>12</c:v>
                </c:pt>
                <c:pt idx="11">
                  <c:v>24</c:v>
                </c:pt>
                <c:pt idx="12">
                  <c:v>48</c:v>
                </c:pt>
                <c:pt idx="13">
                  <c:v>72</c:v>
                </c:pt>
                <c:pt idx="14">
                  <c:v>100</c:v>
                </c:pt>
                <c:pt idx="15">
                  <c:v>168</c:v>
                </c:pt>
                <c:pt idx="16">
                  <c:v>196</c:v>
                </c:pt>
                <c:pt idx="17">
                  <c:v>216</c:v>
                </c:pt>
                <c:pt idx="18">
                  <c:v>264</c:v>
                </c:pt>
                <c:pt idx="19">
                  <c:v>300</c:v>
                </c:pt>
                <c:pt idx="20">
                  <c:v>336</c:v>
                </c:pt>
                <c:pt idx="21">
                  <c:v>408</c:v>
                </c:pt>
                <c:pt idx="22">
                  <c:v>504</c:v>
                </c:pt>
                <c:pt idx="23">
                  <c:v>600</c:v>
                </c:pt>
                <c:pt idx="24">
                  <c:v>720</c:v>
                </c:pt>
                <c:pt idx="25">
                  <c:v>792</c:v>
                </c:pt>
                <c:pt idx="26">
                  <c:v>840</c:v>
                </c:pt>
                <c:pt idx="27">
                  <c:v>912</c:v>
                </c:pt>
                <c:pt idx="28">
                  <c:v>5000</c:v>
                </c:pt>
                <c:pt idx="29">
                  <c:v>7000</c:v>
                </c:pt>
                <c:pt idx="30">
                  <c:v>10000</c:v>
                </c:pt>
                <c:pt idx="31">
                  <c:v>15000</c:v>
                </c:pt>
                <c:pt idx="32">
                  <c:v>20000</c:v>
                </c:pt>
                <c:pt idx="33">
                  <c:v>25000</c:v>
                </c:pt>
              </c:numCache>
            </c:numRef>
          </c:xVal>
          <c:yVal>
            <c:numRef>
              <c:f>'Drift Raw data '!$BR$63:$BR$96</c:f>
              <c:numCache>
                <c:formatCode>0.000_ ;[Red]\-0.000\ 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2E8C-4F4D-A834-7B7EFDEC36B1}"/>
            </c:ext>
          </c:extLst>
        </c:ser>
        <c:ser>
          <c:idx val="5"/>
          <c:order val="5"/>
          <c:tx>
            <c:strRef>
              <c:f>'Drift Raw data '!$CC$59</c:f>
              <c:strCache>
                <c:ptCount val="1"/>
                <c:pt idx="0">
                  <c:v>0</c:v>
                </c:pt>
              </c:strCache>
            </c:strRef>
          </c:tx>
          <c:marker>
            <c:symbol val="circle"/>
            <c:size val="5"/>
          </c:marker>
          <c:xVal>
            <c:numRef>
              <c:f>'Drift Raw data '!$C$63:$C$96</c:f>
              <c:numCache>
                <c:formatCode>General</c:formatCode>
                <c:ptCount val="34"/>
                <c:pt idx="0">
                  <c:v>0</c:v>
                </c:pt>
                <c:pt idx="1">
                  <c:v>3.3333333333333333E-2</c:v>
                </c:pt>
                <c:pt idx="2">
                  <c:v>8.3333333333333301E-2</c:v>
                </c:pt>
                <c:pt idx="3">
                  <c:v>0.16666666666666666</c:v>
                </c:pt>
                <c:pt idx="4">
                  <c:v>0.33333333333333331</c:v>
                </c:pt>
                <c:pt idx="5">
                  <c:v>0.5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8</c:v>
                </c:pt>
                <c:pt idx="10">
                  <c:v>12</c:v>
                </c:pt>
                <c:pt idx="11">
                  <c:v>24</c:v>
                </c:pt>
                <c:pt idx="12">
                  <c:v>48</c:v>
                </c:pt>
                <c:pt idx="13">
                  <c:v>72</c:v>
                </c:pt>
                <c:pt idx="14">
                  <c:v>100</c:v>
                </c:pt>
                <c:pt idx="15">
                  <c:v>168</c:v>
                </c:pt>
                <c:pt idx="16">
                  <c:v>196</c:v>
                </c:pt>
                <c:pt idx="17">
                  <c:v>216</c:v>
                </c:pt>
                <c:pt idx="18">
                  <c:v>264</c:v>
                </c:pt>
                <c:pt idx="19">
                  <c:v>300</c:v>
                </c:pt>
                <c:pt idx="20">
                  <c:v>336</c:v>
                </c:pt>
                <c:pt idx="21">
                  <c:v>408</c:v>
                </c:pt>
                <c:pt idx="22">
                  <c:v>504</c:v>
                </c:pt>
                <c:pt idx="23">
                  <c:v>600</c:v>
                </c:pt>
                <c:pt idx="24">
                  <c:v>720</c:v>
                </c:pt>
                <c:pt idx="25">
                  <c:v>792</c:v>
                </c:pt>
                <c:pt idx="26">
                  <c:v>840</c:v>
                </c:pt>
                <c:pt idx="27">
                  <c:v>912</c:v>
                </c:pt>
                <c:pt idx="28">
                  <c:v>5000</c:v>
                </c:pt>
                <c:pt idx="29">
                  <c:v>7000</c:v>
                </c:pt>
                <c:pt idx="30">
                  <c:v>10000</c:v>
                </c:pt>
                <c:pt idx="31">
                  <c:v>15000</c:v>
                </c:pt>
                <c:pt idx="32">
                  <c:v>20000</c:v>
                </c:pt>
                <c:pt idx="33">
                  <c:v>25000</c:v>
                </c:pt>
              </c:numCache>
            </c:numRef>
          </c:xVal>
          <c:yVal>
            <c:numRef>
              <c:f>'Drift Raw data '!$CG$63:$CG$96</c:f>
              <c:numCache>
                <c:formatCode>0.000_ ;[Red]\-0.000\ 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2E8C-4F4D-A834-7B7EFDEC36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887744"/>
        <c:axId val="119898112"/>
      </c:scatterChart>
      <c:valAx>
        <c:axId val="119887744"/>
        <c:scaling>
          <c:orientation val="minMax"/>
          <c:max val="3000"/>
          <c:min val="0"/>
        </c:scaling>
        <c:delete val="0"/>
        <c:axPos val="b"/>
        <c:majorGridlines/>
        <c:minorGridlines>
          <c:spPr>
            <a:ln>
              <a:solidFill>
                <a:schemeClr val="bg1">
                  <a:lumMod val="85000"/>
                </a:scheme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lang="ja-JP"/>
                </a:pPr>
                <a:r>
                  <a:rPr lang="en-US" altLang="ja-JP"/>
                  <a:t>Aging</a:t>
                </a:r>
                <a:r>
                  <a:rPr lang="en-US" altLang="ja-JP" baseline="0"/>
                  <a:t> Time</a:t>
                </a:r>
                <a:r>
                  <a:rPr lang="ja-JP" altLang="en-US" baseline="0"/>
                  <a:t>　</a:t>
                </a:r>
                <a:r>
                  <a:rPr lang="en-US" altLang="ja-JP" baseline="0"/>
                  <a:t>[hours]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6577727194536167"/>
              <c:y val="0.88537237661735346"/>
            </c:manualLayout>
          </c:layout>
          <c:overlay val="0"/>
        </c:title>
        <c:numFmt formatCode="General" sourceLinked="1"/>
        <c:majorTickMark val="out"/>
        <c:minorTickMark val="none"/>
        <c:tickLblPos val="low"/>
        <c:txPr>
          <a:bodyPr/>
          <a:lstStyle/>
          <a:p>
            <a:pPr>
              <a:defRPr lang="ja-JP" sz="1200">
                <a:latin typeface="+mj-lt"/>
              </a:defRPr>
            </a:pPr>
            <a:endParaRPr lang="zh-CN"/>
          </a:p>
        </c:txPr>
        <c:crossAx val="119898112"/>
        <c:crosses val="autoZero"/>
        <c:crossBetween val="midCat"/>
      </c:valAx>
      <c:valAx>
        <c:axId val="119898112"/>
        <c:scaling>
          <c:orientation val="minMax"/>
          <c:max val="1.0000000000000002E-2"/>
          <c:min val="-3.0000000000000006E-2"/>
        </c:scaling>
        <c:delete val="0"/>
        <c:axPos val="l"/>
        <c:majorGridlines/>
        <c:minorGridlines>
          <c:spPr>
            <a:ln>
              <a:solidFill>
                <a:schemeClr val="bg1">
                  <a:lumMod val="85000"/>
                </a:scheme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lang="ja-JP" b="0">
                    <a:latin typeface="Arial Unicode MS" pitchFamily="50" charset="-128"/>
                    <a:ea typeface="Arial Unicode MS" pitchFamily="50" charset="-128"/>
                    <a:cs typeface="Arial Unicode MS" pitchFamily="50" charset="-128"/>
                  </a:defRPr>
                </a:pPr>
                <a:r>
                  <a:rPr lang="en-US" altLang="ja-JP" b="0">
                    <a:latin typeface="Arial Unicode MS" pitchFamily="50" charset="-128"/>
                    <a:ea typeface="Arial Unicode MS" pitchFamily="50" charset="-128"/>
                    <a:cs typeface="Arial Unicode MS" pitchFamily="50" charset="-128"/>
                  </a:rPr>
                  <a:t>White Chromaticity</a:t>
                </a:r>
                <a:r>
                  <a:rPr lang="ja-JP" altLang="en-US" b="0">
                    <a:latin typeface="Arial Unicode MS" pitchFamily="50" charset="-128"/>
                    <a:ea typeface="Arial Unicode MS" pitchFamily="50" charset="-128"/>
                    <a:cs typeface="Arial Unicode MS" pitchFamily="50" charset="-128"/>
                  </a:rPr>
                  <a:t>　</a:t>
                </a:r>
                <a:r>
                  <a:rPr lang="en-US" altLang="ja-JP" b="0">
                    <a:latin typeface="Arial Unicode MS" pitchFamily="50" charset="-128"/>
                    <a:ea typeface="Arial Unicode MS" pitchFamily="50" charset="-128"/>
                    <a:cs typeface="Arial Unicode MS" pitchFamily="50" charset="-128"/>
                  </a:rPr>
                  <a:t>x value</a:t>
                </a:r>
                <a:endParaRPr lang="ja-JP" altLang="en-US" b="0">
                  <a:latin typeface="Arial Unicode MS" pitchFamily="50" charset="-128"/>
                  <a:ea typeface="Arial Unicode MS" pitchFamily="50" charset="-128"/>
                  <a:cs typeface="Arial Unicode MS" pitchFamily="50" charset="-128"/>
                </a:endParaRPr>
              </a:p>
            </c:rich>
          </c:tx>
          <c:overlay val="0"/>
        </c:title>
        <c:numFmt formatCode="#,##0.000_ " sourceLinked="0"/>
        <c:majorTickMark val="out"/>
        <c:minorTickMark val="none"/>
        <c:tickLblPos val="nextTo"/>
        <c:txPr>
          <a:bodyPr/>
          <a:lstStyle/>
          <a:p>
            <a:pPr>
              <a:defRPr lang="ja-JP" sz="1200">
                <a:latin typeface="+mj-lt"/>
              </a:defRPr>
            </a:pPr>
            <a:endParaRPr lang="zh-CN"/>
          </a:p>
        </c:txPr>
        <c:crossAx val="119887744"/>
        <c:crosses val="autoZero"/>
        <c:crossBetween val="midCat"/>
        <c:majorUnit val="1.0000000000000002E-2"/>
      </c:valAx>
    </c:plotArea>
    <c:legend>
      <c:legendPos val="r"/>
      <c:layout>
        <c:manualLayout>
          <c:xMode val="edge"/>
          <c:yMode val="edge"/>
          <c:x val="0.72840531827834798"/>
          <c:y val="1.6342898018749962E-3"/>
          <c:w val="0.26581676805654814"/>
          <c:h val="0.33990486658086205"/>
        </c:manualLayout>
      </c:layout>
      <c:overlay val="1"/>
      <c:spPr>
        <a:solidFill>
          <a:schemeClr val="bg1"/>
        </a:solidFill>
        <a:ln>
          <a:solidFill>
            <a:schemeClr val="bg1">
              <a:lumMod val="75000"/>
            </a:schemeClr>
          </a:solidFill>
        </a:ln>
      </c:spPr>
      <c:txPr>
        <a:bodyPr/>
        <a:lstStyle/>
        <a:p>
          <a:pPr>
            <a:defRPr lang="ja-JP" sz="1200">
              <a:latin typeface="+mn-lt"/>
            </a:defRPr>
          </a:pPr>
          <a:endParaRPr lang="zh-CN"/>
        </a:p>
      </c:txPr>
    </c:legend>
    <c:plotVisOnly val="1"/>
    <c:dispBlanksAs val="span"/>
    <c:showDLblsOverMax val="0"/>
  </c:chart>
  <c:printSettings>
    <c:headerFooter/>
    <c:pageMargins b="0.75000000000000455" l="0.70000000000000062" r="0.70000000000000062" t="0.75000000000000455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ja-JP"/>
            </a:pPr>
            <a:r>
              <a:rPr lang="en-US" altLang="ja-JP"/>
              <a:t>Wy (Variation)</a:t>
            </a:r>
            <a:endParaRPr lang="ja-JP" alt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'Drift Raw data '!$F$59</c:f>
              <c:strCache>
                <c:ptCount val="1"/>
                <c:pt idx="0">
                  <c:v>0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square"/>
            <c:size val="5"/>
          </c:marker>
          <c:xVal>
            <c:numRef>
              <c:f>'Drift Raw data '!$C$63:$C$96</c:f>
              <c:numCache>
                <c:formatCode>General</c:formatCode>
                <c:ptCount val="34"/>
                <c:pt idx="0">
                  <c:v>0</c:v>
                </c:pt>
                <c:pt idx="1">
                  <c:v>3.3333333333333333E-2</c:v>
                </c:pt>
                <c:pt idx="2">
                  <c:v>8.3333333333333301E-2</c:v>
                </c:pt>
                <c:pt idx="3">
                  <c:v>0.16666666666666666</c:v>
                </c:pt>
                <c:pt idx="4">
                  <c:v>0.33333333333333331</c:v>
                </c:pt>
                <c:pt idx="5">
                  <c:v>0.5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8</c:v>
                </c:pt>
                <c:pt idx="10">
                  <c:v>12</c:v>
                </c:pt>
                <c:pt idx="11">
                  <c:v>24</c:v>
                </c:pt>
                <c:pt idx="12">
                  <c:v>48</c:v>
                </c:pt>
                <c:pt idx="13">
                  <c:v>72</c:v>
                </c:pt>
                <c:pt idx="14">
                  <c:v>100</c:v>
                </c:pt>
                <c:pt idx="15">
                  <c:v>168</c:v>
                </c:pt>
                <c:pt idx="16">
                  <c:v>196</c:v>
                </c:pt>
                <c:pt idx="17">
                  <c:v>216</c:v>
                </c:pt>
                <c:pt idx="18">
                  <c:v>264</c:v>
                </c:pt>
                <c:pt idx="19">
                  <c:v>300</c:v>
                </c:pt>
                <c:pt idx="20">
                  <c:v>336</c:v>
                </c:pt>
                <c:pt idx="21">
                  <c:v>408</c:v>
                </c:pt>
                <c:pt idx="22">
                  <c:v>504</c:v>
                </c:pt>
                <c:pt idx="23">
                  <c:v>600</c:v>
                </c:pt>
                <c:pt idx="24">
                  <c:v>720</c:v>
                </c:pt>
                <c:pt idx="25">
                  <c:v>792</c:v>
                </c:pt>
                <c:pt idx="26">
                  <c:v>840</c:v>
                </c:pt>
                <c:pt idx="27">
                  <c:v>912</c:v>
                </c:pt>
                <c:pt idx="28">
                  <c:v>5000</c:v>
                </c:pt>
                <c:pt idx="29">
                  <c:v>7000</c:v>
                </c:pt>
                <c:pt idx="30">
                  <c:v>10000</c:v>
                </c:pt>
                <c:pt idx="31">
                  <c:v>15000</c:v>
                </c:pt>
                <c:pt idx="32">
                  <c:v>20000</c:v>
                </c:pt>
                <c:pt idx="33">
                  <c:v>25000</c:v>
                </c:pt>
              </c:numCache>
            </c:numRef>
          </c:xVal>
          <c:yVal>
            <c:numRef>
              <c:f>'Drift Raw data '!$K$63:$K$96</c:f>
              <c:numCache>
                <c:formatCode>0.000_ ;[Red]\-0.000\ </c:formatCode>
                <c:ptCount val="34"/>
                <c:pt idx="0">
                  <c:v>0</c:v>
                </c:pt>
                <c:pt idx="1">
                  <c:v>-0.31990000000000002</c:v>
                </c:pt>
                <c:pt idx="2">
                  <c:v>-3.0833300000000008E-2</c:v>
                </c:pt>
                <c:pt idx="3">
                  <c:v>-0.31990000000000002</c:v>
                </c:pt>
                <c:pt idx="4">
                  <c:v>-0.31990000000000002</c:v>
                </c:pt>
                <c:pt idx="5">
                  <c:v>-0.31990000000000002</c:v>
                </c:pt>
                <c:pt idx="6">
                  <c:v>-3.6900000000000044E-2</c:v>
                </c:pt>
                <c:pt idx="7">
                  <c:v>-3.7900000000000045E-2</c:v>
                </c:pt>
                <c:pt idx="8">
                  <c:v>-3.889999999999999E-2</c:v>
                </c:pt>
                <c:pt idx="11">
                  <c:v>-4.1899999999999993E-2</c:v>
                </c:pt>
                <c:pt idx="12">
                  <c:v>-4.2899999999999994E-2</c:v>
                </c:pt>
                <c:pt idx="15">
                  <c:v>-4.3899999999999995E-2</c:v>
                </c:pt>
                <c:pt idx="16">
                  <c:v>-4.4899999999999995E-2</c:v>
                </c:pt>
                <c:pt idx="17">
                  <c:v>-4.4899999999999995E-2</c:v>
                </c:pt>
                <c:pt idx="18">
                  <c:v>-4.4700000000000017E-2</c:v>
                </c:pt>
                <c:pt idx="19">
                  <c:v>-4.4700000000000017E-2</c:v>
                </c:pt>
                <c:pt idx="20">
                  <c:v>-0.31990000000000002</c:v>
                </c:pt>
                <c:pt idx="21">
                  <c:v>-0.31990000000000002</c:v>
                </c:pt>
                <c:pt idx="22">
                  <c:v>-0.31990000000000002</c:v>
                </c:pt>
                <c:pt idx="23">
                  <c:v>-0.31990000000000002</c:v>
                </c:pt>
                <c:pt idx="24">
                  <c:v>-0.31990000000000002</c:v>
                </c:pt>
                <c:pt idx="25">
                  <c:v>-0.31990000000000002</c:v>
                </c:pt>
                <c:pt idx="26">
                  <c:v>-0.31990000000000002</c:v>
                </c:pt>
                <c:pt idx="27">
                  <c:v>-0.31990000000000002</c:v>
                </c:pt>
                <c:pt idx="28">
                  <c:v>-0.31990000000000002</c:v>
                </c:pt>
                <c:pt idx="29">
                  <c:v>-0.31990000000000002</c:v>
                </c:pt>
                <c:pt idx="30">
                  <c:v>-0.31990000000000002</c:v>
                </c:pt>
                <c:pt idx="31">
                  <c:v>-0.31990000000000002</c:v>
                </c:pt>
                <c:pt idx="32">
                  <c:v>-0.31990000000000002</c:v>
                </c:pt>
                <c:pt idx="33">
                  <c:v>-0.31990000000000002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E09-4A56-9EA4-F30752AC0E57}"/>
            </c:ext>
          </c:extLst>
        </c:ser>
        <c:ser>
          <c:idx val="1"/>
          <c:order val="1"/>
          <c:tx>
            <c:strRef>
              <c:f>'Drift Raw data '!$U$59</c:f>
              <c:strCache>
                <c:ptCount val="1"/>
                <c:pt idx="0">
                  <c:v>0</c:v>
                </c:pt>
              </c:strCache>
            </c:strRef>
          </c:tx>
          <c:marker>
            <c:symbol val="square"/>
            <c:size val="5"/>
          </c:marker>
          <c:xVal>
            <c:numRef>
              <c:f>'Drift Raw data '!$C$63:$C$96</c:f>
              <c:numCache>
                <c:formatCode>General</c:formatCode>
                <c:ptCount val="34"/>
                <c:pt idx="0">
                  <c:v>0</c:v>
                </c:pt>
                <c:pt idx="1">
                  <c:v>3.3333333333333333E-2</c:v>
                </c:pt>
                <c:pt idx="2">
                  <c:v>8.3333333333333301E-2</c:v>
                </c:pt>
                <c:pt idx="3">
                  <c:v>0.16666666666666666</c:v>
                </c:pt>
                <c:pt idx="4">
                  <c:v>0.33333333333333331</c:v>
                </c:pt>
                <c:pt idx="5">
                  <c:v>0.5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8</c:v>
                </c:pt>
                <c:pt idx="10">
                  <c:v>12</c:v>
                </c:pt>
                <c:pt idx="11">
                  <c:v>24</c:v>
                </c:pt>
                <c:pt idx="12">
                  <c:v>48</c:v>
                </c:pt>
                <c:pt idx="13">
                  <c:v>72</c:v>
                </c:pt>
                <c:pt idx="14">
                  <c:v>100</c:v>
                </c:pt>
                <c:pt idx="15">
                  <c:v>168</c:v>
                </c:pt>
                <c:pt idx="16">
                  <c:v>196</c:v>
                </c:pt>
                <c:pt idx="17">
                  <c:v>216</c:v>
                </c:pt>
                <c:pt idx="18">
                  <c:v>264</c:v>
                </c:pt>
                <c:pt idx="19">
                  <c:v>300</c:v>
                </c:pt>
                <c:pt idx="20">
                  <c:v>336</c:v>
                </c:pt>
                <c:pt idx="21">
                  <c:v>408</c:v>
                </c:pt>
                <c:pt idx="22">
                  <c:v>504</c:v>
                </c:pt>
                <c:pt idx="23">
                  <c:v>600</c:v>
                </c:pt>
                <c:pt idx="24">
                  <c:v>720</c:v>
                </c:pt>
                <c:pt idx="25">
                  <c:v>792</c:v>
                </c:pt>
                <c:pt idx="26">
                  <c:v>840</c:v>
                </c:pt>
                <c:pt idx="27">
                  <c:v>912</c:v>
                </c:pt>
                <c:pt idx="28">
                  <c:v>5000</c:v>
                </c:pt>
                <c:pt idx="29">
                  <c:v>7000</c:v>
                </c:pt>
                <c:pt idx="30">
                  <c:v>10000</c:v>
                </c:pt>
                <c:pt idx="31">
                  <c:v>15000</c:v>
                </c:pt>
                <c:pt idx="32">
                  <c:v>20000</c:v>
                </c:pt>
                <c:pt idx="33">
                  <c:v>25000</c:v>
                </c:pt>
              </c:numCache>
            </c:numRef>
          </c:xVal>
          <c:yVal>
            <c:numRef>
              <c:f>'Drift Raw data '!$Z$63:$Z$96</c:f>
              <c:numCache>
                <c:formatCode>0.000_ ;[Red]\-0.000\ </c:formatCode>
                <c:ptCount val="34"/>
                <c:pt idx="0">
                  <c:v>0</c:v>
                </c:pt>
                <c:pt idx="1">
                  <c:v>-0.3261</c:v>
                </c:pt>
                <c:pt idx="2">
                  <c:v>-3.9100000000000024E-2</c:v>
                </c:pt>
                <c:pt idx="3">
                  <c:v>-0.3261</c:v>
                </c:pt>
                <c:pt idx="4">
                  <c:v>-0.3261</c:v>
                </c:pt>
                <c:pt idx="5">
                  <c:v>-0.3261</c:v>
                </c:pt>
                <c:pt idx="6">
                  <c:v>-4.3200000000000016E-2</c:v>
                </c:pt>
                <c:pt idx="7">
                  <c:v>-4.4100000000000028E-2</c:v>
                </c:pt>
                <c:pt idx="8">
                  <c:v>-4.5099999999999973E-2</c:v>
                </c:pt>
                <c:pt idx="9">
                  <c:v>-4.6099999999999974E-2</c:v>
                </c:pt>
                <c:pt idx="10">
                  <c:v>-4.6099999999999974E-2</c:v>
                </c:pt>
                <c:pt idx="11">
                  <c:v>-4.8099999999999976E-2</c:v>
                </c:pt>
                <c:pt idx="12">
                  <c:v>-4.9099999999999977E-2</c:v>
                </c:pt>
                <c:pt idx="13">
                  <c:v>-4.9099999999999977E-2</c:v>
                </c:pt>
                <c:pt idx="14">
                  <c:v>-4.9099999999999977E-2</c:v>
                </c:pt>
                <c:pt idx="15">
                  <c:v>-5.0099999999999978E-2</c:v>
                </c:pt>
                <c:pt idx="16">
                  <c:v>-5.04E-2</c:v>
                </c:pt>
                <c:pt idx="17">
                  <c:v>-5.0099999999999978E-2</c:v>
                </c:pt>
                <c:pt idx="18">
                  <c:v>-5.0099999999999978E-2</c:v>
                </c:pt>
                <c:pt idx="19">
                  <c:v>-5.0800000000000012E-2</c:v>
                </c:pt>
                <c:pt idx="20">
                  <c:v>-0.3261</c:v>
                </c:pt>
                <c:pt idx="21">
                  <c:v>-0.3261</c:v>
                </c:pt>
                <c:pt idx="22">
                  <c:v>-0.3261</c:v>
                </c:pt>
                <c:pt idx="23">
                  <c:v>-0.3261</c:v>
                </c:pt>
                <c:pt idx="24">
                  <c:v>-0.3261</c:v>
                </c:pt>
                <c:pt idx="25">
                  <c:v>-0.3261</c:v>
                </c:pt>
                <c:pt idx="26">
                  <c:v>-0.3261</c:v>
                </c:pt>
                <c:pt idx="27">
                  <c:v>-0.3261</c:v>
                </c:pt>
                <c:pt idx="28">
                  <c:v>-0.3261</c:v>
                </c:pt>
                <c:pt idx="29">
                  <c:v>-0.3261</c:v>
                </c:pt>
                <c:pt idx="30">
                  <c:v>-0.3261</c:v>
                </c:pt>
                <c:pt idx="31">
                  <c:v>-0.3261</c:v>
                </c:pt>
                <c:pt idx="32">
                  <c:v>-0.3261</c:v>
                </c:pt>
                <c:pt idx="33">
                  <c:v>-0.3261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E09-4A56-9EA4-F30752AC0E57}"/>
            </c:ext>
          </c:extLst>
        </c:ser>
        <c:ser>
          <c:idx val="2"/>
          <c:order val="2"/>
          <c:tx>
            <c:strRef>
              <c:f>'Drift Raw data '!$AJ$59</c:f>
              <c:strCache>
                <c:ptCount val="1"/>
                <c:pt idx="0">
                  <c:v>0</c:v>
                </c:pt>
              </c:strCache>
            </c:strRef>
          </c:tx>
          <c:marker>
            <c:symbol val="triangle"/>
            <c:size val="5"/>
          </c:marker>
          <c:xVal>
            <c:numRef>
              <c:f>'Drift Raw data '!$C$63:$C$96</c:f>
              <c:numCache>
                <c:formatCode>General</c:formatCode>
                <c:ptCount val="34"/>
                <c:pt idx="0">
                  <c:v>0</c:v>
                </c:pt>
                <c:pt idx="1">
                  <c:v>3.3333333333333333E-2</c:v>
                </c:pt>
                <c:pt idx="2">
                  <c:v>8.3333333333333301E-2</c:v>
                </c:pt>
                <c:pt idx="3">
                  <c:v>0.16666666666666666</c:v>
                </c:pt>
                <c:pt idx="4">
                  <c:v>0.33333333333333331</c:v>
                </c:pt>
                <c:pt idx="5">
                  <c:v>0.5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8</c:v>
                </c:pt>
                <c:pt idx="10">
                  <c:v>12</c:v>
                </c:pt>
                <c:pt idx="11">
                  <c:v>24</c:v>
                </c:pt>
                <c:pt idx="12">
                  <c:v>48</c:v>
                </c:pt>
                <c:pt idx="13">
                  <c:v>72</c:v>
                </c:pt>
                <c:pt idx="14">
                  <c:v>100</c:v>
                </c:pt>
                <c:pt idx="15">
                  <c:v>168</c:v>
                </c:pt>
                <c:pt idx="16">
                  <c:v>196</c:v>
                </c:pt>
                <c:pt idx="17">
                  <c:v>216</c:v>
                </c:pt>
                <c:pt idx="18">
                  <c:v>264</c:v>
                </c:pt>
                <c:pt idx="19">
                  <c:v>300</c:v>
                </c:pt>
                <c:pt idx="20">
                  <c:v>336</c:v>
                </c:pt>
                <c:pt idx="21">
                  <c:v>408</c:v>
                </c:pt>
                <c:pt idx="22">
                  <c:v>504</c:v>
                </c:pt>
                <c:pt idx="23">
                  <c:v>600</c:v>
                </c:pt>
                <c:pt idx="24">
                  <c:v>720</c:v>
                </c:pt>
                <c:pt idx="25">
                  <c:v>792</c:v>
                </c:pt>
                <c:pt idx="26">
                  <c:v>840</c:v>
                </c:pt>
                <c:pt idx="27">
                  <c:v>912</c:v>
                </c:pt>
                <c:pt idx="28">
                  <c:v>5000</c:v>
                </c:pt>
                <c:pt idx="29">
                  <c:v>7000</c:v>
                </c:pt>
                <c:pt idx="30">
                  <c:v>10000</c:v>
                </c:pt>
                <c:pt idx="31">
                  <c:v>15000</c:v>
                </c:pt>
                <c:pt idx="32">
                  <c:v>20000</c:v>
                </c:pt>
                <c:pt idx="33">
                  <c:v>25000</c:v>
                </c:pt>
              </c:numCache>
            </c:numRef>
          </c:xVal>
          <c:yVal>
            <c:numRef>
              <c:f>'Drift Raw data '!$AO$63:$AO$96</c:f>
              <c:numCache>
                <c:formatCode>0.000_ ;[Red]\-0.000\ 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FE09-4A56-9EA4-F30752AC0E57}"/>
            </c:ext>
          </c:extLst>
        </c:ser>
        <c:ser>
          <c:idx val="3"/>
          <c:order val="3"/>
          <c:tx>
            <c:strRef>
              <c:f>'Drift Raw data '!$AY$59</c:f>
              <c:strCache>
                <c:ptCount val="1"/>
                <c:pt idx="0">
                  <c:v>0</c:v>
                </c:pt>
              </c:strCache>
            </c:strRef>
          </c:tx>
          <c:marker>
            <c:symbol val="triangle"/>
            <c:size val="5"/>
          </c:marker>
          <c:xVal>
            <c:numRef>
              <c:f>'Drift Raw data '!$C$63:$C$96</c:f>
              <c:numCache>
                <c:formatCode>General</c:formatCode>
                <c:ptCount val="34"/>
                <c:pt idx="0">
                  <c:v>0</c:v>
                </c:pt>
                <c:pt idx="1">
                  <c:v>3.3333333333333333E-2</c:v>
                </c:pt>
                <c:pt idx="2">
                  <c:v>8.3333333333333301E-2</c:v>
                </c:pt>
                <c:pt idx="3">
                  <c:v>0.16666666666666666</c:v>
                </c:pt>
                <c:pt idx="4">
                  <c:v>0.33333333333333331</c:v>
                </c:pt>
                <c:pt idx="5">
                  <c:v>0.5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8</c:v>
                </c:pt>
                <c:pt idx="10">
                  <c:v>12</c:v>
                </c:pt>
                <c:pt idx="11">
                  <c:v>24</c:v>
                </c:pt>
                <c:pt idx="12">
                  <c:v>48</c:v>
                </c:pt>
                <c:pt idx="13">
                  <c:v>72</c:v>
                </c:pt>
                <c:pt idx="14">
                  <c:v>100</c:v>
                </c:pt>
                <c:pt idx="15">
                  <c:v>168</c:v>
                </c:pt>
                <c:pt idx="16">
                  <c:v>196</c:v>
                </c:pt>
                <c:pt idx="17">
                  <c:v>216</c:v>
                </c:pt>
                <c:pt idx="18">
                  <c:v>264</c:v>
                </c:pt>
                <c:pt idx="19">
                  <c:v>300</c:v>
                </c:pt>
                <c:pt idx="20">
                  <c:v>336</c:v>
                </c:pt>
                <c:pt idx="21">
                  <c:v>408</c:v>
                </c:pt>
                <c:pt idx="22">
                  <c:v>504</c:v>
                </c:pt>
                <c:pt idx="23">
                  <c:v>600</c:v>
                </c:pt>
                <c:pt idx="24">
                  <c:v>720</c:v>
                </c:pt>
                <c:pt idx="25">
                  <c:v>792</c:v>
                </c:pt>
                <c:pt idx="26">
                  <c:v>840</c:v>
                </c:pt>
                <c:pt idx="27">
                  <c:v>912</c:v>
                </c:pt>
                <c:pt idx="28">
                  <c:v>5000</c:v>
                </c:pt>
                <c:pt idx="29">
                  <c:v>7000</c:v>
                </c:pt>
                <c:pt idx="30">
                  <c:v>10000</c:v>
                </c:pt>
                <c:pt idx="31">
                  <c:v>15000</c:v>
                </c:pt>
                <c:pt idx="32">
                  <c:v>20000</c:v>
                </c:pt>
                <c:pt idx="33">
                  <c:v>25000</c:v>
                </c:pt>
              </c:numCache>
            </c:numRef>
          </c:xVal>
          <c:yVal>
            <c:numRef>
              <c:f>'Drift Raw data '!$BD$63:$BD$96</c:f>
              <c:numCache>
                <c:formatCode>0.000_ ;[Red]\-0.000\ 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FE09-4A56-9EA4-F30752AC0E57}"/>
            </c:ext>
          </c:extLst>
        </c:ser>
        <c:ser>
          <c:idx val="4"/>
          <c:order val="4"/>
          <c:tx>
            <c:strRef>
              <c:f>'Drift Raw data '!$BN$59</c:f>
              <c:strCache>
                <c:ptCount val="1"/>
                <c:pt idx="0">
                  <c:v>0</c:v>
                </c:pt>
              </c:strCache>
            </c:strRef>
          </c:tx>
          <c:marker>
            <c:symbol val="circle"/>
            <c:size val="5"/>
          </c:marker>
          <c:xVal>
            <c:numRef>
              <c:f>'Drift Raw data '!$C$63:$C$96</c:f>
              <c:numCache>
                <c:formatCode>General</c:formatCode>
                <c:ptCount val="34"/>
                <c:pt idx="0">
                  <c:v>0</c:v>
                </c:pt>
                <c:pt idx="1">
                  <c:v>3.3333333333333333E-2</c:v>
                </c:pt>
                <c:pt idx="2">
                  <c:v>8.3333333333333301E-2</c:v>
                </c:pt>
                <c:pt idx="3">
                  <c:v>0.16666666666666666</c:v>
                </c:pt>
                <c:pt idx="4">
                  <c:v>0.33333333333333331</c:v>
                </c:pt>
                <c:pt idx="5">
                  <c:v>0.5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8</c:v>
                </c:pt>
                <c:pt idx="10">
                  <c:v>12</c:v>
                </c:pt>
                <c:pt idx="11">
                  <c:v>24</c:v>
                </c:pt>
                <c:pt idx="12">
                  <c:v>48</c:v>
                </c:pt>
                <c:pt idx="13">
                  <c:v>72</c:v>
                </c:pt>
                <c:pt idx="14">
                  <c:v>100</c:v>
                </c:pt>
                <c:pt idx="15">
                  <c:v>168</c:v>
                </c:pt>
                <c:pt idx="16">
                  <c:v>196</c:v>
                </c:pt>
                <c:pt idx="17">
                  <c:v>216</c:v>
                </c:pt>
                <c:pt idx="18">
                  <c:v>264</c:v>
                </c:pt>
                <c:pt idx="19">
                  <c:v>300</c:v>
                </c:pt>
                <c:pt idx="20">
                  <c:v>336</c:v>
                </c:pt>
                <c:pt idx="21">
                  <c:v>408</c:v>
                </c:pt>
                <c:pt idx="22">
                  <c:v>504</c:v>
                </c:pt>
                <c:pt idx="23">
                  <c:v>600</c:v>
                </c:pt>
                <c:pt idx="24">
                  <c:v>720</c:v>
                </c:pt>
                <c:pt idx="25">
                  <c:v>792</c:v>
                </c:pt>
                <c:pt idx="26">
                  <c:v>840</c:v>
                </c:pt>
                <c:pt idx="27">
                  <c:v>912</c:v>
                </c:pt>
                <c:pt idx="28">
                  <c:v>5000</c:v>
                </c:pt>
                <c:pt idx="29">
                  <c:v>7000</c:v>
                </c:pt>
                <c:pt idx="30">
                  <c:v>10000</c:v>
                </c:pt>
                <c:pt idx="31">
                  <c:v>15000</c:v>
                </c:pt>
                <c:pt idx="32">
                  <c:v>20000</c:v>
                </c:pt>
                <c:pt idx="33">
                  <c:v>25000</c:v>
                </c:pt>
              </c:numCache>
            </c:numRef>
          </c:xVal>
          <c:yVal>
            <c:numRef>
              <c:f>'Drift Raw data '!$BS$63:$BS$96</c:f>
              <c:numCache>
                <c:formatCode>0.000_ ;[Red]\-0.000\ 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FE09-4A56-9EA4-F30752AC0E57}"/>
            </c:ext>
          </c:extLst>
        </c:ser>
        <c:ser>
          <c:idx val="5"/>
          <c:order val="5"/>
          <c:tx>
            <c:strRef>
              <c:f>'Drift Raw data '!$CC$59</c:f>
              <c:strCache>
                <c:ptCount val="1"/>
                <c:pt idx="0">
                  <c:v>0</c:v>
                </c:pt>
              </c:strCache>
            </c:strRef>
          </c:tx>
          <c:marker>
            <c:symbol val="circle"/>
            <c:size val="5"/>
          </c:marker>
          <c:xVal>
            <c:numRef>
              <c:f>'Drift Raw data '!$C$63:$C$96</c:f>
              <c:numCache>
                <c:formatCode>General</c:formatCode>
                <c:ptCount val="34"/>
                <c:pt idx="0">
                  <c:v>0</c:v>
                </c:pt>
                <c:pt idx="1">
                  <c:v>3.3333333333333333E-2</c:v>
                </c:pt>
                <c:pt idx="2">
                  <c:v>8.3333333333333301E-2</c:v>
                </c:pt>
                <c:pt idx="3">
                  <c:v>0.16666666666666666</c:v>
                </c:pt>
                <c:pt idx="4">
                  <c:v>0.33333333333333331</c:v>
                </c:pt>
                <c:pt idx="5">
                  <c:v>0.5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8</c:v>
                </c:pt>
                <c:pt idx="10">
                  <c:v>12</c:v>
                </c:pt>
                <c:pt idx="11">
                  <c:v>24</c:v>
                </c:pt>
                <c:pt idx="12">
                  <c:v>48</c:v>
                </c:pt>
                <c:pt idx="13">
                  <c:v>72</c:v>
                </c:pt>
                <c:pt idx="14">
                  <c:v>100</c:v>
                </c:pt>
                <c:pt idx="15">
                  <c:v>168</c:v>
                </c:pt>
                <c:pt idx="16">
                  <c:v>196</c:v>
                </c:pt>
                <c:pt idx="17">
                  <c:v>216</c:v>
                </c:pt>
                <c:pt idx="18">
                  <c:v>264</c:v>
                </c:pt>
                <c:pt idx="19">
                  <c:v>300</c:v>
                </c:pt>
                <c:pt idx="20">
                  <c:v>336</c:v>
                </c:pt>
                <c:pt idx="21">
                  <c:v>408</c:v>
                </c:pt>
                <c:pt idx="22">
                  <c:v>504</c:v>
                </c:pt>
                <c:pt idx="23">
                  <c:v>600</c:v>
                </c:pt>
                <c:pt idx="24">
                  <c:v>720</c:v>
                </c:pt>
                <c:pt idx="25">
                  <c:v>792</c:v>
                </c:pt>
                <c:pt idx="26">
                  <c:v>840</c:v>
                </c:pt>
                <c:pt idx="27">
                  <c:v>912</c:v>
                </c:pt>
                <c:pt idx="28">
                  <c:v>5000</c:v>
                </c:pt>
                <c:pt idx="29">
                  <c:v>7000</c:v>
                </c:pt>
                <c:pt idx="30">
                  <c:v>10000</c:v>
                </c:pt>
                <c:pt idx="31">
                  <c:v>15000</c:v>
                </c:pt>
                <c:pt idx="32">
                  <c:v>20000</c:v>
                </c:pt>
                <c:pt idx="33">
                  <c:v>25000</c:v>
                </c:pt>
              </c:numCache>
            </c:numRef>
          </c:xVal>
          <c:yVal>
            <c:numRef>
              <c:f>'Drift Raw data '!$CH$63:$CH$96</c:f>
              <c:numCache>
                <c:formatCode>0.000_ ;[Red]\-0.000\ 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FE09-4A56-9EA4-F30752AC0E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535680"/>
        <c:axId val="120554240"/>
      </c:scatterChart>
      <c:valAx>
        <c:axId val="120535680"/>
        <c:scaling>
          <c:orientation val="minMax"/>
          <c:max val="3000"/>
          <c:min val="0"/>
        </c:scaling>
        <c:delete val="0"/>
        <c:axPos val="b"/>
        <c:majorGridlines/>
        <c:minorGridlines>
          <c:spPr>
            <a:ln>
              <a:solidFill>
                <a:schemeClr val="bg1">
                  <a:lumMod val="85000"/>
                </a:scheme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lang="ja-JP"/>
                </a:pPr>
                <a:r>
                  <a:rPr lang="en-US" altLang="ja-JP" sz="1000" b="1" i="0" u="none" strike="noStrike" baseline="0"/>
                  <a:t>Aging Time</a:t>
                </a:r>
                <a:r>
                  <a:rPr lang="ja-JP" altLang="ja-JP" sz="1000" b="1" i="0" u="none" strike="noStrike" baseline="0"/>
                  <a:t>　</a:t>
                </a:r>
                <a:r>
                  <a:rPr lang="en-US" altLang="ja-JP" sz="1000" b="1" i="0" u="none" strike="noStrike" baseline="0"/>
                  <a:t>[hours]</a:t>
                </a:r>
                <a:endParaRPr lang="ja-JP"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txPr>
          <a:bodyPr/>
          <a:lstStyle/>
          <a:p>
            <a:pPr>
              <a:defRPr lang="ja-JP" sz="1200">
                <a:latin typeface="+mj-lt"/>
              </a:defRPr>
            </a:pPr>
            <a:endParaRPr lang="zh-CN"/>
          </a:p>
        </c:txPr>
        <c:crossAx val="120554240"/>
        <c:crosses val="autoZero"/>
        <c:crossBetween val="midCat"/>
      </c:valAx>
      <c:valAx>
        <c:axId val="120554240"/>
        <c:scaling>
          <c:orientation val="minMax"/>
          <c:max val="1.0000000000000005E-2"/>
          <c:min val="-3.0000000000000006E-2"/>
        </c:scaling>
        <c:delete val="0"/>
        <c:axPos val="l"/>
        <c:majorGridlines/>
        <c:minorGridlines>
          <c:spPr>
            <a:ln>
              <a:solidFill>
                <a:schemeClr val="bg1">
                  <a:lumMod val="85000"/>
                </a:scheme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lang="ja-JP" b="0">
                    <a:latin typeface="Arial Unicode MS" pitchFamily="50" charset="-128"/>
                    <a:ea typeface="Arial Unicode MS" pitchFamily="50" charset="-128"/>
                    <a:cs typeface="Arial Unicode MS" pitchFamily="50" charset="-128"/>
                  </a:defRPr>
                </a:pPr>
                <a:r>
                  <a:rPr lang="en-US" altLang="ja-JP" b="0">
                    <a:latin typeface="Arial Unicode MS" pitchFamily="50" charset="-128"/>
                    <a:ea typeface="Arial Unicode MS" pitchFamily="50" charset="-128"/>
                    <a:cs typeface="Arial Unicode MS" pitchFamily="50" charset="-128"/>
                  </a:rPr>
                  <a:t>White Chromaticity</a:t>
                </a:r>
                <a:r>
                  <a:rPr lang="ja-JP" altLang="en-US" b="0">
                    <a:latin typeface="Arial Unicode MS" pitchFamily="50" charset="-128"/>
                    <a:ea typeface="Arial Unicode MS" pitchFamily="50" charset="-128"/>
                    <a:cs typeface="Arial Unicode MS" pitchFamily="50" charset="-128"/>
                  </a:rPr>
                  <a:t>　</a:t>
                </a:r>
                <a:r>
                  <a:rPr lang="en-US" altLang="ja-JP" b="0">
                    <a:latin typeface="Arial Unicode MS" pitchFamily="50" charset="-128"/>
                    <a:ea typeface="Arial Unicode MS" pitchFamily="50" charset="-128"/>
                    <a:cs typeface="Arial Unicode MS" pitchFamily="50" charset="-128"/>
                  </a:rPr>
                  <a:t>y value</a:t>
                </a:r>
                <a:endParaRPr lang="ja-JP" altLang="en-US" b="0">
                  <a:latin typeface="Arial Unicode MS" pitchFamily="50" charset="-128"/>
                  <a:ea typeface="Arial Unicode MS" pitchFamily="50" charset="-128"/>
                  <a:cs typeface="Arial Unicode MS" pitchFamily="50" charset="-128"/>
                </a:endParaRPr>
              </a:p>
            </c:rich>
          </c:tx>
          <c:overlay val="0"/>
        </c:title>
        <c:numFmt formatCode="#,##0.000_ " sourceLinked="0"/>
        <c:majorTickMark val="out"/>
        <c:minorTickMark val="none"/>
        <c:tickLblPos val="nextTo"/>
        <c:txPr>
          <a:bodyPr/>
          <a:lstStyle/>
          <a:p>
            <a:pPr>
              <a:defRPr lang="ja-JP" sz="1200">
                <a:latin typeface="+mj-lt"/>
              </a:defRPr>
            </a:pPr>
            <a:endParaRPr lang="zh-CN"/>
          </a:p>
        </c:txPr>
        <c:crossAx val="120535680"/>
        <c:crosses val="autoZero"/>
        <c:crossBetween val="midCat"/>
        <c:majorUnit val="1.0000000000000002E-2"/>
      </c:valAx>
    </c:plotArea>
    <c:legend>
      <c:legendPos val="r"/>
      <c:layout>
        <c:manualLayout>
          <c:xMode val="edge"/>
          <c:yMode val="edge"/>
          <c:x val="0.73322847503083388"/>
          <c:y val="1.3699577851979292E-3"/>
          <c:w val="0.25979056588061256"/>
          <c:h val="0.33781794899240547"/>
        </c:manualLayout>
      </c:layout>
      <c:overlay val="1"/>
      <c:spPr>
        <a:solidFill>
          <a:schemeClr val="bg1"/>
        </a:solidFill>
        <a:ln>
          <a:solidFill>
            <a:schemeClr val="bg1">
              <a:lumMod val="75000"/>
            </a:schemeClr>
          </a:solidFill>
        </a:ln>
      </c:spPr>
      <c:txPr>
        <a:bodyPr/>
        <a:lstStyle/>
        <a:p>
          <a:pPr>
            <a:defRPr lang="ja-JP" sz="1200">
              <a:latin typeface="+mn-lt"/>
            </a:defRPr>
          </a:pPr>
          <a:endParaRPr lang="zh-CN"/>
        </a:p>
      </c:txPr>
    </c:legend>
    <c:plotVisOnly val="1"/>
    <c:dispBlanksAs val="span"/>
    <c:showDLblsOverMax val="0"/>
  </c:chart>
  <c:printSettings>
    <c:headerFooter/>
    <c:pageMargins b="0.75000000000000466" l="0.70000000000000062" r="0.70000000000000062" t="0.75000000000000466" header="0.30000000000000032" footer="0.3000000000000003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ja-JP"/>
            </a:pPr>
            <a:r>
              <a:rPr lang="en-US" altLang="ja-JP"/>
              <a:t>Wx (Measrued</a:t>
            </a:r>
            <a:r>
              <a:rPr lang="en-US" altLang="ja-JP" baseline="0"/>
              <a:t> Value</a:t>
            </a:r>
            <a:r>
              <a:rPr lang="en-US" altLang="ja-JP"/>
              <a:t>)</a:t>
            </a:r>
            <a:endParaRPr lang="ja-JP" alt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'Drift Raw data '!$F$59</c:f>
              <c:strCache>
                <c:ptCount val="1"/>
                <c:pt idx="0">
                  <c:v>0</c:v>
                </c:pt>
              </c:strCache>
            </c:strRef>
          </c:tx>
          <c:marker>
            <c:symbol val="square"/>
            <c:size val="5"/>
          </c:marker>
          <c:xVal>
            <c:numRef>
              <c:f>'Drift Raw data '!$C$8:$C$44</c:f>
              <c:numCache>
                <c:formatCode>0.0000_ </c:formatCode>
                <c:ptCount val="28"/>
                <c:pt idx="0" formatCode="General">
                  <c:v>0</c:v>
                </c:pt>
                <c:pt idx="1">
                  <c:v>3.3333333333333333E-2</c:v>
                </c:pt>
                <c:pt idx="2">
                  <c:v>8.3333333333333301E-2</c:v>
                </c:pt>
                <c:pt idx="3" formatCode="0.000_ ">
                  <c:v>0.16666666666666666</c:v>
                </c:pt>
                <c:pt idx="4" formatCode="0.000_ ">
                  <c:v>0.33333333333333331</c:v>
                </c:pt>
                <c:pt idx="5" formatCode="0.000_ ">
                  <c:v>0.5</c:v>
                </c:pt>
                <c:pt idx="6" formatCode="General">
                  <c:v>1</c:v>
                </c:pt>
                <c:pt idx="7" formatCode="General">
                  <c:v>2</c:v>
                </c:pt>
                <c:pt idx="8" formatCode="General">
                  <c:v>4</c:v>
                </c:pt>
                <c:pt idx="9" formatCode="General">
                  <c:v>8</c:v>
                </c:pt>
                <c:pt idx="10" formatCode="General">
                  <c:v>12</c:v>
                </c:pt>
                <c:pt idx="11" formatCode="General">
                  <c:v>24</c:v>
                </c:pt>
                <c:pt idx="12" formatCode="General">
                  <c:v>48</c:v>
                </c:pt>
                <c:pt idx="13" formatCode="General">
                  <c:v>72</c:v>
                </c:pt>
                <c:pt idx="14" formatCode="General">
                  <c:v>100</c:v>
                </c:pt>
                <c:pt idx="15" formatCode="General">
                  <c:v>168</c:v>
                </c:pt>
                <c:pt idx="16" formatCode="General">
                  <c:v>196</c:v>
                </c:pt>
                <c:pt idx="17" formatCode="General">
                  <c:v>216</c:v>
                </c:pt>
                <c:pt idx="18" formatCode="General">
                  <c:v>264</c:v>
                </c:pt>
                <c:pt idx="19" formatCode="General">
                  <c:v>300</c:v>
                </c:pt>
                <c:pt idx="20" formatCode="General">
                  <c:v>336</c:v>
                </c:pt>
                <c:pt idx="21" formatCode="General">
                  <c:v>408</c:v>
                </c:pt>
                <c:pt idx="22" formatCode="General">
                  <c:v>504</c:v>
                </c:pt>
                <c:pt idx="23" formatCode="General">
                  <c:v>600</c:v>
                </c:pt>
                <c:pt idx="24" formatCode="General">
                  <c:v>720</c:v>
                </c:pt>
                <c:pt idx="25" formatCode="General">
                  <c:v>792</c:v>
                </c:pt>
                <c:pt idx="26" formatCode="General">
                  <c:v>840</c:v>
                </c:pt>
                <c:pt idx="27" formatCode="General">
                  <c:v>912</c:v>
                </c:pt>
              </c:numCache>
            </c:numRef>
          </c:xVal>
          <c:yVal>
            <c:numRef>
              <c:f>'Drift Raw data '!$J$8:$J$44</c:f>
              <c:numCache>
                <c:formatCode>0.0000_);[Red]\(0.0000\)</c:formatCode>
                <c:ptCount val="28"/>
                <c:pt idx="0">
                  <c:v>0.2928</c:v>
                </c:pt>
                <c:pt idx="2">
                  <c:v>0.27860000000000001</c:v>
                </c:pt>
                <c:pt idx="6">
                  <c:v>0.27600000000000002</c:v>
                </c:pt>
                <c:pt idx="7">
                  <c:v>0.27500000000000002</c:v>
                </c:pt>
                <c:pt idx="8">
                  <c:v>0.27500000000000002</c:v>
                </c:pt>
                <c:pt idx="9">
                  <c:v>0.27400000000000002</c:v>
                </c:pt>
                <c:pt idx="10">
                  <c:v>0.27400000000000002</c:v>
                </c:pt>
                <c:pt idx="11">
                  <c:v>0.27300000000000002</c:v>
                </c:pt>
                <c:pt idx="12">
                  <c:v>0.27300000000000002</c:v>
                </c:pt>
                <c:pt idx="13">
                  <c:v>0.27200000000000002</c:v>
                </c:pt>
                <c:pt idx="14">
                  <c:v>0.27200000000000002</c:v>
                </c:pt>
                <c:pt idx="15">
                  <c:v>0.27200000000000002</c:v>
                </c:pt>
                <c:pt idx="16">
                  <c:v>0.27200000000000002</c:v>
                </c:pt>
                <c:pt idx="17">
                  <c:v>0.27100000000000002</c:v>
                </c:pt>
                <c:pt idx="18">
                  <c:v>0.27129999999999999</c:v>
                </c:pt>
                <c:pt idx="19">
                  <c:v>0.27129999999999999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B4A-44EC-BF57-12B1BE0054D5}"/>
            </c:ext>
          </c:extLst>
        </c:ser>
        <c:ser>
          <c:idx val="1"/>
          <c:order val="1"/>
          <c:tx>
            <c:strRef>
              <c:f>'Drift Raw data '!$U$59</c:f>
              <c:strCache>
                <c:ptCount val="1"/>
                <c:pt idx="0">
                  <c:v>0</c:v>
                </c:pt>
              </c:strCache>
            </c:strRef>
          </c:tx>
          <c:marker>
            <c:symbol val="square"/>
            <c:size val="5"/>
          </c:marker>
          <c:xVal>
            <c:numRef>
              <c:f>'Drift Raw data '!$C$8:$C$44</c:f>
              <c:numCache>
                <c:formatCode>0.0000_ </c:formatCode>
                <c:ptCount val="28"/>
                <c:pt idx="0" formatCode="General">
                  <c:v>0</c:v>
                </c:pt>
                <c:pt idx="1">
                  <c:v>3.3333333333333333E-2</c:v>
                </c:pt>
                <c:pt idx="2">
                  <c:v>8.3333333333333301E-2</c:v>
                </c:pt>
                <c:pt idx="3" formatCode="0.000_ ">
                  <c:v>0.16666666666666666</c:v>
                </c:pt>
                <c:pt idx="4" formatCode="0.000_ ">
                  <c:v>0.33333333333333331</c:v>
                </c:pt>
                <c:pt idx="5" formatCode="0.000_ ">
                  <c:v>0.5</c:v>
                </c:pt>
                <c:pt idx="6" formatCode="General">
                  <c:v>1</c:v>
                </c:pt>
                <c:pt idx="7" formatCode="General">
                  <c:v>2</c:v>
                </c:pt>
                <c:pt idx="8" formatCode="General">
                  <c:v>4</c:v>
                </c:pt>
                <c:pt idx="9" formatCode="General">
                  <c:v>8</c:v>
                </c:pt>
                <c:pt idx="10" formatCode="General">
                  <c:v>12</c:v>
                </c:pt>
                <c:pt idx="11" formatCode="General">
                  <c:v>24</c:v>
                </c:pt>
                <c:pt idx="12" formatCode="General">
                  <c:v>48</c:v>
                </c:pt>
                <c:pt idx="13" formatCode="General">
                  <c:v>72</c:v>
                </c:pt>
                <c:pt idx="14" formatCode="General">
                  <c:v>100</c:v>
                </c:pt>
                <c:pt idx="15" formatCode="General">
                  <c:v>168</c:v>
                </c:pt>
                <c:pt idx="16" formatCode="General">
                  <c:v>196</c:v>
                </c:pt>
                <c:pt idx="17" formatCode="General">
                  <c:v>216</c:v>
                </c:pt>
                <c:pt idx="18" formatCode="General">
                  <c:v>264</c:v>
                </c:pt>
                <c:pt idx="19" formatCode="General">
                  <c:v>300</c:v>
                </c:pt>
                <c:pt idx="20" formatCode="General">
                  <c:v>336</c:v>
                </c:pt>
                <c:pt idx="21" formatCode="General">
                  <c:v>408</c:v>
                </c:pt>
                <c:pt idx="22" formatCode="General">
                  <c:v>504</c:v>
                </c:pt>
                <c:pt idx="23" formatCode="General">
                  <c:v>600</c:v>
                </c:pt>
                <c:pt idx="24" formatCode="General">
                  <c:v>720</c:v>
                </c:pt>
                <c:pt idx="25" formatCode="General">
                  <c:v>792</c:v>
                </c:pt>
                <c:pt idx="26" formatCode="General">
                  <c:v>840</c:v>
                </c:pt>
                <c:pt idx="27" formatCode="General">
                  <c:v>912</c:v>
                </c:pt>
              </c:numCache>
            </c:numRef>
          </c:xVal>
          <c:yVal>
            <c:numRef>
              <c:f>'Drift Raw data '!$Y$8:$Y$44</c:f>
              <c:numCache>
                <c:formatCode>0.0000_);[Red]\(0.0000\)</c:formatCode>
                <c:ptCount val="28"/>
                <c:pt idx="0">
                  <c:v>0.2954</c:v>
                </c:pt>
                <c:pt idx="2">
                  <c:v>0.27900000000000003</c:v>
                </c:pt>
                <c:pt idx="6">
                  <c:v>0.27660000000000001</c:v>
                </c:pt>
                <c:pt idx="7">
                  <c:v>0.27600000000000002</c:v>
                </c:pt>
                <c:pt idx="8">
                  <c:v>0.27600000000000002</c:v>
                </c:pt>
                <c:pt idx="9">
                  <c:v>0.27500000000000002</c:v>
                </c:pt>
                <c:pt idx="10">
                  <c:v>0.27500000000000002</c:v>
                </c:pt>
                <c:pt idx="11">
                  <c:v>0.27400000000000002</c:v>
                </c:pt>
                <c:pt idx="12">
                  <c:v>0.27300000000000002</c:v>
                </c:pt>
                <c:pt idx="13">
                  <c:v>0.27300000000000002</c:v>
                </c:pt>
                <c:pt idx="14">
                  <c:v>0.27300000000000002</c:v>
                </c:pt>
                <c:pt idx="15">
                  <c:v>0.27200000000000002</c:v>
                </c:pt>
                <c:pt idx="16">
                  <c:v>0.27250000000000002</c:v>
                </c:pt>
                <c:pt idx="17">
                  <c:v>0.27200000000000002</c:v>
                </c:pt>
                <c:pt idx="18">
                  <c:v>0.27300000000000002</c:v>
                </c:pt>
                <c:pt idx="19">
                  <c:v>0.27210000000000001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B4A-44EC-BF57-12B1BE0054D5}"/>
            </c:ext>
          </c:extLst>
        </c:ser>
        <c:ser>
          <c:idx val="2"/>
          <c:order val="2"/>
          <c:tx>
            <c:strRef>
              <c:f>'Drift Raw data '!$AJ$59</c:f>
              <c:strCache>
                <c:ptCount val="1"/>
                <c:pt idx="0">
                  <c:v>0</c:v>
                </c:pt>
              </c:strCache>
            </c:strRef>
          </c:tx>
          <c:marker>
            <c:symbol val="triangle"/>
            <c:size val="5"/>
          </c:marker>
          <c:xVal>
            <c:numRef>
              <c:f>'Drift Raw data '!$C$8:$C$44</c:f>
              <c:numCache>
                <c:formatCode>0.0000_ </c:formatCode>
                <c:ptCount val="28"/>
                <c:pt idx="0" formatCode="General">
                  <c:v>0</c:v>
                </c:pt>
                <c:pt idx="1">
                  <c:v>3.3333333333333333E-2</c:v>
                </c:pt>
                <c:pt idx="2">
                  <c:v>8.3333333333333301E-2</c:v>
                </c:pt>
                <c:pt idx="3" formatCode="0.000_ ">
                  <c:v>0.16666666666666666</c:v>
                </c:pt>
                <c:pt idx="4" formatCode="0.000_ ">
                  <c:v>0.33333333333333331</c:v>
                </c:pt>
                <c:pt idx="5" formatCode="0.000_ ">
                  <c:v>0.5</c:v>
                </c:pt>
                <c:pt idx="6" formatCode="General">
                  <c:v>1</c:v>
                </c:pt>
                <c:pt idx="7" formatCode="General">
                  <c:v>2</c:v>
                </c:pt>
                <c:pt idx="8" formatCode="General">
                  <c:v>4</c:v>
                </c:pt>
                <c:pt idx="9" formatCode="General">
                  <c:v>8</c:v>
                </c:pt>
                <c:pt idx="10" formatCode="General">
                  <c:v>12</c:v>
                </c:pt>
                <c:pt idx="11" formatCode="General">
                  <c:v>24</c:v>
                </c:pt>
                <c:pt idx="12" formatCode="General">
                  <c:v>48</c:v>
                </c:pt>
                <c:pt idx="13" formatCode="General">
                  <c:v>72</c:v>
                </c:pt>
                <c:pt idx="14" formatCode="General">
                  <c:v>100</c:v>
                </c:pt>
                <c:pt idx="15" formatCode="General">
                  <c:v>168</c:v>
                </c:pt>
                <c:pt idx="16" formatCode="General">
                  <c:v>196</c:v>
                </c:pt>
                <c:pt idx="17" formatCode="General">
                  <c:v>216</c:v>
                </c:pt>
                <c:pt idx="18" formatCode="General">
                  <c:v>264</c:v>
                </c:pt>
                <c:pt idx="19" formatCode="General">
                  <c:v>300</c:v>
                </c:pt>
                <c:pt idx="20" formatCode="General">
                  <c:v>336</c:v>
                </c:pt>
                <c:pt idx="21" formatCode="General">
                  <c:v>408</c:v>
                </c:pt>
                <c:pt idx="22" formatCode="General">
                  <c:v>504</c:v>
                </c:pt>
                <c:pt idx="23" formatCode="General">
                  <c:v>600</c:v>
                </c:pt>
                <c:pt idx="24" formatCode="General">
                  <c:v>720</c:v>
                </c:pt>
                <c:pt idx="25" formatCode="General">
                  <c:v>792</c:v>
                </c:pt>
                <c:pt idx="26" formatCode="General">
                  <c:v>840</c:v>
                </c:pt>
                <c:pt idx="27" formatCode="General">
                  <c:v>912</c:v>
                </c:pt>
              </c:numCache>
            </c:numRef>
          </c:xVal>
          <c:yVal>
            <c:numRef>
              <c:f>'Drift Raw data '!$AN$8:$AN$44</c:f>
              <c:numCache>
                <c:formatCode>0.0000_);[Red]\(0.0000\)</c:formatCode>
                <c:ptCount val="28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B4A-44EC-BF57-12B1BE0054D5}"/>
            </c:ext>
          </c:extLst>
        </c:ser>
        <c:ser>
          <c:idx val="3"/>
          <c:order val="3"/>
          <c:tx>
            <c:strRef>
              <c:f>'Drift Raw data '!$AY$59</c:f>
              <c:strCache>
                <c:ptCount val="1"/>
                <c:pt idx="0">
                  <c:v>0</c:v>
                </c:pt>
              </c:strCache>
            </c:strRef>
          </c:tx>
          <c:marker>
            <c:symbol val="triangle"/>
            <c:size val="5"/>
          </c:marker>
          <c:xVal>
            <c:numRef>
              <c:f>'Drift Raw data '!$C$8:$C$44</c:f>
              <c:numCache>
                <c:formatCode>0.0000_ </c:formatCode>
                <c:ptCount val="28"/>
                <c:pt idx="0" formatCode="General">
                  <c:v>0</c:v>
                </c:pt>
                <c:pt idx="1">
                  <c:v>3.3333333333333333E-2</c:v>
                </c:pt>
                <c:pt idx="2">
                  <c:v>8.3333333333333301E-2</c:v>
                </c:pt>
                <c:pt idx="3" formatCode="0.000_ ">
                  <c:v>0.16666666666666666</c:v>
                </c:pt>
                <c:pt idx="4" formatCode="0.000_ ">
                  <c:v>0.33333333333333331</c:v>
                </c:pt>
                <c:pt idx="5" formatCode="0.000_ ">
                  <c:v>0.5</c:v>
                </c:pt>
                <c:pt idx="6" formatCode="General">
                  <c:v>1</c:v>
                </c:pt>
                <c:pt idx="7" formatCode="General">
                  <c:v>2</c:v>
                </c:pt>
                <c:pt idx="8" formatCode="General">
                  <c:v>4</c:v>
                </c:pt>
                <c:pt idx="9" formatCode="General">
                  <c:v>8</c:v>
                </c:pt>
                <c:pt idx="10" formatCode="General">
                  <c:v>12</c:v>
                </c:pt>
                <c:pt idx="11" formatCode="General">
                  <c:v>24</c:v>
                </c:pt>
                <c:pt idx="12" formatCode="General">
                  <c:v>48</c:v>
                </c:pt>
                <c:pt idx="13" formatCode="General">
                  <c:v>72</c:v>
                </c:pt>
                <c:pt idx="14" formatCode="General">
                  <c:v>100</c:v>
                </c:pt>
                <c:pt idx="15" formatCode="General">
                  <c:v>168</c:v>
                </c:pt>
                <c:pt idx="16" formatCode="General">
                  <c:v>196</c:v>
                </c:pt>
                <c:pt idx="17" formatCode="General">
                  <c:v>216</c:v>
                </c:pt>
                <c:pt idx="18" formatCode="General">
                  <c:v>264</c:v>
                </c:pt>
                <c:pt idx="19" formatCode="General">
                  <c:v>300</c:v>
                </c:pt>
                <c:pt idx="20" formatCode="General">
                  <c:v>336</c:v>
                </c:pt>
                <c:pt idx="21" formatCode="General">
                  <c:v>408</c:v>
                </c:pt>
                <c:pt idx="22" formatCode="General">
                  <c:v>504</c:v>
                </c:pt>
                <c:pt idx="23" formatCode="General">
                  <c:v>600</c:v>
                </c:pt>
                <c:pt idx="24" formatCode="General">
                  <c:v>720</c:v>
                </c:pt>
                <c:pt idx="25" formatCode="General">
                  <c:v>792</c:v>
                </c:pt>
                <c:pt idx="26" formatCode="General">
                  <c:v>840</c:v>
                </c:pt>
                <c:pt idx="27" formatCode="General">
                  <c:v>912</c:v>
                </c:pt>
              </c:numCache>
            </c:numRef>
          </c:xVal>
          <c:yVal>
            <c:numRef>
              <c:f>'Drift Raw data '!$BC$8:$BC$44</c:f>
              <c:numCache>
                <c:formatCode>0.0000_);[Red]\(0.0000\)</c:formatCode>
                <c:ptCount val="28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4B4A-44EC-BF57-12B1BE0054D5}"/>
            </c:ext>
          </c:extLst>
        </c:ser>
        <c:ser>
          <c:idx val="4"/>
          <c:order val="4"/>
          <c:tx>
            <c:strRef>
              <c:f>'Drift Raw data '!$BN$59</c:f>
              <c:strCache>
                <c:ptCount val="1"/>
                <c:pt idx="0">
                  <c:v>0</c:v>
                </c:pt>
              </c:strCache>
            </c:strRef>
          </c:tx>
          <c:marker>
            <c:symbol val="circle"/>
            <c:size val="5"/>
          </c:marker>
          <c:xVal>
            <c:numRef>
              <c:f>'Drift Raw data '!$C$8:$C$44</c:f>
              <c:numCache>
                <c:formatCode>0.0000_ </c:formatCode>
                <c:ptCount val="28"/>
                <c:pt idx="0" formatCode="General">
                  <c:v>0</c:v>
                </c:pt>
                <c:pt idx="1">
                  <c:v>3.3333333333333333E-2</c:v>
                </c:pt>
                <c:pt idx="2">
                  <c:v>8.3333333333333301E-2</c:v>
                </c:pt>
                <c:pt idx="3" formatCode="0.000_ ">
                  <c:v>0.16666666666666666</c:v>
                </c:pt>
                <c:pt idx="4" formatCode="0.000_ ">
                  <c:v>0.33333333333333331</c:v>
                </c:pt>
                <c:pt idx="5" formatCode="0.000_ ">
                  <c:v>0.5</c:v>
                </c:pt>
                <c:pt idx="6" formatCode="General">
                  <c:v>1</c:v>
                </c:pt>
                <c:pt idx="7" formatCode="General">
                  <c:v>2</c:v>
                </c:pt>
                <c:pt idx="8" formatCode="General">
                  <c:v>4</c:v>
                </c:pt>
                <c:pt idx="9" formatCode="General">
                  <c:v>8</c:v>
                </c:pt>
                <c:pt idx="10" formatCode="General">
                  <c:v>12</c:v>
                </c:pt>
                <c:pt idx="11" formatCode="General">
                  <c:v>24</c:v>
                </c:pt>
                <c:pt idx="12" formatCode="General">
                  <c:v>48</c:v>
                </c:pt>
                <c:pt idx="13" formatCode="General">
                  <c:v>72</c:v>
                </c:pt>
                <c:pt idx="14" formatCode="General">
                  <c:v>100</c:v>
                </c:pt>
                <c:pt idx="15" formatCode="General">
                  <c:v>168</c:v>
                </c:pt>
                <c:pt idx="16" formatCode="General">
                  <c:v>196</c:v>
                </c:pt>
                <c:pt idx="17" formatCode="General">
                  <c:v>216</c:v>
                </c:pt>
                <c:pt idx="18" formatCode="General">
                  <c:v>264</c:v>
                </c:pt>
                <c:pt idx="19" formatCode="General">
                  <c:v>300</c:v>
                </c:pt>
                <c:pt idx="20" formatCode="General">
                  <c:v>336</c:v>
                </c:pt>
                <c:pt idx="21" formatCode="General">
                  <c:v>408</c:v>
                </c:pt>
                <c:pt idx="22" formatCode="General">
                  <c:v>504</c:v>
                </c:pt>
                <c:pt idx="23" formatCode="General">
                  <c:v>600</c:v>
                </c:pt>
                <c:pt idx="24" formatCode="General">
                  <c:v>720</c:v>
                </c:pt>
                <c:pt idx="25" formatCode="General">
                  <c:v>792</c:v>
                </c:pt>
                <c:pt idx="26" formatCode="General">
                  <c:v>840</c:v>
                </c:pt>
                <c:pt idx="27" formatCode="General">
                  <c:v>912</c:v>
                </c:pt>
              </c:numCache>
            </c:numRef>
          </c:xVal>
          <c:yVal>
            <c:numRef>
              <c:f>'Drift Raw data '!$BR$8:$BR$44</c:f>
              <c:numCache>
                <c:formatCode>0.0000_);[Red]\(0.0000\)</c:formatCode>
                <c:ptCount val="28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4B4A-44EC-BF57-12B1BE0054D5}"/>
            </c:ext>
          </c:extLst>
        </c:ser>
        <c:ser>
          <c:idx val="5"/>
          <c:order val="5"/>
          <c:tx>
            <c:strRef>
              <c:f>'Drift Raw data '!$CC$59</c:f>
              <c:strCache>
                <c:ptCount val="1"/>
                <c:pt idx="0">
                  <c:v>0</c:v>
                </c:pt>
              </c:strCache>
            </c:strRef>
          </c:tx>
          <c:marker>
            <c:symbol val="circle"/>
            <c:size val="5"/>
          </c:marker>
          <c:xVal>
            <c:numRef>
              <c:f>'Drift Raw data '!$C$8:$C$44</c:f>
              <c:numCache>
                <c:formatCode>0.0000_ </c:formatCode>
                <c:ptCount val="28"/>
                <c:pt idx="0" formatCode="General">
                  <c:v>0</c:v>
                </c:pt>
                <c:pt idx="1">
                  <c:v>3.3333333333333333E-2</c:v>
                </c:pt>
                <c:pt idx="2">
                  <c:v>8.3333333333333301E-2</c:v>
                </c:pt>
                <c:pt idx="3" formatCode="0.000_ ">
                  <c:v>0.16666666666666666</c:v>
                </c:pt>
                <c:pt idx="4" formatCode="0.000_ ">
                  <c:v>0.33333333333333331</c:v>
                </c:pt>
                <c:pt idx="5" formatCode="0.000_ ">
                  <c:v>0.5</c:v>
                </c:pt>
                <c:pt idx="6" formatCode="General">
                  <c:v>1</c:v>
                </c:pt>
                <c:pt idx="7" formatCode="General">
                  <c:v>2</c:v>
                </c:pt>
                <c:pt idx="8" formatCode="General">
                  <c:v>4</c:v>
                </c:pt>
                <c:pt idx="9" formatCode="General">
                  <c:v>8</c:v>
                </c:pt>
                <c:pt idx="10" formatCode="General">
                  <c:v>12</c:v>
                </c:pt>
                <c:pt idx="11" formatCode="General">
                  <c:v>24</c:v>
                </c:pt>
                <c:pt idx="12" formatCode="General">
                  <c:v>48</c:v>
                </c:pt>
                <c:pt idx="13" formatCode="General">
                  <c:v>72</c:v>
                </c:pt>
                <c:pt idx="14" formatCode="General">
                  <c:v>100</c:v>
                </c:pt>
                <c:pt idx="15" formatCode="General">
                  <c:v>168</c:v>
                </c:pt>
                <c:pt idx="16" formatCode="General">
                  <c:v>196</c:v>
                </c:pt>
                <c:pt idx="17" formatCode="General">
                  <c:v>216</c:v>
                </c:pt>
                <c:pt idx="18" formatCode="General">
                  <c:v>264</c:v>
                </c:pt>
                <c:pt idx="19" formatCode="General">
                  <c:v>300</c:v>
                </c:pt>
                <c:pt idx="20" formatCode="General">
                  <c:v>336</c:v>
                </c:pt>
                <c:pt idx="21" formatCode="General">
                  <c:v>408</c:v>
                </c:pt>
                <c:pt idx="22" formatCode="General">
                  <c:v>504</c:v>
                </c:pt>
                <c:pt idx="23" formatCode="General">
                  <c:v>600</c:v>
                </c:pt>
                <c:pt idx="24" formatCode="General">
                  <c:v>720</c:v>
                </c:pt>
                <c:pt idx="25" formatCode="General">
                  <c:v>792</c:v>
                </c:pt>
                <c:pt idx="26" formatCode="General">
                  <c:v>840</c:v>
                </c:pt>
                <c:pt idx="27" formatCode="General">
                  <c:v>912</c:v>
                </c:pt>
              </c:numCache>
            </c:numRef>
          </c:xVal>
          <c:yVal>
            <c:numRef>
              <c:f>'Drift Raw data '!$CG$8:$CG$44</c:f>
              <c:numCache>
                <c:formatCode>0.0000_);[Red]\(0.0000\)</c:formatCode>
                <c:ptCount val="28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4B4A-44EC-BF57-12B1BE0054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734272"/>
        <c:axId val="121736192"/>
      </c:scatterChart>
      <c:valAx>
        <c:axId val="121734272"/>
        <c:scaling>
          <c:orientation val="minMax"/>
          <c:max val="3000"/>
          <c:min val="0"/>
        </c:scaling>
        <c:delete val="0"/>
        <c:axPos val="b"/>
        <c:majorGridlines/>
        <c:minorGridlines>
          <c:spPr>
            <a:ln>
              <a:solidFill>
                <a:schemeClr val="bg1">
                  <a:lumMod val="85000"/>
                </a:scheme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lang="ja-JP"/>
                </a:pPr>
                <a:r>
                  <a:rPr lang="en-US" altLang="ja-JP"/>
                  <a:t>Aging</a:t>
                </a:r>
                <a:r>
                  <a:rPr lang="en-US" altLang="ja-JP" baseline="0"/>
                  <a:t> Time</a:t>
                </a:r>
                <a:r>
                  <a:rPr lang="ja-JP" altLang="en-US" baseline="0"/>
                  <a:t>　</a:t>
                </a:r>
                <a:r>
                  <a:rPr lang="en-US" altLang="ja-JP" baseline="0"/>
                  <a:t>[hours]</a:t>
                </a:r>
                <a:endParaRPr lang="ja-JP"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txPr>
          <a:bodyPr/>
          <a:lstStyle/>
          <a:p>
            <a:pPr>
              <a:defRPr lang="ja-JP" sz="1200">
                <a:latin typeface="+mj-lt"/>
              </a:defRPr>
            </a:pPr>
            <a:endParaRPr lang="zh-CN"/>
          </a:p>
        </c:txPr>
        <c:crossAx val="121736192"/>
        <c:crosses val="autoZero"/>
        <c:crossBetween val="midCat"/>
      </c:valAx>
      <c:valAx>
        <c:axId val="121736192"/>
        <c:scaling>
          <c:orientation val="minMax"/>
          <c:max val="0.32000000000000006"/>
          <c:min val="0.26"/>
        </c:scaling>
        <c:delete val="0"/>
        <c:axPos val="l"/>
        <c:majorGridlines/>
        <c:minorGridlines>
          <c:spPr>
            <a:ln>
              <a:solidFill>
                <a:schemeClr val="bg1">
                  <a:lumMod val="85000"/>
                </a:scheme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lang="ja-JP" b="0">
                    <a:latin typeface="Arial Unicode MS" pitchFamily="50" charset="-128"/>
                    <a:ea typeface="Arial Unicode MS" pitchFamily="50" charset="-128"/>
                    <a:cs typeface="Arial Unicode MS" pitchFamily="50" charset="-128"/>
                  </a:defRPr>
                </a:pPr>
                <a:r>
                  <a:rPr lang="en-US" altLang="ja-JP" b="0">
                    <a:latin typeface="Arial Unicode MS" pitchFamily="50" charset="-128"/>
                    <a:ea typeface="Arial Unicode MS" pitchFamily="50" charset="-128"/>
                    <a:cs typeface="Arial Unicode MS" pitchFamily="50" charset="-128"/>
                  </a:rPr>
                  <a:t>White Chromaticity</a:t>
                </a:r>
                <a:r>
                  <a:rPr lang="ja-JP" altLang="en-US" b="0">
                    <a:latin typeface="Arial Unicode MS" pitchFamily="50" charset="-128"/>
                    <a:ea typeface="Arial Unicode MS" pitchFamily="50" charset="-128"/>
                    <a:cs typeface="Arial Unicode MS" pitchFamily="50" charset="-128"/>
                  </a:rPr>
                  <a:t>　</a:t>
                </a:r>
                <a:r>
                  <a:rPr lang="en-US" altLang="ja-JP" b="0">
                    <a:latin typeface="Arial Unicode MS" pitchFamily="50" charset="-128"/>
                    <a:ea typeface="Arial Unicode MS" pitchFamily="50" charset="-128"/>
                    <a:cs typeface="Arial Unicode MS" pitchFamily="50" charset="-128"/>
                  </a:rPr>
                  <a:t>x value</a:t>
                </a:r>
                <a:endParaRPr lang="ja-JP" altLang="en-US" b="0">
                  <a:latin typeface="Arial Unicode MS" pitchFamily="50" charset="-128"/>
                  <a:ea typeface="Arial Unicode MS" pitchFamily="50" charset="-128"/>
                  <a:cs typeface="Arial Unicode MS" pitchFamily="50" charset="-128"/>
                </a:endParaRPr>
              </a:p>
            </c:rich>
          </c:tx>
          <c:overlay val="0"/>
        </c:title>
        <c:numFmt formatCode="#,##0.000_ " sourceLinked="0"/>
        <c:majorTickMark val="out"/>
        <c:minorTickMark val="none"/>
        <c:tickLblPos val="nextTo"/>
        <c:txPr>
          <a:bodyPr/>
          <a:lstStyle/>
          <a:p>
            <a:pPr>
              <a:defRPr lang="ja-JP" sz="1200">
                <a:latin typeface="+mj-lt"/>
              </a:defRPr>
            </a:pPr>
            <a:endParaRPr lang="zh-CN"/>
          </a:p>
        </c:txPr>
        <c:crossAx val="121734272"/>
        <c:crosses val="autoZero"/>
        <c:crossBetween val="midCat"/>
        <c:majorUnit val="2.0000000000000004E-2"/>
      </c:valAx>
    </c:plotArea>
    <c:legend>
      <c:legendPos val="r"/>
      <c:layout>
        <c:manualLayout>
          <c:xMode val="edge"/>
          <c:yMode val="edge"/>
          <c:x val="0.72678488882517212"/>
          <c:y val="1.7292774590678783E-3"/>
          <c:w val="0.26571500004872195"/>
          <c:h val="0.35320966458691011"/>
        </c:manualLayout>
      </c:layout>
      <c:overlay val="1"/>
      <c:spPr>
        <a:solidFill>
          <a:schemeClr val="bg1"/>
        </a:solidFill>
        <a:ln>
          <a:solidFill>
            <a:schemeClr val="bg1">
              <a:lumMod val="75000"/>
            </a:schemeClr>
          </a:solidFill>
        </a:ln>
      </c:spPr>
      <c:txPr>
        <a:bodyPr/>
        <a:lstStyle/>
        <a:p>
          <a:pPr>
            <a:defRPr lang="ja-JP" sz="1200">
              <a:latin typeface="+mn-lt"/>
            </a:defRPr>
          </a:pPr>
          <a:endParaRPr lang="zh-CN"/>
        </a:p>
      </c:txPr>
    </c:legend>
    <c:plotVisOnly val="1"/>
    <c:dispBlanksAs val="span"/>
    <c:showDLblsOverMax val="0"/>
  </c:chart>
  <c:printSettings>
    <c:headerFooter/>
    <c:pageMargins b="0.75000000000000455" l="0.70000000000000062" r="0.70000000000000062" t="0.75000000000000455" header="0.30000000000000032" footer="0.3000000000000003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ja-JP"/>
            </a:pPr>
            <a:r>
              <a:rPr lang="en-US" altLang="ja-JP"/>
              <a:t>Wy (</a:t>
            </a:r>
            <a:r>
              <a:rPr lang="en-US" altLang="ja-JP" sz="1800" b="1" i="0" u="none" strike="noStrike" baseline="0">
                <a:effectLst/>
              </a:rPr>
              <a:t>Measrued Value</a:t>
            </a:r>
            <a:r>
              <a:rPr lang="en-US" altLang="ja-JP"/>
              <a:t>)</a:t>
            </a:r>
            <a:endParaRPr lang="ja-JP" alt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'Drift Raw data '!$F$59</c:f>
              <c:strCache>
                <c:ptCount val="1"/>
                <c:pt idx="0">
                  <c:v>0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square"/>
            <c:size val="5"/>
          </c:marker>
          <c:xVal>
            <c:numRef>
              <c:f>'Drift Raw data '!$C$8:$C$44</c:f>
              <c:numCache>
                <c:formatCode>0.0000_ </c:formatCode>
                <c:ptCount val="28"/>
                <c:pt idx="0" formatCode="General">
                  <c:v>0</c:v>
                </c:pt>
                <c:pt idx="1">
                  <c:v>3.3333333333333333E-2</c:v>
                </c:pt>
                <c:pt idx="2">
                  <c:v>8.3333333333333301E-2</c:v>
                </c:pt>
                <c:pt idx="3" formatCode="0.000_ ">
                  <c:v>0.16666666666666666</c:v>
                </c:pt>
                <c:pt idx="4" formatCode="0.000_ ">
                  <c:v>0.33333333333333331</c:v>
                </c:pt>
                <c:pt idx="5" formatCode="0.000_ ">
                  <c:v>0.5</c:v>
                </c:pt>
                <c:pt idx="6" formatCode="General">
                  <c:v>1</c:v>
                </c:pt>
                <c:pt idx="7" formatCode="General">
                  <c:v>2</c:v>
                </c:pt>
                <c:pt idx="8" formatCode="General">
                  <c:v>4</c:v>
                </c:pt>
                <c:pt idx="9" formatCode="General">
                  <c:v>8</c:v>
                </c:pt>
                <c:pt idx="10" formatCode="General">
                  <c:v>12</c:v>
                </c:pt>
                <c:pt idx="11" formatCode="General">
                  <c:v>24</c:v>
                </c:pt>
                <c:pt idx="12" formatCode="General">
                  <c:v>48</c:v>
                </c:pt>
                <c:pt idx="13" formatCode="General">
                  <c:v>72</c:v>
                </c:pt>
                <c:pt idx="14" formatCode="General">
                  <c:v>100</c:v>
                </c:pt>
                <c:pt idx="15" formatCode="General">
                  <c:v>168</c:v>
                </c:pt>
                <c:pt idx="16" formatCode="General">
                  <c:v>196</c:v>
                </c:pt>
                <c:pt idx="17" formatCode="General">
                  <c:v>216</c:v>
                </c:pt>
                <c:pt idx="18" formatCode="General">
                  <c:v>264</c:v>
                </c:pt>
                <c:pt idx="19" formatCode="General">
                  <c:v>300</c:v>
                </c:pt>
                <c:pt idx="20" formatCode="General">
                  <c:v>336</c:v>
                </c:pt>
                <c:pt idx="21" formatCode="General">
                  <c:v>408</c:v>
                </c:pt>
                <c:pt idx="22" formatCode="General">
                  <c:v>504</c:v>
                </c:pt>
                <c:pt idx="23" formatCode="General">
                  <c:v>600</c:v>
                </c:pt>
                <c:pt idx="24" formatCode="General">
                  <c:v>720</c:v>
                </c:pt>
                <c:pt idx="25" formatCode="General">
                  <c:v>792</c:v>
                </c:pt>
                <c:pt idx="26" formatCode="General">
                  <c:v>840</c:v>
                </c:pt>
                <c:pt idx="27" formatCode="General">
                  <c:v>912</c:v>
                </c:pt>
              </c:numCache>
            </c:numRef>
          </c:xVal>
          <c:yVal>
            <c:numRef>
              <c:f>'Drift Raw data '!$K$8:$K$44</c:f>
              <c:numCache>
                <c:formatCode>0.0000_);[Red]\(0.0000\)</c:formatCode>
                <c:ptCount val="28"/>
                <c:pt idx="0">
                  <c:v>0.31990000000000002</c:v>
                </c:pt>
                <c:pt idx="2">
                  <c:v>0.28906670000000001</c:v>
                </c:pt>
                <c:pt idx="6">
                  <c:v>0.28299999999999997</c:v>
                </c:pt>
                <c:pt idx="7">
                  <c:v>0.28199999999999997</c:v>
                </c:pt>
                <c:pt idx="8">
                  <c:v>0.28100000000000003</c:v>
                </c:pt>
                <c:pt idx="9">
                  <c:v>0.28000000000000003</c:v>
                </c:pt>
                <c:pt idx="10">
                  <c:v>0.27900000000000003</c:v>
                </c:pt>
                <c:pt idx="11">
                  <c:v>0.27800000000000002</c:v>
                </c:pt>
                <c:pt idx="12">
                  <c:v>0.27700000000000002</c:v>
                </c:pt>
                <c:pt idx="13">
                  <c:v>0.27700000000000002</c:v>
                </c:pt>
                <c:pt idx="14">
                  <c:v>0.27600000000000002</c:v>
                </c:pt>
                <c:pt idx="15">
                  <c:v>0.27600000000000002</c:v>
                </c:pt>
                <c:pt idx="16">
                  <c:v>0.27500000000000002</c:v>
                </c:pt>
                <c:pt idx="17">
                  <c:v>0.27500000000000002</c:v>
                </c:pt>
                <c:pt idx="18">
                  <c:v>0.2752</c:v>
                </c:pt>
                <c:pt idx="19">
                  <c:v>0.2752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327-4459-B67B-674295E946D4}"/>
            </c:ext>
          </c:extLst>
        </c:ser>
        <c:ser>
          <c:idx val="1"/>
          <c:order val="1"/>
          <c:tx>
            <c:strRef>
              <c:f>'Drift Raw data '!$U$59</c:f>
              <c:strCache>
                <c:ptCount val="1"/>
                <c:pt idx="0">
                  <c:v>0</c:v>
                </c:pt>
              </c:strCache>
            </c:strRef>
          </c:tx>
          <c:marker>
            <c:symbol val="square"/>
            <c:size val="5"/>
          </c:marker>
          <c:xVal>
            <c:numRef>
              <c:f>'Drift Raw data '!$C$8:$C$44</c:f>
              <c:numCache>
                <c:formatCode>0.0000_ </c:formatCode>
                <c:ptCount val="28"/>
                <c:pt idx="0" formatCode="General">
                  <c:v>0</c:v>
                </c:pt>
                <c:pt idx="1">
                  <c:v>3.3333333333333333E-2</c:v>
                </c:pt>
                <c:pt idx="2">
                  <c:v>8.3333333333333301E-2</c:v>
                </c:pt>
                <c:pt idx="3" formatCode="0.000_ ">
                  <c:v>0.16666666666666666</c:v>
                </c:pt>
                <c:pt idx="4" formatCode="0.000_ ">
                  <c:v>0.33333333333333331</c:v>
                </c:pt>
                <c:pt idx="5" formatCode="0.000_ ">
                  <c:v>0.5</c:v>
                </c:pt>
                <c:pt idx="6" formatCode="General">
                  <c:v>1</c:v>
                </c:pt>
                <c:pt idx="7" formatCode="General">
                  <c:v>2</c:v>
                </c:pt>
                <c:pt idx="8" formatCode="General">
                  <c:v>4</c:v>
                </c:pt>
                <c:pt idx="9" formatCode="General">
                  <c:v>8</c:v>
                </c:pt>
                <c:pt idx="10" formatCode="General">
                  <c:v>12</c:v>
                </c:pt>
                <c:pt idx="11" formatCode="General">
                  <c:v>24</c:v>
                </c:pt>
                <c:pt idx="12" formatCode="General">
                  <c:v>48</c:v>
                </c:pt>
                <c:pt idx="13" formatCode="General">
                  <c:v>72</c:v>
                </c:pt>
                <c:pt idx="14" formatCode="General">
                  <c:v>100</c:v>
                </c:pt>
                <c:pt idx="15" formatCode="General">
                  <c:v>168</c:v>
                </c:pt>
                <c:pt idx="16" formatCode="General">
                  <c:v>196</c:v>
                </c:pt>
                <c:pt idx="17" formatCode="General">
                  <c:v>216</c:v>
                </c:pt>
                <c:pt idx="18" formatCode="General">
                  <c:v>264</c:v>
                </c:pt>
                <c:pt idx="19" formatCode="General">
                  <c:v>300</c:v>
                </c:pt>
                <c:pt idx="20" formatCode="General">
                  <c:v>336</c:v>
                </c:pt>
                <c:pt idx="21" formatCode="General">
                  <c:v>408</c:v>
                </c:pt>
                <c:pt idx="22" formatCode="General">
                  <c:v>504</c:v>
                </c:pt>
                <c:pt idx="23" formatCode="General">
                  <c:v>600</c:v>
                </c:pt>
                <c:pt idx="24" formatCode="General">
                  <c:v>720</c:v>
                </c:pt>
                <c:pt idx="25" formatCode="General">
                  <c:v>792</c:v>
                </c:pt>
                <c:pt idx="26" formatCode="General">
                  <c:v>840</c:v>
                </c:pt>
                <c:pt idx="27" formatCode="General">
                  <c:v>912</c:v>
                </c:pt>
              </c:numCache>
            </c:numRef>
          </c:xVal>
          <c:yVal>
            <c:numRef>
              <c:f>'Drift Raw data '!$Z$8:$Z$44</c:f>
              <c:numCache>
                <c:formatCode>0.0000_);[Red]\(0.0000\)</c:formatCode>
                <c:ptCount val="28"/>
                <c:pt idx="0">
                  <c:v>0.3261</c:v>
                </c:pt>
                <c:pt idx="2">
                  <c:v>0.28699999999999998</c:v>
                </c:pt>
                <c:pt idx="6">
                  <c:v>0.28289999999999998</c:v>
                </c:pt>
                <c:pt idx="7">
                  <c:v>0.28199999999999997</c:v>
                </c:pt>
                <c:pt idx="8">
                  <c:v>0.28100000000000003</c:v>
                </c:pt>
                <c:pt idx="9">
                  <c:v>0.28000000000000003</c:v>
                </c:pt>
                <c:pt idx="10">
                  <c:v>0.28000000000000003</c:v>
                </c:pt>
                <c:pt idx="11">
                  <c:v>0.27800000000000002</c:v>
                </c:pt>
                <c:pt idx="12">
                  <c:v>0.27700000000000002</c:v>
                </c:pt>
                <c:pt idx="13">
                  <c:v>0.27700000000000002</c:v>
                </c:pt>
                <c:pt idx="14">
                  <c:v>0.27700000000000002</c:v>
                </c:pt>
                <c:pt idx="15">
                  <c:v>0.27600000000000002</c:v>
                </c:pt>
                <c:pt idx="16">
                  <c:v>0.2757</c:v>
                </c:pt>
                <c:pt idx="17">
                  <c:v>0.27600000000000002</c:v>
                </c:pt>
                <c:pt idx="18">
                  <c:v>0.27600000000000002</c:v>
                </c:pt>
                <c:pt idx="19">
                  <c:v>0.27529999999999999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327-4459-B67B-674295E946D4}"/>
            </c:ext>
          </c:extLst>
        </c:ser>
        <c:ser>
          <c:idx val="2"/>
          <c:order val="2"/>
          <c:tx>
            <c:strRef>
              <c:f>'Drift Raw data '!$AJ$59</c:f>
              <c:strCache>
                <c:ptCount val="1"/>
                <c:pt idx="0">
                  <c:v>0</c:v>
                </c:pt>
              </c:strCache>
            </c:strRef>
          </c:tx>
          <c:marker>
            <c:symbol val="triangle"/>
            <c:size val="5"/>
          </c:marker>
          <c:xVal>
            <c:numRef>
              <c:f>'Drift Raw data '!$C$8:$C$44</c:f>
              <c:numCache>
                <c:formatCode>0.0000_ </c:formatCode>
                <c:ptCount val="28"/>
                <c:pt idx="0" formatCode="General">
                  <c:v>0</c:v>
                </c:pt>
                <c:pt idx="1">
                  <c:v>3.3333333333333333E-2</c:v>
                </c:pt>
                <c:pt idx="2">
                  <c:v>8.3333333333333301E-2</c:v>
                </c:pt>
                <c:pt idx="3" formatCode="0.000_ ">
                  <c:v>0.16666666666666666</c:v>
                </c:pt>
                <c:pt idx="4" formatCode="0.000_ ">
                  <c:v>0.33333333333333331</c:v>
                </c:pt>
                <c:pt idx="5" formatCode="0.000_ ">
                  <c:v>0.5</c:v>
                </c:pt>
                <c:pt idx="6" formatCode="General">
                  <c:v>1</c:v>
                </c:pt>
                <c:pt idx="7" formatCode="General">
                  <c:v>2</c:v>
                </c:pt>
                <c:pt idx="8" formatCode="General">
                  <c:v>4</c:v>
                </c:pt>
                <c:pt idx="9" formatCode="General">
                  <c:v>8</c:v>
                </c:pt>
                <c:pt idx="10" formatCode="General">
                  <c:v>12</c:v>
                </c:pt>
                <c:pt idx="11" formatCode="General">
                  <c:v>24</c:v>
                </c:pt>
                <c:pt idx="12" formatCode="General">
                  <c:v>48</c:v>
                </c:pt>
                <c:pt idx="13" formatCode="General">
                  <c:v>72</c:v>
                </c:pt>
                <c:pt idx="14" formatCode="General">
                  <c:v>100</c:v>
                </c:pt>
                <c:pt idx="15" formatCode="General">
                  <c:v>168</c:v>
                </c:pt>
                <c:pt idx="16" formatCode="General">
                  <c:v>196</c:v>
                </c:pt>
                <c:pt idx="17" formatCode="General">
                  <c:v>216</c:v>
                </c:pt>
                <c:pt idx="18" formatCode="General">
                  <c:v>264</c:v>
                </c:pt>
                <c:pt idx="19" formatCode="General">
                  <c:v>300</c:v>
                </c:pt>
                <c:pt idx="20" formatCode="General">
                  <c:v>336</c:v>
                </c:pt>
                <c:pt idx="21" formatCode="General">
                  <c:v>408</c:v>
                </c:pt>
                <c:pt idx="22" formatCode="General">
                  <c:v>504</c:v>
                </c:pt>
                <c:pt idx="23" formatCode="General">
                  <c:v>600</c:v>
                </c:pt>
                <c:pt idx="24" formatCode="General">
                  <c:v>720</c:v>
                </c:pt>
                <c:pt idx="25" formatCode="General">
                  <c:v>792</c:v>
                </c:pt>
                <c:pt idx="26" formatCode="General">
                  <c:v>840</c:v>
                </c:pt>
                <c:pt idx="27" formatCode="General">
                  <c:v>912</c:v>
                </c:pt>
              </c:numCache>
            </c:numRef>
          </c:xVal>
          <c:yVal>
            <c:numRef>
              <c:f>'Drift Raw data '!$AO$8:$AO$44</c:f>
              <c:numCache>
                <c:formatCode>0.0000_);[Red]\(0.0000\)</c:formatCode>
                <c:ptCount val="28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327-4459-B67B-674295E946D4}"/>
            </c:ext>
          </c:extLst>
        </c:ser>
        <c:ser>
          <c:idx val="3"/>
          <c:order val="3"/>
          <c:tx>
            <c:strRef>
              <c:f>'Drift Raw data '!$AY$59</c:f>
              <c:strCache>
                <c:ptCount val="1"/>
                <c:pt idx="0">
                  <c:v>0</c:v>
                </c:pt>
              </c:strCache>
            </c:strRef>
          </c:tx>
          <c:marker>
            <c:symbol val="triangle"/>
            <c:size val="5"/>
          </c:marker>
          <c:xVal>
            <c:numRef>
              <c:f>'Drift Raw data '!$C$8:$C$44</c:f>
              <c:numCache>
                <c:formatCode>0.0000_ </c:formatCode>
                <c:ptCount val="28"/>
                <c:pt idx="0" formatCode="General">
                  <c:v>0</c:v>
                </c:pt>
                <c:pt idx="1">
                  <c:v>3.3333333333333333E-2</c:v>
                </c:pt>
                <c:pt idx="2">
                  <c:v>8.3333333333333301E-2</c:v>
                </c:pt>
                <c:pt idx="3" formatCode="0.000_ ">
                  <c:v>0.16666666666666666</c:v>
                </c:pt>
                <c:pt idx="4" formatCode="0.000_ ">
                  <c:v>0.33333333333333331</c:v>
                </c:pt>
                <c:pt idx="5" formatCode="0.000_ ">
                  <c:v>0.5</c:v>
                </c:pt>
                <c:pt idx="6" formatCode="General">
                  <c:v>1</c:v>
                </c:pt>
                <c:pt idx="7" formatCode="General">
                  <c:v>2</c:v>
                </c:pt>
                <c:pt idx="8" formatCode="General">
                  <c:v>4</c:v>
                </c:pt>
                <c:pt idx="9" formatCode="General">
                  <c:v>8</c:v>
                </c:pt>
                <c:pt idx="10" formatCode="General">
                  <c:v>12</c:v>
                </c:pt>
                <c:pt idx="11" formatCode="General">
                  <c:v>24</c:v>
                </c:pt>
                <c:pt idx="12" formatCode="General">
                  <c:v>48</c:v>
                </c:pt>
                <c:pt idx="13" formatCode="General">
                  <c:v>72</c:v>
                </c:pt>
                <c:pt idx="14" formatCode="General">
                  <c:v>100</c:v>
                </c:pt>
                <c:pt idx="15" formatCode="General">
                  <c:v>168</c:v>
                </c:pt>
                <c:pt idx="16" formatCode="General">
                  <c:v>196</c:v>
                </c:pt>
                <c:pt idx="17" formatCode="General">
                  <c:v>216</c:v>
                </c:pt>
                <c:pt idx="18" formatCode="General">
                  <c:v>264</c:v>
                </c:pt>
                <c:pt idx="19" formatCode="General">
                  <c:v>300</c:v>
                </c:pt>
                <c:pt idx="20" formatCode="General">
                  <c:v>336</c:v>
                </c:pt>
                <c:pt idx="21" formatCode="General">
                  <c:v>408</c:v>
                </c:pt>
                <c:pt idx="22" formatCode="General">
                  <c:v>504</c:v>
                </c:pt>
                <c:pt idx="23" formatCode="General">
                  <c:v>600</c:v>
                </c:pt>
                <c:pt idx="24" formatCode="General">
                  <c:v>720</c:v>
                </c:pt>
                <c:pt idx="25" formatCode="General">
                  <c:v>792</c:v>
                </c:pt>
                <c:pt idx="26" formatCode="General">
                  <c:v>840</c:v>
                </c:pt>
                <c:pt idx="27" formatCode="General">
                  <c:v>912</c:v>
                </c:pt>
              </c:numCache>
            </c:numRef>
          </c:xVal>
          <c:yVal>
            <c:numRef>
              <c:f>'Drift Raw data '!$BD$8:$BD$44</c:f>
              <c:numCache>
                <c:formatCode>0.0000_);[Red]\(0.0000\)</c:formatCode>
                <c:ptCount val="28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7327-4459-B67B-674295E946D4}"/>
            </c:ext>
          </c:extLst>
        </c:ser>
        <c:ser>
          <c:idx val="4"/>
          <c:order val="4"/>
          <c:tx>
            <c:strRef>
              <c:f>'Drift Raw data '!$BN$59</c:f>
              <c:strCache>
                <c:ptCount val="1"/>
                <c:pt idx="0">
                  <c:v>0</c:v>
                </c:pt>
              </c:strCache>
            </c:strRef>
          </c:tx>
          <c:marker>
            <c:symbol val="circle"/>
            <c:size val="5"/>
          </c:marker>
          <c:xVal>
            <c:numRef>
              <c:f>'Drift Raw data '!$C$8:$C$44</c:f>
              <c:numCache>
                <c:formatCode>0.0000_ </c:formatCode>
                <c:ptCount val="28"/>
                <c:pt idx="0" formatCode="General">
                  <c:v>0</c:v>
                </c:pt>
                <c:pt idx="1">
                  <c:v>3.3333333333333333E-2</c:v>
                </c:pt>
                <c:pt idx="2">
                  <c:v>8.3333333333333301E-2</c:v>
                </c:pt>
                <c:pt idx="3" formatCode="0.000_ ">
                  <c:v>0.16666666666666666</c:v>
                </c:pt>
                <c:pt idx="4" formatCode="0.000_ ">
                  <c:v>0.33333333333333331</c:v>
                </c:pt>
                <c:pt idx="5" formatCode="0.000_ ">
                  <c:v>0.5</c:v>
                </c:pt>
                <c:pt idx="6" formatCode="General">
                  <c:v>1</c:v>
                </c:pt>
                <c:pt idx="7" formatCode="General">
                  <c:v>2</c:v>
                </c:pt>
                <c:pt idx="8" formatCode="General">
                  <c:v>4</c:v>
                </c:pt>
                <c:pt idx="9" formatCode="General">
                  <c:v>8</c:v>
                </c:pt>
                <c:pt idx="10" formatCode="General">
                  <c:v>12</c:v>
                </c:pt>
                <c:pt idx="11" formatCode="General">
                  <c:v>24</c:v>
                </c:pt>
                <c:pt idx="12" formatCode="General">
                  <c:v>48</c:v>
                </c:pt>
                <c:pt idx="13" formatCode="General">
                  <c:v>72</c:v>
                </c:pt>
                <c:pt idx="14" formatCode="General">
                  <c:v>100</c:v>
                </c:pt>
                <c:pt idx="15" formatCode="General">
                  <c:v>168</c:v>
                </c:pt>
                <c:pt idx="16" formatCode="General">
                  <c:v>196</c:v>
                </c:pt>
                <c:pt idx="17" formatCode="General">
                  <c:v>216</c:v>
                </c:pt>
                <c:pt idx="18" formatCode="General">
                  <c:v>264</c:v>
                </c:pt>
                <c:pt idx="19" formatCode="General">
                  <c:v>300</c:v>
                </c:pt>
                <c:pt idx="20" formatCode="General">
                  <c:v>336</c:v>
                </c:pt>
                <c:pt idx="21" formatCode="General">
                  <c:v>408</c:v>
                </c:pt>
                <c:pt idx="22" formatCode="General">
                  <c:v>504</c:v>
                </c:pt>
                <c:pt idx="23" formatCode="General">
                  <c:v>600</c:v>
                </c:pt>
                <c:pt idx="24" formatCode="General">
                  <c:v>720</c:v>
                </c:pt>
                <c:pt idx="25" formatCode="General">
                  <c:v>792</c:v>
                </c:pt>
                <c:pt idx="26" formatCode="General">
                  <c:v>840</c:v>
                </c:pt>
                <c:pt idx="27" formatCode="General">
                  <c:v>912</c:v>
                </c:pt>
              </c:numCache>
            </c:numRef>
          </c:xVal>
          <c:yVal>
            <c:numRef>
              <c:f>'Drift Raw data '!$BS$8:$BS$44</c:f>
              <c:numCache>
                <c:formatCode>0.0000_);[Red]\(0.0000\)</c:formatCode>
                <c:ptCount val="28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7327-4459-B67B-674295E946D4}"/>
            </c:ext>
          </c:extLst>
        </c:ser>
        <c:ser>
          <c:idx val="5"/>
          <c:order val="5"/>
          <c:tx>
            <c:strRef>
              <c:f>'Drift Raw data '!$CC$59</c:f>
              <c:strCache>
                <c:ptCount val="1"/>
                <c:pt idx="0">
                  <c:v>0</c:v>
                </c:pt>
              </c:strCache>
            </c:strRef>
          </c:tx>
          <c:marker>
            <c:symbol val="circle"/>
            <c:size val="5"/>
          </c:marker>
          <c:xVal>
            <c:numRef>
              <c:f>'Drift Raw data '!$C$8:$C$44</c:f>
              <c:numCache>
                <c:formatCode>0.0000_ </c:formatCode>
                <c:ptCount val="28"/>
                <c:pt idx="0" formatCode="General">
                  <c:v>0</c:v>
                </c:pt>
                <c:pt idx="1">
                  <c:v>3.3333333333333333E-2</c:v>
                </c:pt>
                <c:pt idx="2">
                  <c:v>8.3333333333333301E-2</c:v>
                </c:pt>
                <c:pt idx="3" formatCode="0.000_ ">
                  <c:v>0.16666666666666666</c:v>
                </c:pt>
                <c:pt idx="4" formatCode="0.000_ ">
                  <c:v>0.33333333333333331</c:v>
                </c:pt>
                <c:pt idx="5" formatCode="0.000_ ">
                  <c:v>0.5</c:v>
                </c:pt>
                <c:pt idx="6" formatCode="General">
                  <c:v>1</c:v>
                </c:pt>
                <c:pt idx="7" formatCode="General">
                  <c:v>2</c:v>
                </c:pt>
                <c:pt idx="8" formatCode="General">
                  <c:v>4</c:v>
                </c:pt>
                <c:pt idx="9" formatCode="General">
                  <c:v>8</c:v>
                </c:pt>
                <c:pt idx="10" formatCode="General">
                  <c:v>12</c:v>
                </c:pt>
                <c:pt idx="11" formatCode="General">
                  <c:v>24</c:v>
                </c:pt>
                <c:pt idx="12" formatCode="General">
                  <c:v>48</c:v>
                </c:pt>
                <c:pt idx="13" formatCode="General">
                  <c:v>72</c:v>
                </c:pt>
                <c:pt idx="14" formatCode="General">
                  <c:v>100</c:v>
                </c:pt>
                <c:pt idx="15" formatCode="General">
                  <c:v>168</c:v>
                </c:pt>
                <c:pt idx="16" formatCode="General">
                  <c:v>196</c:v>
                </c:pt>
                <c:pt idx="17" formatCode="General">
                  <c:v>216</c:v>
                </c:pt>
                <c:pt idx="18" formatCode="General">
                  <c:v>264</c:v>
                </c:pt>
                <c:pt idx="19" formatCode="General">
                  <c:v>300</c:v>
                </c:pt>
                <c:pt idx="20" formatCode="General">
                  <c:v>336</c:v>
                </c:pt>
                <c:pt idx="21" formatCode="General">
                  <c:v>408</c:v>
                </c:pt>
                <c:pt idx="22" formatCode="General">
                  <c:v>504</c:v>
                </c:pt>
                <c:pt idx="23" formatCode="General">
                  <c:v>600</c:v>
                </c:pt>
                <c:pt idx="24" formatCode="General">
                  <c:v>720</c:v>
                </c:pt>
                <c:pt idx="25" formatCode="General">
                  <c:v>792</c:v>
                </c:pt>
                <c:pt idx="26" formatCode="General">
                  <c:v>840</c:v>
                </c:pt>
                <c:pt idx="27" formatCode="General">
                  <c:v>912</c:v>
                </c:pt>
              </c:numCache>
            </c:numRef>
          </c:xVal>
          <c:yVal>
            <c:numRef>
              <c:f>'Drift Raw data '!$CH$8:$CH$44</c:f>
              <c:numCache>
                <c:formatCode>0.0000_);[Red]\(0.0000\)</c:formatCode>
                <c:ptCount val="28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7327-4459-B67B-674295E946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600448"/>
        <c:axId val="120614912"/>
      </c:scatterChart>
      <c:valAx>
        <c:axId val="120600448"/>
        <c:scaling>
          <c:orientation val="minMax"/>
          <c:max val="3000"/>
          <c:min val="0"/>
        </c:scaling>
        <c:delete val="0"/>
        <c:axPos val="b"/>
        <c:majorGridlines/>
        <c:minorGridlines>
          <c:spPr>
            <a:ln>
              <a:solidFill>
                <a:schemeClr val="bg1">
                  <a:lumMod val="85000"/>
                </a:scheme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lang="ja-JP"/>
                </a:pPr>
                <a:r>
                  <a:rPr lang="en-US" altLang="ja-JP" sz="1000" b="1" i="0" u="none" strike="noStrike" baseline="0"/>
                  <a:t>Aging Time</a:t>
                </a:r>
                <a:r>
                  <a:rPr lang="ja-JP" altLang="ja-JP" sz="1000" b="1" i="0" u="none" strike="noStrike" baseline="0"/>
                  <a:t>　</a:t>
                </a:r>
                <a:r>
                  <a:rPr lang="en-US" altLang="ja-JP" sz="1000" b="1" i="0" u="none" strike="noStrike" baseline="0"/>
                  <a:t>[hours]</a:t>
                </a:r>
                <a:endParaRPr lang="ja-JP"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txPr>
          <a:bodyPr/>
          <a:lstStyle/>
          <a:p>
            <a:pPr>
              <a:defRPr lang="ja-JP" sz="1200">
                <a:latin typeface="+mj-lt"/>
              </a:defRPr>
            </a:pPr>
            <a:endParaRPr lang="zh-CN"/>
          </a:p>
        </c:txPr>
        <c:crossAx val="120614912"/>
        <c:crosses val="autoZero"/>
        <c:crossBetween val="midCat"/>
      </c:valAx>
      <c:valAx>
        <c:axId val="120614912"/>
        <c:scaling>
          <c:orientation val="minMax"/>
          <c:max val="0.32000000000000006"/>
          <c:min val="0.26"/>
        </c:scaling>
        <c:delete val="0"/>
        <c:axPos val="l"/>
        <c:majorGridlines/>
        <c:minorGridlines>
          <c:spPr>
            <a:ln>
              <a:solidFill>
                <a:schemeClr val="bg1">
                  <a:lumMod val="85000"/>
                </a:scheme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lang="ja-JP" b="0">
                    <a:latin typeface="Arial Unicode MS" pitchFamily="50" charset="-128"/>
                    <a:ea typeface="Arial Unicode MS" pitchFamily="50" charset="-128"/>
                    <a:cs typeface="Arial Unicode MS" pitchFamily="50" charset="-128"/>
                  </a:defRPr>
                </a:pPr>
                <a:r>
                  <a:rPr lang="en-US" altLang="ja-JP" b="0">
                    <a:latin typeface="Arial Unicode MS" pitchFamily="50" charset="-128"/>
                    <a:ea typeface="Arial Unicode MS" pitchFamily="50" charset="-128"/>
                    <a:cs typeface="Arial Unicode MS" pitchFamily="50" charset="-128"/>
                  </a:rPr>
                  <a:t>White Chromaticity</a:t>
                </a:r>
                <a:r>
                  <a:rPr lang="ja-JP" altLang="en-US" b="0">
                    <a:latin typeface="Arial Unicode MS" pitchFamily="50" charset="-128"/>
                    <a:ea typeface="Arial Unicode MS" pitchFamily="50" charset="-128"/>
                    <a:cs typeface="Arial Unicode MS" pitchFamily="50" charset="-128"/>
                  </a:rPr>
                  <a:t>　</a:t>
                </a:r>
                <a:r>
                  <a:rPr lang="en-US" altLang="ja-JP" b="0">
                    <a:latin typeface="Arial Unicode MS" pitchFamily="50" charset="-128"/>
                    <a:ea typeface="Arial Unicode MS" pitchFamily="50" charset="-128"/>
                    <a:cs typeface="Arial Unicode MS" pitchFamily="50" charset="-128"/>
                  </a:rPr>
                  <a:t>y value</a:t>
                </a:r>
                <a:endParaRPr lang="ja-JP" altLang="en-US" b="0">
                  <a:latin typeface="Arial Unicode MS" pitchFamily="50" charset="-128"/>
                  <a:ea typeface="Arial Unicode MS" pitchFamily="50" charset="-128"/>
                  <a:cs typeface="Arial Unicode MS" pitchFamily="50" charset="-128"/>
                </a:endParaRPr>
              </a:p>
            </c:rich>
          </c:tx>
          <c:overlay val="0"/>
        </c:title>
        <c:numFmt formatCode="#,##0.000_ " sourceLinked="0"/>
        <c:majorTickMark val="out"/>
        <c:minorTickMark val="none"/>
        <c:tickLblPos val="nextTo"/>
        <c:txPr>
          <a:bodyPr/>
          <a:lstStyle/>
          <a:p>
            <a:pPr>
              <a:defRPr lang="ja-JP" sz="1200">
                <a:latin typeface="+mj-lt"/>
              </a:defRPr>
            </a:pPr>
            <a:endParaRPr lang="zh-CN"/>
          </a:p>
        </c:txPr>
        <c:crossAx val="120600448"/>
        <c:crosses val="autoZero"/>
        <c:crossBetween val="midCat"/>
        <c:majorUnit val="2.0000000000000004E-2"/>
      </c:valAx>
    </c:plotArea>
    <c:legend>
      <c:legendPos val="r"/>
      <c:layout>
        <c:manualLayout>
          <c:xMode val="edge"/>
          <c:yMode val="edge"/>
          <c:x val="0.72813575026920785"/>
          <c:y val="1.7292774590678792E-3"/>
          <c:w val="0.26692199976260517"/>
          <c:h val="0.3737126926217495"/>
        </c:manualLayout>
      </c:layout>
      <c:overlay val="1"/>
      <c:spPr>
        <a:solidFill>
          <a:schemeClr val="bg1"/>
        </a:solidFill>
        <a:ln>
          <a:solidFill>
            <a:schemeClr val="bg1">
              <a:lumMod val="75000"/>
            </a:schemeClr>
          </a:solidFill>
        </a:ln>
      </c:spPr>
      <c:txPr>
        <a:bodyPr/>
        <a:lstStyle/>
        <a:p>
          <a:pPr>
            <a:defRPr lang="ja-JP" sz="1200">
              <a:latin typeface="+mn-lt"/>
            </a:defRPr>
          </a:pPr>
          <a:endParaRPr lang="zh-CN"/>
        </a:p>
      </c:txPr>
    </c:legend>
    <c:plotVisOnly val="1"/>
    <c:dispBlanksAs val="span"/>
    <c:showDLblsOverMax val="0"/>
  </c:chart>
  <c:printSettings>
    <c:headerFooter/>
    <c:pageMargins b="0.75000000000000466" l="0.70000000000000062" r="0.70000000000000062" t="0.75000000000000466" header="0.30000000000000032" footer="0.3000000000000003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lang="ja-JP"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800" b="1" i="0" baseline="0">
                <a:effectLst/>
              </a:rPr>
              <a:t>Low Gray </a:t>
            </a:r>
            <a:r>
              <a:rPr lang="en-US" altLang="ja-JP"/>
              <a:t>Chrom. Drift (y)  </a:t>
            </a:r>
            <a:endParaRPr lang="ja-JP" alt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'Drift Raw data '!$F$59</c:f>
              <c:strCache>
                <c:ptCount val="1"/>
                <c:pt idx="0">
                  <c:v>0</c:v>
                </c:pt>
              </c:strCache>
            </c:strRef>
          </c:tx>
          <c:marker>
            <c:symbol val="square"/>
            <c:size val="5"/>
          </c:marker>
          <c:xVal>
            <c:numRef>
              <c:f>'Drift Raw data '!$C$63:$C$99</c:f>
              <c:numCache>
                <c:formatCode>General</c:formatCode>
                <c:ptCount val="37"/>
                <c:pt idx="0">
                  <c:v>0</c:v>
                </c:pt>
                <c:pt idx="1">
                  <c:v>3.3333333333333333E-2</c:v>
                </c:pt>
                <c:pt idx="2">
                  <c:v>8.3333333333333301E-2</c:v>
                </c:pt>
                <c:pt idx="3">
                  <c:v>0.16666666666666666</c:v>
                </c:pt>
                <c:pt idx="4">
                  <c:v>0.33333333333333331</c:v>
                </c:pt>
                <c:pt idx="5">
                  <c:v>0.5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8</c:v>
                </c:pt>
                <c:pt idx="10">
                  <c:v>12</c:v>
                </c:pt>
                <c:pt idx="11">
                  <c:v>24</c:v>
                </c:pt>
                <c:pt idx="12">
                  <c:v>48</c:v>
                </c:pt>
                <c:pt idx="13">
                  <c:v>72</c:v>
                </c:pt>
                <c:pt idx="14">
                  <c:v>100</c:v>
                </c:pt>
                <c:pt idx="15">
                  <c:v>168</c:v>
                </c:pt>
                <c:pt idx="16">
                  <c:v>196</c:v>
                </c:pt>
                <c:pt idx="17">
                  <c:v>216</c:v>
                </c:pt>
                <c:pt idx="18">
                  <c:v>264</c:v>
                </c:pt>
                <c:pt idx="19">
                  <c:v>300</c:v>
                </c:pt>
                <c:pt idx="20">
                  <c:v>336</c:v>
                </c:pt>
                <c:pt idx="21">
                  <c:v>408</c:v>
                </c:pt>
                <c:pt idx="22">
                  <c:v>504</c:v>
                </c:pt>
                <c:pt idx="23">
                  <c:v>600</c:v>
                </c:pt>
                <c:pt idx="24">
                  <c:v>720</c:v>
                </c:pt>
                <c:pt idx="25">
                  <c:v>792</c:v>
                </c:pt>
                <c:pt idx="26">
                  <c:v>840</c:v>
                </c:pt>
                <c:pt idx="27">
                  <c:v>912</c:v>
                </c:pt>
                <c:pt idx="28">
                  <c:v>5000</c:v>
                </c:pt>
                <c:pt idx="29">
                  <c:v>7000</c:v>
                </c:pt>
                <c:pt idx="30">
                  <c:v>10000</c:v>
                </c:pt>
                <c:pt idx="31">
                  <c:v>15000</c:v>
                </c:pt>
                <c:pt idx="32">
                  <c:v>20000</c:v>
                </c:pt>
                <c:pt idx="33">
                  <c:v>25000</c:v>
                </c:pt>
                <c:pt idx="34">
                  <c:v>30000</c:v>
                </c:pt>
                <c:pt idx="35">
                  <c:v>40000</c:v>
                </c:pt>
                <c:pt idx="36">
                  <c:v>50000</c:v>
                </c:pt>
              </c:numCache>
            </c:numRef>
          </c:xVal>
          <c:yVal>
            <c:numRef>
              <c:f>'Drift Raw data '!$H$63:$H$99</c:f>
              <c:numCache>
                <c:formatCode>0.000_ ;[Red]\-0.000\ </c:formatCode>
                <c:ptCount val="37"/>
                <c:pt idx="0" formatCode="0.000_);[Red]\(0.000\)">
                  <c:v>0</c:v>
                </c:pt>
                <c:pt idx="2">
                  <c:v>-0.26353339999999997</c:v>
                </c:pt>
                <c:pt idx="5">
                  <c:v>2.5533300000000037E-2</c:v>
                </c:pt>
                <c:pt idx="6">
                  <c:v>-0.25746669999999994</c:v>
                </c:pt>
                <c:pt idx="7">
                  <c:v>-0.25646669999999994</c:v>
                </c:pt>
                <c:pt idx="8">
                  <c:v>-0.25546669999999999</c:v>
                </c:pt>
                <c:pt idx="11">
                  <c:v>-0.25246669999999999</c:v>
                </c:pt>
                <c:pt idx="12">
                  <c:v>3.553329999999999E-2</c:v>
                </c:pt>
                <c:pt idx="15">
                  <c:v>-0.25046669999999999</c:v>
                </c:pt>
                <c:pt idx="16">
                  <c:v>-0.24946669999999999</c:v>
                </c:pt>
                <c:pt idx="17">
                  <c:v>-0.24946669999999999</c:v>
                </c:pt>
                <c:pt idx="18">
                  <c:v>-0.24966669999999996</c:v>
                </c:pt>
                <c:pt idx="19">
                  <c:v>-0.24966669999999996</c:v>
                </c:pt>
                <c:pt idx="20">
                  <c:v>2.5533300000000037E-2</c:v>
                </c:pt>
                <c:pt idx="21">
                  <c:v>2.5533300000000037E-2</c:v>
                </c:pt>
                <c:pt idx="22">
                  <c:v>2.5533300000000037E-2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FFD-4B78-9DD2-3B522AD67FED}"/>
            </c:ext>
          </c:extLst>
        </c:ser>
        <c:ser>
          <c:idx val="2"/>
          <c:order val="1"/>
          <c:tx>
            <c:strRef>
              <c:f>'Drift Raw data '!$U$59</c:f>
              <c:strCache>
                <c:ptCount val="1"/>
                <c:pt idx="0">
                  <c:v>0</c:v>
                </c:pt>
              </c:strCache>
            </c:strRef>
          </c:tx>
          <c:marker>
            <c:symbol val="triangle"/>
            <c:size val="5"/>
          </c:marker>
          <c:xVal>
            <c:numRef>
              <c:f>'Drift Raw data '!$S$63:$S$99</c:f>
              <c:numCache>
                <c:formatCode>General</c:formatCode>
                <c:ptCount val="37"/>
                <c:pt idx="0">
                  <c:v>0</c:v>
                </c:pt>
                <c:pt idx="1">
                  <c:v>3.3333333333333333E-2</c:v>
                </c:pt>
                <c:pt idx="2">
                  <c:v>8.3333333333333301E-2</c:v>
                </c:pt>
                <c:pt idx="3">
                  <c:v>0.16666666666666666</c:v>
                </c:pt>
                <c:pt idx="4">
                  <c:v>0.33333333333333331</c:v>
                </c:pt>
                <c:pt idx="5">
                  <c:v>0.5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8</c:v>
                </c:pt>
                <c:pt idx="10">
                  <c:v>12</c:v>
                </c:pt>
                <c:pt idx="11">
                  <c:v>24</c:v>
                </c:pt>
                <c:pt idx="12">
                  <c:v>48</c:v>
                </c:pt>
                <c:pt idx="13">
                  <c:v>72</c:v>
                </c:pt>
                <c:pt idx="14">
                  <c:v>100</c:v>
                </c:pt>
                <c:pt idx="15">
                  <c:v>168</c:v>
                </c:pt>
                <c:pt idx="16">
                  <c:v>196</c:v>
                </c:pt>
                <c:pt idx="17">
                  <c:v>216</c:v>
                </c:pt>
                <c:pt idx="18">
                  <c:v>264</c:v>
                </c:pt>
                <c:pt idx="19">
                  <c:v>300</c:v>
                </c:pt>
                <c:pt idx="20">
                  <c:v>336</c:v>
                </c:pt>
                <c:pt idx="21">
                  <c:v>408</c:v>
                </c:pt>
                <c:pt idx="22">
                  <c:v>504</c:v>
                </c:pt>
                <c:pt idx="23">
                  <c:v>600</c:v>
                </c:pt>
                <c:pt idx="24">
                  <c:v>720</c:v>
                </c:pt>
                <c:pt idx="25">
                  <c:v>792</c:v>
                </c:pt>
                <c:pt idx="26">
                  <c:v>840</c:v>
                </c:pt>
                <c:pt idx="27">
                  <c:v>912</c:v>
                </c:pt>
                <c:pt idx="28">
                  <c:v>5000</c:v>
                </c:pt>
                <c:pt idx="29">
                  <c:v>7000</c:v>
                </c:pt>
                <c:pt idx="30">
                  <c:v>10000</c:v>
                </c:pt>
                <c:pt idx="31">
                  <c:v>15000</c:v>
                </c:pt>
                <c:pt idx="32">
                  <c:v>20000</c:v>
                </c:pt>
                <c:pt idx="33">
                  <c:v>25000</c:v>
                </c:pt>
                <c:pt idx="34">
                  <c:v>30000</c:v>
                </c:pt>
                <c:pt idx="35">
                  <c:v>40000</c:v>
                </c:pt>
                <c:pt idx="36">
                  <c:v>50000</c:v>
                </c:pt>
              </c:numCache>
            </c:numRef>
          </c:xVal>
          <c:yVal>
            <c:numRef>
              <c:f>'Drift Raw data '!$W$63:$W$99</c:f>
              <c:numCache>
                <c:formatCode>0.000_ ;[Red]\-0.000\ </c:formatCode>
                <c:ptCount val="37"/>
                <c:pt idx="0" formatCode="0.000_);[Red]\(0.000\)">
                  <c:v>0</c:v>
                </c:pt>
                <c:pt idx="2">
                  <c:v>-0.28419999999999995</c:v>
                </c:pt>
                <c:pt idx="5">
                  <c:v>2.8000000000000247E-3</c:v>
                </c:pt>
                <c:pt idx="6">
                  <c:v>-0.28009999999999996</c:v>
                </c:pt>
                <c:pt idx="7">
                  <c:v>-0.27919999999999995</c:v>
                </c:pt>
                <c:pt idx="8">
                  <c:v>-0.2782</c:v>
                </c:pt>
                <c:pt idx="11">
                  <c:v>-0.2752</c:v>
                </c:pt>
                <c:pt idx="12">
                  <c:v>2.0799999999999985E-2</c:v>
                </c:pt>
                <c:pt idx="15">
                  <c:v>-0.2732</c:v>
                </c:pt>
                <c:pt idx="16">
                  <c:v>-0.27289999999999998</c:v>
                </c:pt>
                <c:pt idx="17">
                  <c:v>-0.2732</c:v>
                </c:pt>
                <c:pt idx="18">
                  <c:v>-0.2732</c:v>
                </c:pt>
                <c:pt idx="19">
                  <c:v>-0.27249999999999996</c:v>
                </c:pt>
                <c:pt idx="20">
                  <c:v>2.8000000000000247E-3</c:v>
                </c:pt>
                <c:pt idx="21">
                  <c:v>2.8000000000000247E-3</c:v>
                </c:pt>
                <c:pt idx="22">
                  <c:v>2.8000000000000247E-3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FFD-4B78-9DD2-3B522AD67FED}"/>
            </c:ext>
          </c:extLst>
        </c:ser>
        <c:ser>
          <c:idx val="0"/>
          <c:order val="2"/>
          <c:tx>
            <c:strRef>
              <c:f>'Drift Raw data '!$AJ$59</c:f>
              <c:strCache>
                <c:ptCount val="1"/>
                <c:pt idx="0">
                  <c:v>0</c:v>
                </c:pt>
              </c:strCache>
            </c:strRef>
          </c:tx>
          <c:marker>
            <c:symbol val="square"/>
            <c:size val="5"/>
          </c:marker>
          <c:xVal>
            <c:numRef>
              <c:f>'Drift Raw data '!$AH$63:$AH$99</c:f>
              <c:numCache>
                <c:formatCode>General</c:formatCode>
                <c:ptCount val="37"/>
                <c:pt idx="0">
                  <c:v>0</c:v>
                </c:pt>
                <c:pt idx="1">
                  <c:v>3.3333333333333333E-2</c:v>
                </c:pt>
                <c:pt idx="2">
                  <c:v>8.3333333333333301E-2</c:v>
                </c:pt>
                <c:pt idx="3">
                  <c:v>0.16666666666666666</c:v>
                </c:pt>
                <c:pt idx="4">
                  <c:v>0.33333333333333331</c:v>
                </c:pt>
                <c:pt idx="5">
                  <c:v>0.5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8</c:v>
                </c:pt>
                <c:pt idx="10">
                  <c:v>12</c:v>
                </c:pt>
                <c:pt idx="11">
                  <c:v>24</c:v>
                </c:pt>
                <c:pt idx="12">
                  <c:v>48</c:v>
                </c:pt>
                <c:pt idx="13">
                  <c:v>72</c:v>
                </c:pt>
                <c:pt idx="14">
                  <c:v>100</c:v>
                </c:pt>
                <c:pt idx="15">
                  <c:v>168</c:v>
                </c:pt>
                <c:pt idx="16">
                  <c:v>200</c:v>
                </c:pt>
                <c:pt idx="17">
                  <c:v>250</c:v>
                </c:pt>
                <c:pt idx="18">
                  <c:v>300</c:v>
                </c:pt>
                <c:pt idx="19">
                  <c:v>400</c:v>
                </c:pt>
                <c:pt idx="20">
                  <c:v>500</c:v>
                </c:pt>
                <c:pt idx="21">
                  <c:v>700</c:v>
                </c:pt>
                <c:pt idx="22">
                  <c:v>1000</c:v>
                </c:pt>
                <c:pt idx="23">
                  <c:v>1500</c:v>
                </c:pt>
                <c:pt idx="24">
                  <c:v>2000</c:v>
                </c:pt>
                <c:pt idx="25">
                  <c:v>2500</c:v>
                </c:pt>
                <c:pt idx="26">
                  <c:v>3000</c:v>
                </c:pt>
                <c:pt idx="27">
                  <c:v>4000</c:v>
                </c:pt>
                <c:pt idx="28">
                  <c:v>5000</c:v>
                </c:pt>
                <c:pt idx="29">
                  <c:v>7000</c:v>
                </c:pt>
                <c:pt idx="30">
                  <c:v>10000</c:v>
                </c:pt>
                <c:pt idx="31">
                  <c:v>15000</c:v>
                </c:pt>
                <c:pt idx="32">
                  <c:v>20000</c:v>
                </c:pt>
                <c:pt idx="33">
                  <c:v>25000</c:v>
                </c:pt>
                <c:pt idx="34">
                  <c:v>30000</c:v>
                </c:pt>
                <c:pt idx="35">
                  <c:v>40000</c:v>
                </c:pt>
                <c:pt idx="36">
                  <c:v>50000</c:v>
                </c:pt>
              </c:numCache>
            </c:numRef>
          </c:xVal>
          <c:yVal>
            <c:numRef>
              <c:f>'Drift Raw data '!$AL$63:$AL$99</c:f>
              <c:numCache>
                <c:formatCode>0.000_ ;[Red]\-0.000\ </c:formatCode>
                <c:ptCount val="37"/>
                <c:pt idx="0" formatCode="0.000_);[Red]\(0.000\)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FFD-4B78-9DD2-3B522AD67FED}"/>
            </c:ext>
          </c:extLst>
        </c:ser>
        <c:ser>
          <c:idx val="3"/>
          <c:order val="3"/>
          <c:tx>
            <c:strRef>
              <c:f>'Drift Raw data '!$AY$59</c:f>
              <c:strCache>
                <c:ptCount val="1"/>
                <c:pt idx="0">
                  <c:v>0</c:v>
                </c:pt>
              </c:strCache>
            </c:strRef>
          </c:tx>
          <c:marker>
            <c:symbol val="triangle"/>
            <c:size val="5"/>
          </c:marker>
          <c:xVal>
            <c:numRef>
              <c:f>'Drift Raw data '!$AW$63:$AW$99</c:f>
              <c:numCache>
                <c:formatCode>General</c:formatCode>
                <c:ptCount val="37"/>
                <c:pt idx="0">
                  <c:v>0</c:v>
                </c:pt>
                <c:pt idx="1">
                  <c:v>3.3333333333333333E-2</c:v>
                </c:pt>
                <c:pt idx="2">
                  <c:v>8.3333333333333301E-2</c:v>
                </c:pt>
                <c:pt idx="3">
                  <c:v>0.16666666666666666</c:v>
                </c:pt>
                <c:pt idx="4">
                  <c:v>0.33333333333333331</c:v>
                </c:pt>
                <c:pt idx="5">
                  <c:v>0.5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8</c:v>
                </c:pt>
                <c:pt idx="10">
                  <c:v>12</c:v>
                </c:pt>
                <c:pt idx="11">
                  <c:v>24</c:v>
                </c:pt>
                <c:pt idx="12">
                  <c:v>48</c:v>
                </c:pt>
                <c:pt idx="13">
                  <c:v>72</c:v>
                </c:pt>
                <c:pt idx="14">
                  <c:v>100</c:v>
                </c:pt>
                <c:pt idx="15">
                  <c:v>168</c:v>
                </c:pt>
                <c:pt idx="16">
                  <c:v>200</c:v>
                </c:pt>
                <c:pt idx="17">
                  <c:v>250</c:v>
                </c:pt>
                <c:pt idx="18">
                  <c:v>300</c:v>
                </c:pt>
                <c:pt idx="19">
                  <c:v>400</c:v>
                </c:pt>
                <c:pt idx="20">
                  <c:v>500</c:v>
                </c:pt>
                <c:pt idx="21">
                  <c:v>700</c:v>
                </c:pt>
                <c:pt idx="22">
                  <c:v>1000</c:v>
                </c:pt>
                <c:pt idx="23">
                  <c:v>1500</c:v>
                </c:pt>
                <c:pt idx="24">
                  <c:v>2000</c:v>
                </c:pt>
                <c:pt idx="25">
                  <c:v>2500</c:v>
                </c:pt>
                <c:pt idx="26">
                  <c:v>3000</c:v>
                </c:pt>
                <c:pt idx="27">
                  <c:v>4000</c:v>
                </c:pt>
                <c:pt idx="28">
                  <c:v>5000</c:v>
                </c:pt>
                <c:pt idx="29">
                  <c:v>7000</c:v>
                </c:pt>
                <c:pt idx="30">
                  <c:v>10000</c:v>
                </c:pt>
                <c:pt idx="31">
                  <c:v>15000</c:v>
                </c:pt>
                <c:pt idx="32">
                  <c:v>20000</c:v>
                </c:pt>
                <c:pt idx="33">
                  <c:v>25000</c:v>
                </c:pt>
                <c:pt idx="34">
                  <c:v>30000</c:v>
                </c:pt>
                <c:pt idx="35">
                  <c:v>40000</c:v>
                </c:pt>
                <c:pt idx="36">
                  <c:v>50000</c:v>
                </c:pt>
              </c:numCache>
            </c:numRef>
          </c:xVal>
          <c:yVal>
            <c:numRef>
              <c:f>'Drift Raw data '!$BA$63:$BA$99</c:f>
              <c:numCache>
                <c:formatCode>0.000_ ;[Red]\-0.000\ </c:formatCode>
                <c:ptCount val="37"/>
                <c:pt idx="0" formatCode="0.000_);[Red]\(0.000\)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6FFD-4B78-9DD2-3B522AD67FED}"/>
            </c:ext>
          </c:extLst>
        </c:ser>
        <c:ser>
          <c:idx val="4"/>
          <c:order val="4"/>
          <c:tx>
            <c:strRef>
              <c:f>'Drift Raw data '!$BN$59</c:f>
              <c:strCache>
                <c:ptCount val="1"/>
                <c:pt idx="0">
                  <c:v>0</c:v>
                </c:pt>
              </c:strCache>
            </c:strRef>
          </c:tx>
          <c:xVal>
            <c:numRef>
              <c:f>'Drift Raw data '!$BL$63:$BL$99</c:f>
              <c:numCache>
                <c:formatCode>General</c:formatCode>
                <c:ptCount val="37"/>
                <c:pt idx="0">
                  <c:v>0</c:v>
                </c:pt>
                <c:pt idx="1">
                  <c:v>3.3333333333333333E-2</c:v>
                </c:pt>
                <c:pt idx="2">
                  <c:v>8.3333333333333301E-2</c:v>
                </c:pt>
                <c:pt idx="3">
                  <c:v>0.16666666666666666</c:v>
                </c:pt>
                <c:pt idx="4">
                  <c:v>0.33333333333333331</c:v>
                </c:pt>
                <c:pt idx="5">
                  <c:v>0.5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8</c:v>
                </c:pt>
                <c:pt idx="10">
                  <c:v>12</c:v>
                </c:pt>
                <c:pt idx="11">
                  <c:v>36.5</c:v>
                </c:pt>
                <c:pt idx="12">
                  <c:v>48</c:v>
                </c:pt>
                <c:pt idx="13">
                  <c:v>72</c:v>
                </c:pt>
                <c:pt idx="14">
                  <c:v>100</c:v>
                </c:pt>
                <c:pt idx="15">
                  <c:v>168</c:v>
                </c:pt>
                <c:pt idx="16">
                  <c:v>200</c:v>
                </c:pt>
                <c:pt idx="17">
                  <c:v>250</c:v>
                </c:pt>
                <c:pt idx="18">
                  <c:v>300</c:v>
                </c:pt>
                <c:pt idx="19">
                  <c:v>400</c:v>
                </c:pt>
                <c:pt idx="20">
                  <c:v>500</c:v>
                </c:pt>
                <c:pt idx="21">
                  <c:v>700</c:v>
                </c:pt>
                <c:pt idx="22">
                  <c:v>1000</c:v>
                </c:pt>
                <c:pt idx="23">
                  <c:v>1500</c:v>
                </c:pt>
                <c:pt idx="24">
                  <c:v>2000</c:v>
                </c:pt>
                <c:pt idx="25">
                  <c:v>2500</c:v>
                </c:pt>
                <c:pt idx="26">
                  <c:v>3000</c:v>
                </c:pt>
                <c:pt idx="27">
                  <c:v>4000</c:v>
                </c:pt>
                <c:pt idx="28">
                  <c:v>5000</c:v>
                </c:pt>
                <c:pt idx="29">
                  <c:v>7000</c:v>
                </c:pt>
                <c:pt idx="30">
                  <c:v>10000</c:v>
                </c:pt>
                <c:pt idx="31">
                  <c:v>15000</c:v>
                </c:pt>
                <c:pt idx="32">
                  <c:v>20000</c:v>
                </c:pt>
                <c:pt idx="33">
                  <c:v>25000</c:v>
                </c:pt>
                <c:pt idx="34">
                  <c:v>30000</c:v>
                </c:pt>
                <c:pt idx="35">
                  <c:v>40000</c:v>
                </c:pt>
                <c:pt idx="36">
                  <c:v>50000</c:v>
                </c:pt>
              </c:numCache>
            </c:numRef>
          </c:xVal>
          <c:yVal>
            <c:numRef>
              <c:f>'Drift Raw data '!$BP$63:$BP$99</c:f>
              <c:numCache>
                <c:formatCode>0.0000_);[Red]\(0.0000\)</c:formatCode>
                <c:ptCount val="37"/>
                <c:pt idx="0" formatCode="0.000_);[Red]\(0.000\)">
                  <c:v>0</c:v>
                </c:pt>
                <c:pt idx="12" formatCode="0.000_ ;[Red]\-0.000\ 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6FFD-4B78-9DD2-3B522AD67FED}"/>
            </c:ext>
          </c:extLst>
        </c:ser>
        <c:ser>
          <c:idx val="5"/>
          <c:order val="5"/>
          <c:tx>
            <c:strRef>
              <c:f>'Drift Raw data '!$CC$59</c:f>
              <c:strCache>
                <c:ptCount val="1"/>
                <c:pt idx="0">
                  <c:v>0</c:v>
                </c:pt>
              </c:strCache>
            </c:strRef>
          </c:tx>
          <c:xVal>
            <c:numRef>
              <c:f>'Drift Raw data '!$CA$63:$CA$99</c:f>
              <c:numCache>
                <c:formatCode>General</c:formatCode>
                <c:ptCount val="37"/>
                <c:pt idx="0">
                  <c:v>0</c:v>
                </c:pt>
                <c:pt idx="1">
                  <c:v>3.3333333333333333E-2</c:v>
                </c:pt>
                <c:pt idx="2">
                  <c:v>8.3333333333333301E-2</c:v>
                </c:pt>
                <c:pt idx="3">
                  <c:v>0.16666666666666666</c:v>
                </c:pt>
                <c:pt idx="4">
                  <c:v>0.33333333333333331</c:v>
                </c:pt>
                <c:pt idx="5">
                  <c:v>0.5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8</c:v>
                </c:pt>
                <c:pt idx="10">
                  <c:v>12</c:v>
                </c:pt>
                <c:pt idx="11">
                  <c:v>24</c:v>
                </c:pt>
                <c:pt idx="12">
                  <c:v>48</c:v>
                </c:pt>
                <c:pt idx="13">
                  <c:v>72</c:v>
                </c:pt>
                <c:pt idx="14">
                  <c:v>100</c:v>
                </c:pt>
                <c:pt idx="15">
                  <c:v>140</c:v>
                </c:pt>
                <c:pt idx="16">
                  <c:v>200</c:v>
                </c:pt>
                <c:pt idx="17">
                  <c:v>250</c:v>
                </c:pt>
                <c:pt idx="18">
                  <c:v>300</c:v>
                </c:pt>
                <c:pt idx="19">
                  <c:v>400</c:v>
                </c:pt>
                <c:pt idx="20">
                  <c:v>500</c:v>
                </c:pt>
                <c:pt idx="21">
                  <c:v>700</c:v>
                </c:pt>
                <c:pt idx="22">
                  <c:v>1000</c:v>
                </c:pt>
                <c:pt idx="23">
                  <c:v>1500</c:v>
                </c:pt>
                <c:pt idx="24">
                  <c:v>2000</c:v>
                </c:pt>
                <c:pt idx="25">
                  <c:v>2500</c:v>
                </c:pt>
                <c:pt idx="26">
                  <c:v>3000</c:v>
                </c:pt>
                <c:pt idx="27">
                  <c:v>4000</c:v>
                </c:pt>
                <c:pt idx="28">
                  <c:v>5000</c:v>
                </c:pt>
                <c:pt idx="29">
                  <c:v>7000</c:v>
                </c:pt>
                <c:pt idx="30">
                  <c:v>10000</c:v>
                </c:pt>
                <c:pt idx="31">
                  <c:v>15000</c:v>
                </c:pt>
                <c:pt idx="32">
                  <c:v>20000</c:v>
                </c:pt>
                <c:pt idx="33">
                  <c:v>25000</c:v>
                </c:pt>
                <c:pt idx="34">
                  <c:v>30000</c:v>
                </c:pt>
                <c:pt idx="35">
                  <c:v>40000</c:v>
                </c:pt>
                <c:pt idx="36">
                  <c:v>50000</c:v>
                </c:pt>
              </c:numCache>
            </c:numRef>
          </c:xVal>
          <c:yVal>
            <c:numRef>
              <c:f>'Drift Raw data '!$CE$63:$CE$99</c:f>
              <c:numCache>
                <c:formatCode>0.0000_);[Red]\(0.0000\)</c:formatCode>
                <c:ptCount val="37"/>
                <c:pt idx="0" formatCode="0.000_);[Red]\(0.000\)">
                  <c:v>0</c:v>
                </c:pt>
                <c:pt idx="12" formatCode="0.000_ ;[Red]\-0.000\ 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6FFD-4B78-9DD2-3B522AD67F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788672"/>
        <c:axId val="121803136"/>
      </c:scatterChart>
      <c:valAx>
        <c:axId val="121788672"/>
        <c:scaling>
          <c:orientation val="minMax"/>
          <c:max val="3000"/>
          <c:min val="0"/>
        </c:scaling>
        <c:delete val="0"/>
        <c:axPos val="b"/>
        <c:majorGridlines/>
        <c:minorGridlines>
          <c:spPr>
            <a:ln>
              <a:solidFill>
                <a:schemeClr val="bg1">
                  <a:lumMod val="85000"/>
                </a:scheme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lang="ja-JP"/>
                </a:pPr>
                <a:r>
                  <a:rPr lang="en-US" altLang="ja-JP"/>
                  <a:t>Aging</a:t>
                </a:r>
                <a:r>
                  <a:rPr lang="en-US" altLang="ja-JP" baseline="0"/>
                  <a:t> Time</a:t>
                </a:r>
                <a:r>
                  <a:rPr lang="ja-JP" altLang="en-US" baseline="0"/>
                  <a:t>　</a:t>
                </a:r>
                <a:r>
                  <a:rPr lang="en-US" altLang="ja-JP" baseline="0"/>
                  <a:t>[hours]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6577727194536167"/>
              <c:y val="0.88537237661735346"/>
            </c:manualLayout>
          </c:layout>
          <c:overlay val="0"/>
        </c:title>
        <c:numFmt formatCode="General" sourceLinked="1"/>
        <c:majorTickMark val="out"/>
        <c:minorTickMark val="none"/>
        <c:tickLblPos val="low"/>
        <c:txPr>
          <a:bodyPr/>
          <a:lstStyle/>
          <a:p>
            <a:pPr>
              <a:defRPr lang="ja-JP" sz="1200">
                <a:latin typeface="+mj-lt"/>
              </a:defRPr>
            </a:pPr>
            <a:endParaRPr lang="zh-CN"/>
          </a:p>
        </c:txPr>
        <c:crossAx val="121803136"/>
        <c:crosses val="autoZero"/>
        <c:crossBetween val="midCat"/>
      </c:valAx>
      <c:valAx>
        <c:axId val="121803136"/>
        <c:scaling>
          <c:orientation val="minMax"/>
          <c:min val="-1.0000000000000002E-2"/>
        </c:scaling>
        <c:delete val="0"/>
        <c:axPos val="l"/>
        <c:majorGridlines/>
        <c:minorGridlines>
          <c:spPr>
            <a:ln>
              <a:solidFill>
                <a:schemeClr val="bg1">
                  <a:lumMod val="85000"/>
                </a:scheme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lang="ja-JP" b="0">
                    <a:latin typeface="Arial Unicode MS" pitchFamily="50" charset="-128"/>
                    <a:ea typeface="Arial Unicode MS" pitchFamily="50" charset="-128"/>
                    <a:cs typeface="Arial Unicode MS" pitchFamily="50" charset="-128"/>
                  </a:defRPr>
                </a:pPr>
                <a:r>
                  <a:rPr lang="en-US" altLang="ja-JP" b="0">
                    <a:latin typeface="Arial Unicode MS" pitchFamily="50" charset="-128"/>
                    <a:ea typeface="Arial Unicode MS" pitchFamily="50" charset="-128"/>
                    <a:cs typeface="Arial Unicode MS" pitchFamily="50" charset="-128"/>
                  </a:rPr>
                  <a:t>White Chromaticity</a:t>
                </a:r>
                <a:r>
                  <a:rPr lang="ja-JP" altLang="en-US" b="0">
                    <a:latin typeface="Arial Unicode MS" pitchFamily="50" charset="-128"/>
                    <a:ea typeface="Arial Unicode MS" pitchFamily="50" charset="-128"/>
                    <a:cs typeface="Arial Unicode MS" pitchFamily="50" charset="-128"/>
                  </a:rPr>
                  <a:t>　</a:t>
                </a:r>
                <a:r>
                  <a:rPr lang="en-US" altLang="ja-JP" b="0">
                    <a:latin typeface="Arial Unicode MS" pitchFamily="50" charset="-128"/>
                    <a:ea typeface="Arial Unicode MS" pitchFamily="50" charset="-128"/>
                    <a:cs typeface="Arial Unicode MS" pitchFamily="50" charset="-128"/>
                  </a:rPr>
                  <a:t>x value</a:t>
                </a:r>
                <a:endParaRPr lang="ja-JP" altLang="en-US" b="0">
                  <a:latin typeface="Arial Unicode MS" pitchFamily="50" charset="-128"/>
                  <a:ea typeface="Arial Unicode MS" pitchFamily="50" charset="-128"/>
                  <a:cs typeface="Arial Unicode MS" pitchFamily="50" charset="-128"/>
                </a:endParaRPr>
              </a:p>
            </c:rich>
          </c:tx>
          <c:overlay val="0"/>
        </c:title>
        <c:numFmt formatCode="#,##0.000_ " sourceLinked="0"/>
        <c:majorTickMark val="out"/>
        <c:minorTickMark val="none"/>
        <c:tickLblPos val="nextTo"/>
        <c:txPr>
          <a:bodyPr/>
          <a:lstStyle/>
          <a:p>
            <a:pPr>
              <a:defRPr lang="ja-JP" sz="1200">
                <a:latin typeface="+mj-lt"/>
              </a:defRPr>
            </a:pPr>
            <a:endParaRPr lang="zh-CN"/>
          </a:p>
        </c:txPr>
        <c:crossAx val="121788672"/>
        <c:crosses val="autoZero"/>
        <c:crossBetween val="midCat"/>
        <c:majorUnit val="1.0000000000000002E-2"/>
      </c:valAx>
    </c:plotArea>
    <c:legend>
      <c:legendPos val="r"/>
      <c:layout>
        <c:manualLayout>
          <c:xMode val="edge"/>
          <c:yMode val="edge"/>
          <c:x val="0.80477512399570028"/>
          <c:y val="1.4067684660388836E-2"/>
          <c:w val="0.1875049109192653"/>
          <c:h val="0.33164530689926142"/>
        </c:manualLayout>
      </c:layout>
      <c:overlay val="1"/>
      <c:spPr>
        <a:solidFill>
          <a:schemeClr val="bg1"/>
        </a:solidFill>
        <a:ln>
          <a:solidFill>
            <a:schemeClr val="bg1">
              <a:lumMod val="75000"/>
            </a:schemeClr>
          </a:solidFill>
        </a:ln>
      </c:spPr>
      <c:txPr>
        <a:bodyPr/>
        <a:lstStyle/>
        <a:p>
          <a:pPr>
            <a:defRPr lang="ja-JP" sz="1200">
              <a:latin typeface="+mn-lt"/>
            </a:defRPr>
          </a:pPr>
          <a:endParaRPr lang="zh-CN"/>
        </a:p>
      </c:txPr>
    </c:legend>
    <c:plotVisOnly val="1"/>
    <c:dispBlanksAs val="span"/>
    <c:showDLblsOverMax val="0"/>
  </c:chart>
  <c:printSettings>
    <c:headerFooter/>
    <c:pageMargins b="0.75000000000000455" l="0.70000000000000062" r="0.70000000000000062" t="0.75000000000000455" header="0.30000000000000032" footer="0.3000000000000003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lang="ja-JP"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800" b="1" i="0" baseline="0">
                <a:effectLst/>
              </a:rPr>
              <a:t>Low Gray </a:t>
            </a:r>
            <a:r>
              <a:rPr lang="en-US" altLang="ja-JP"/>
              <a:t>Chrom. Drift (x)  </a:t>
            </a:r>
            <a:endParaRPr lang="ja-JP" alt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'Drift Raw data '!$F$59</c:f>
              <c:strCache>
                <c:ptCount val="1"/>
                <c:pt idx="0">
                  <c:v>0</c:v>
                </c:pt>
              </c:strCache>
            </c:strRef>
          </c:tx>
          <c:marker>
            <c:symbol val="square"/>
            <c:size val="5"/>
          </c:marker>
          <c:xVal>
            <c:numRef>
              <c:f>'Drift Raw data '!$C$63:$C$99</c:f>
              <c:numCache>
                <c:formatCode>General</c:formatCode>
                <c:ptCount val="37"/>
                <c:pt idx="0">
                  <c:v>0</c:v>
                </c:pt>
                <c:pt idx="1">
                  <c:v>3.3333333333333333E-2</c:v>
                </c:pt>
                <c:pt idx="2">
                  <c:v>8.3333333333333301E-2</c:v>
                </c:pt>
                <c:pt idx="3">
                  <c:v>0.16666666666666666</c:v>
                </c:pt>
                <c:pt idx="4">
                  <c:v>0.33333333333333331</c:v>
                </c:pt>
                <c:pt idx="5">
                  <c:v>0.5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8</c:v>
                </c:pt>
                <c:pt idx="10">
                  <c:v>12</c:v>
                </c:pt>
                <c:pt idx="11">
                  <c:v>24</c:v>
                </c:pt>
                <c:pt idx="12">
                  <c:v>48</c:v>
                </c:pt>
                <c:pt idx="13">
                  <c:v>72</c:v>
                </c:pt>
                <c:pt idx="14">
                  <c:v>100</c:v>
                </c:pt>
                <c:pt idx="15">
                  <c:v>168</c:v>
                </c:pt>
                <c:pt idx="16">
                  <c:v>196</c:v>
                </c:pt>
                <c:pt idx="17">
                  <c:v>216</c:v>
                </c:pt>
                <c:pt idx="18">
                  <c:v>264</c:v>
                </c:pt>
                <c:pt idx="19">
                  <c:v>300</c:v>
                </c:pt>
                <c:pt idx="20">
                  <c:v>336</c:v>
                </c:pt>
                <c:pt idx="21">
                  <c:v>408</c:v>
                </c:pt>
                <c:pt idx="22">
                  <c:v>504</c:v>
                </c:pt>
                <c:pt idx="23">
                  <c:v>600</c:v>
                </c:pt>
                <c:pt idx="24">
                  <c:v>720</c:v>
                </c:pt>
                <c:pt idx="25">
                  <c:v>792</c:v>
                </c:pt>
                <c:pt idx="26">
                  <c:v>840</c:v>
                </c:pt>
                <c:pt idx="27">
                  <c:v>912</c:v>
                </c:pt>
                <c:pt idx="28">
                  <c:v>5000</c:v>
                </c:pt>
                <c:pt idx="29">
                  <c:v>7000</c:v>
                </c:pt>
                <c:pt idx="30">
                  <c:v>10000</c:v>
                </c:pt>
                <c:pt idx="31">
                  <c:v>15000</c:v>
                </c:pt>
                <c:pt idx="32">
                  <c:v>20000</c:v>
                </c:pt>
                <c:pt idx="33">
                  <c:v>25000</c:v>
                </c:pt>
                <c:pt idx="34">
                  <c:v>30000</c:v>
                </c:pt>
                <c:pt idx="35">
                  <c:v>40000</c:v>
                </c:pt>
                <c:pt idx="36">
                  <c:v>50000</c:v>
                </c:pt>
              </c:numCache>
            </c:numRef>
          </c:xVal>
          <c:yVal>
            <c:numRef>
              <c:f>'Drift Raw data '!$G$63:$G$99</c:f>
              <c:numCache>
                <c:formatCode>0.000_ ;[Red]\-0.000\ </c:formatCode>
                <c:ptCount val="37"/>
                <c:pt idx="0" formatCode="0.000_);[Red]\(0.000\)">
                  <c:v>0</c:v>
                </c:pt>
                <c:pt idx="2">
                  <c:v>-0.26869999999999999</c:v>
                </c:pt>
                <c:pt idx="5">
                  <c:v>9.9000000000000199E-3</c:v>
                </c:pt>
                <c:pt idx="6">
                  <c:v>-0.2661</c:v>
                </c:pt>
                <c:pt idx="7">
                  <c:v>-0.2651</c:v>
                </c:pt>
                <c:pt idx="8">
                  <c:v>-0.2651</c:v>
                </c:pt>
                <c:pt idx="11">
                  <c:v>-0.2631</c:v>
                </c:pt>
                <c:pt idx="12">
                  <c:v>1.5900000000000025E-2</c:v>
                </c:pt>
                <c:pt idx="15">
                  <c:v>-0.2621</c:v>
                </c:pt>
                <c:pt idx="16">
                  <c:v>-0.2621</c:v>
                </c:pt>
                <c:pt idx="17">
                  <c:v>-0.2611</c:v>
                </c:pt>
                <c:pt idx="18">
                  <c:v>-0.26139999999999997</c:v>
                </c:pt>
                <c:pt idx="19">
                  <c:v>-0.26139999999999997</c:v>
                </c:pt>
                <c:pt idx="20">
                  <c:v>9.9000000000000199E-3</c:v>
                </c:pt>
                <c:pt idx="21">
                  <c:v>9.9000000000000199E-3</c:v>
                </c:pt>
                <c:pt idx="22">
                  <c:v>9.9000000000000199E-3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976-455F-A8BA-116CD3B3E55D}"/>
            </c:ext>
          </c:extLst>
        </c:ser>
        <c:ser>
          <c:idx val="2"/>
          <c:order val="1"/>
          <c:tx>
            <c:strRef>
              <c:f>'Drift Raw data '!$U$59</c:f>
              <c:strCache>
                <c:ptCount val="1"/>
                <c:pt idx="0">
                  <c:v>0</c:v>
                </c:pt>
              </c:strCache>
            </c:strRef>
          </c:tx>
          <c:marker>
            <c:symbol val="triangle"/>
            <c:size val="5"/>
          </c:marker>
          <c:xVal>
            <c:numRef>
              <c:f>'Drift Raw data '!$S$63:$S$99</c:f>
              <c:numCache>
                <c:formatCode>General</c:formatCode>
                <c:ptCount val="37"/>
                <c:pt idx="0">
                  <c:v>0</c:v>
                </c:pt>
                <c:pt idx="1">
                  <c:v>3.3333333333333333E-2</c:v>
                </c:pt>
                <c:pt idx="2">
                  <c:v>8.3333333333333301E-2</c:v>
                </c:pt>
                <c:pt idx="3">
                  <c:v>0.16666666666666666</c:v>
                </c:pt>
                <c:pt idx="4">
                  <c:v>0.33333333333333331</c:v>
                </c:pt>
                <c:pt idx="5">
                  <c:v>0.5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8</c:v>
                </c:pt>
                <c:pt idx="10">
                  <c:v>12</c:v>
                </c:pt>
                <c:pt idx="11">
                  <c:v>24</c:v>
                </c:pt>
                <c:pt idx="12">
                  <c:v>48</c:v>
                </c:pt>
                <c:pt idx="13">
                  <c:v>72</c:v>
                </c:pt>
                <c:pt idx="14">
                  <c:v>100</c:v>
                </c:pt>
                <c:pt idx="15">
                  <c:v>168</c:v>
                </c:pt>
                <c:pt idx="16">
                  <c:v>196</c:v>
                </c:pt>
                <c:pt idx="17">
                  <c:v>216</c:v>
                </c:pt>
                <c:pt idx="18">
                  <c:v>264</c:v>
                </c:pt>
                <c:pt idx="19">
                  <c:v>300</c:v>
                </c:pt>
                <c:pt idx="20">
                  <c:v>336</c:v>
                </c:pt>
                <c:pt idx="21">
                  <c:v>408</c:v>
                </c:pt>
                <c:pt idx="22">
                  <c:v>504</c:v>
                </c:pt>
                <c:pt idx="23">
                  <c:v>600</c:v>
                </c:pt>
                <c:pt idx="24">
                  <c:v>720</c:v>
                </c:pt>
                <c:pt idx="25">
                  <c:v>792</c:v>
                </c:pt>
                <c:pt idx="26">
                  <c:v>840</c:v>
                </c:pt>
                <c:pt idx="27">
                  <c:v>912</c:v>
                </c:pt>
                <c:pt idx="28">
                  <c:v>5000</c:v>
                </c:pt>
                <c:pt idx="29">
                  <c:v>7000</c:v>
                </c:pt>
                <c:pt idx="30">
                  <c:v>10000</c:v>
                </c:pt>
                <c:pt idx="31">
                  <c:v>15000</c:v>
                </c:pt>
                <c:pt idx="32">
                  <c:v>20000</c:v>
                </c:pt>
                <c:pt idx="33">
                  <c:v>25000</c:v>
                </c:pt>
                <c:pt idx="34">
                  <c:v>30000</c:v>
                </c:pt>
                <c:pt idx="35">
                  <c:v>40000</c:v>
                </c:pt>
                <c:pt idx="36">
                  <c:v>50000</c:v>
                </c:pt>
              </c:numCache>
            </c:numRef>
          </c:xVal>
          <c:yVal>
            <c:numRef>
              <c:f>'Drift Raw data '!$V$63:$V$99</c:f>
              <c:numCache>
                <c:formatCode>0.000_ ;[Red]\-0.000\ </c:formatCode>
                <c:ptCount val="37"/>
                <c:pt idx="0" formatCode="0.000_);[Red]\(0.000\)">
                  <c:v>0</c:v>
                </c:pt>
                <c:pt idx="2">
                  <c:v>-0.27460000000000001</c:v>
                </c:pt>
                <c:pt idx="5">
                  <c:v>4.400000000000015E-3</c:v>
                </c:pt>
                <c:pt idx="6">
                  <c:v>-0.2722</c:v>
                </c:pt>
                <c:pt idx="7">
                  <c:v>-0.27160000000000001</c:v>
                </c:pt>
                <c:pt idx="8">
                  <c:v>-0.27160000000000001</c:v>
                </c:pt>
                <c:pt idx="11">
                  <c:v>-0.26960000000000001</c:v>
                </c:pt>
                <c:pt idx="12">
                  <c:v>1.7399999999999971E-2</c:v>
                </c:pt>
                <c:pt idx="15">
                  <c:v>-0.2676</c:v>
                </c:pt>
                <c:pt idx="16">
                  <c:v>-0.2681</c:v>
                </c:pt>
                <c:pt idx="17">
                  <c:v>-0.2676</c:v>
                </c:pt>
                <c:pt idx="18">
                  <c:v>-0.26860000000000001</c:v>
                </c:pt>
                <c:pt idx="19">
                  <c:v>-0.26769999999999999</c:v>
                </c:pt>
                <c:pt idx="20">
                  <c:v>4.400000000000015E-3</c:v>
                </c:pt>
                <c:pt idx="21">
                  <c:v>4.400000000000015E-3</c:v>
                </c:pt>
                <c:pt idx="22">
                  <c:v>4.400000000000015E-3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976-455F-A8BA-116CD3B3E55D}"/>
            </c:ext>
          </c:extLst>
        </c:ser>
        <c:ser>
          <c:idx val="0"/>
          <c:order val="2"/>
          <c:tx>
            <c:strRef>
              <c:f>'Drift Raw data '!$AJ$59</c:f>
              <c:strCache>
                <c:ptCount val="1"/>
                <c:pt idx="0">
                  <c:v>0</c:v>
                </c:pt>
              </c:strCache>
            </c:strRef>
          </c:tx>
          <c:marker>
            <c:symbol val="square"/>
            <c:size val="5"/>
          </c:marker>
          <c:xVal>
            <c:numRef>
              <c:f>'Drift Raw data '!$AH$63:$AH$99</c:f>
              <c:numCache>
                <c:formatCode>General</c:formatCode>
                <c:ptCount val="37"/>
                <c:pt idx="0">
                  <c:v>0</c:v>
                </c:pt>
                <c:pt idx="1">
                  <c:v>3.3333333333333333E-2</c:v>
                </c:pt>
                <c:pt idx="2">
                  <c:v>8.3333333333333301E-2</c:v>
                </c:pt>
                <c:pt idx="3">
                  <c:v>0.16666666666666666</c:v>
                </c:pt>
                <c:pt idx="4">
                  <c:v>0.33333333333333331</c:v>
                </c:pt>
                <c:pt idx="5">
                  <c:v>0.5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8</c:v>
                </c:pt>
                <c:pt idx="10">
                  <c:v>12</c:v>
                </c:pt>
                <c:pt idx="11">
                  <c:v>24</c:v>
                </c:pt>
                <c:pt idx="12">
                  <c:v>48</c:v>
                </c:pt>
                <c:pt idx="13">
                  <c:v>72</c:v>
                </c:pt>
                <c:pt idx="14">
                  <c:v>100</c:v>
                </c:pt>
                <c:pt idx="15">
                  <c:v>168</c:v>
                </c:pt>
                <c:pt idx="16">
                  <c:v>200</c:v>
                </c:pt>
                <c:pt idx="17">
                  <c:v>250</c:v>
                </c:pt>
                <c:pt idx="18">
                  <c:v>300</c:v>
                </c:pt>
                <c:pt idx="19">
                  <c:v>400</c:v>
                </c:pt>
                <c:pt idx="20">
                  <c:v>500</c:v>
                </c:pt>
                <c:pt idx="21">
                  <c:v>700</c:v>
                </c:pt>
                <c:pt idx="22">
                  <c:v>1000</c:v>
                </c:pt>
                <c:pt idx="23">
                  <c:v>1500</c:v>
                </c:pt>
                <c:pt idx="24">
                  <c:v>2000</c:v>
                </c:pt>
                <c:pt idx="25">
                  <c:v>2500</c:v>
                </c:pt>
                <c:pt idx="26">
                  <c:v>3000</c:v>
                </c:pt>
                <c:pt idx="27">
                  <c:v>4000</c:v>
                </c:pt>
                <c:pt idx="28">
                  <c:v>5000</c:v>
                </c:pt>
                <c:pt idx="29">
                  <c:v>7000</c:v>
                </c:pt>
                <c:pt idx="30">
                  <c:v>10000</c:v>
                </c:pt>
                <c:pt idx="31">
                  <c:v>15000</c:v>
                </c:pt>
                <c:pt idx="32">
                  <c:v>20000</c:v>
                </c:pt>
                <c:pt idx="33">
                  <c:v>25000</c:v>
                </c:pt>
                <c:pt idx="34">
                  <c:v>30000</c:v>
                </c:pt>
                <c:pt idx="35">
                  <c:v>40000</c:v>
                </c:pt>
                <c:pt idx="36">
                  <c:v>50000</c:v>
                </c:pt>
              </c:numCache>
            </c:numRef>
          </c:xVal>
          <c:yVal>
            <c:numRef>
              <c:f>'Drift Raw data '!$AK$63:$AK$99</c:f>
              <c:numCache>
                <c:formatCode>0.000_ ;[Red]\-0.000\ </c:formatCode>
                <c:ptCount val="37"/>
                <c:pt idx="0" formatCode="0.000_);[Red]\(0.000\)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976-455F-A8BA-116CD3B3E55D}"/>
            </c:ext>
          </c:extLst>
        </c:ser>
        <c:ser>
          <c:idx val="3"/>
          <c:order val="3"/>
          <c:tx>
            <c:strRef>
              <c:f>'Drift Raw data '!$AY$59</c:f>
              <c:strCache>
                <c:ptCount val="1"/>
                <c:pt idx="0">
                  <c:v>0</c:v>
                </c:pt>
              </c:strCache>
            </c:strRef>
          </c:tx>
          <c:marker>
            <c:symbol val="triangle"/>
            <c:size val="5"/>
          </c:marker>
          <c:xVal>
            <c:numRef>
              <c:f>'Drift Raw data '!$AW$63:$AW$99</c:f>
              <c:numCache>
                <c:formatCode>General</c:formatCode>
                <c:ptCount val="37"/>
                <c:pt idx="0">
                  <c:v>0</c:v>
                </c:pt>
                <c:pt idx="1">
                  <c:v>3.3333333333333333E-2</c:v>
                </c:pt>
                <c:pt idx="2">
                  <c:v>8.3333333333333301E-2</c:v>
                </c:pt>
                <c:pt idx="3">
                  <c:v>0.16666666666666666</c:v>
                </c:pt>
                <c:pt idx="4">
                  <c:v>0.33333333333333331</c:v>
                </c:pt>
                <c:pt idx="5">
                  <c:v>0.5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8</c:v>
                </c:pt>
                <c:pt idx="10">
                  <c:v>12</c:v>
                </c:pt>
                <c:pt idx="11">
                  <c:v>24</c:v>
                </c:pt>
                <c:pt idx="12">
                  <c:v>48</c:v>
                </c:pt>
                <c:pt idx="13">
                  <c:v>72</c:v>
                </c:pt>
                <c:pt idx="14">
                  <c:v>100</c:v>
                </c:pt>
                <c:pt idx="15">
                  <c:v>168</c:v>
                </c:pt>
                <c:pt idx="16">
                  <c:v>200</c:v>
                </c:pt>
                <c:pt idx="17">
                  <c:v>250</c:v>
                </c:pt>
                <c:pt idx="18">
                  <c:v>300</c:v>
                </c:pt>
                <c:pt idx="19">
                  <c:v>400</c:v>
                </c:pt>
                <c:pt idx="20">
                  <c:v>500</c:v>
                </c:pt>
                <c:pt idx="21">
                  <c:v>700</c:v>
                </c:pt>
                <c:pt idx="22">
                  <c:v>1000</c:v>
                </c:pt>
                <c:pt idx="23">
                  <c:v>1500</c:v>
                </c:pt>
                <c:pt idx="24">
                  <c:v>2000</c:v>
                </c:pt>
                <c:pt idx="25">
                  <c:v>2500</c:v>
                </c:pt>
                <c:pt idx="26">
                  <c:v>3000</c:v>
                </c:pt>
                <c:pt idx="27">
                  <c:v>4000</c:v>
                </c:pt>
                <c:pt idx="28">
                  <c:v>5000</c:v>
                </c:pt>
                <c:pt idx="29">
                  <c:v>7000</c:v>
                </c:pt>
                <c:pt idx="30">
                  <c:v>10000</c:v>
                </c:pt>
                <c:pt idx="31">
                  <c:v>15000</c:v>
                </c:pt>
                <c:pt idx="32">
                  <c:v>20000</c:v>
                </c:pt>
                <c:pt idx="33">
                  <c:v>25000</c:v>
                </c:pt>
                <c:pt idx="34">
                  <c:v>30000</c:v>
                </c:pt>
                <c:pt idx="35">
                  <c:v>40000</c:v>
                </c:pt>
                <c:pt idx="36">
                  <c:v>50000</c:v>
                </c:pt>
              </c:numCache>
            </c:numRef>
          </c:xVal>
          <c:yVal>
            <c:numRef>
              <c:f>'Drift Raw data '!$AZ$63:$AZ$99</c:f>
              <c:numCache>
                <c:formatCode>0.000_ ;[Red]\-0.000\ </c:formatCode>
                <c:ptCount val="37"/>
                <c:pt idx="0" formatCode="0.000_);[Red]\(0.000\)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1976-455F-A8BA-116CD3B3E55D}"/>
            </c:ext>
          </c:extLst>
        </c:ser>
        <c:ser>
          <c:idx val="4"/>
          <c:order val="4"/>
          <c:tx>
            <c:strRef>
              <c:f>'Drift Raw data '!$BN$59</c:f>
              <c:strCache>
                <c:ptCount val="1"/>
                <c:pt idx="0">
                  <c:v>0</c:v>
                </c:pt>
              </c:strCache>
            </c:strRef>
          </c:tx>
          <c:xVal>
            <c:numRef>
              <c:f>'Drift Raw data '!$BL$63:$BL$99</c:f>
              <c:numCache>
                <c:formatCode>General</c:formatCode>
                <c:ptCount val="37"/>
                <c:pt idx="0">
                  <c:v>0</c:v>
                </c:pt>
                <c:pt idx="1">
                  <c:v>3.3333333333333333E-2</c:v>
                </c:pt>
                <c:pt idx="2">
                  <c:v>8.3333333333333301E-2</c:v>
                </c:pt>
                <c:pt idx="3">
                  <c:v>0.16666666666666666</c:v>
                </c:pt>
                <c:pt idx="4">
                  <c:v>0.33333333333333331</c:v>
                </c:pt>
                <c:pt idx="5">
                  <c:v>0.5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8</c:v>
                </c:pt>
                <c:pt idx="10">
                  <c:v>12</c:v>
                </c:pt>
                <c:pt idx="11">
                  <c:v>36.5</c:v>
                </c:pt>
                <c:pt idx="12">
                  <c:v>48</c:v>
                </c:pt>
                <c:pt idx="13">
                  <c:v>72</c:v>
                </c:pt>
                <c:pt idx="14">
                  <c:v>100</c:v>
                </c:pt>
                <c:pt idx="15">
                  <c:v>168</c:v>
                </c:pt>
                <c:pt idx="16">
                  <c:v>200</c:v>
                </c:pt>
                <c:pt idx="17">
                  <c:v>250</c:v>
                </c:pt>
                <c:pt idx="18">
                  <c:v>300</c:v>
                </c:pt>
                <c:pt idx="19">
                  <c:v>400</c:v>
                </c:pt>
                <c:pt idx="20">
                  <c:v>500</c:v>
                </c:pt>
                <c:pt idx="21">
                  <c:v>700</c:v>
                </c:pt>
                <c:pt idx="22">
                  <c:v>1000</c:v>
                </c:pt>
                <c:pt idx="23">
                  <c:v>1500</c:v>
                </c:pt>
                <c:pt idx="24">
                  <c:v>2000</c:v>
                </c:pt>
                <c:pt idx="25">
                  <c:v>2500</c:v>
                </c:pt>
                <c:pt idx="26">
                  <c:v>3000</c:v>
                </c:pt>
                <c:pt idx="27">
                  <c:v>4000</c:v>
                </c:pt>
                <c:pt idx="28">
                  <c:v>5000</c:v>
                </c:pt>
                <c:pt idx="29">
                  <c:v>7000</c:v>
                </c:pt>
                <c:pt idx="30">
                  <c:v>10000</c:v>
                </c:pt>
                <c:pt idx="31">
                  <c:v>15000</c:v>
                </c:pt>
                <c:pt idx="32">
                  <c:v>20000</c:v>
                </c:pt>
                <c:pt idx="33">
                  <c:v>25000</c:v>
                </c:pt>
                <c:pt idx="34">
                  <c:v>30000</c:v>
                </c:pt>
                <c:pt idx="35">
                  <c:v>40000</c:v>
                </c:pt>
                <c:pt idx="36">
                  <c:v>50000</c:v>
                </c:pt>
              </c:numCache>
            </c:numRef>
          </c:xVal>
          <c:yVal>
            <c:numRef>
              <c:f>'Drift Raw data '!$BO$63:$BO$99</c:f>
              <c:numCache>
                <c:formatCode>0.0000_);[Red]\(0.0000\)</c:formatCode>
                <c:ptCount val="37"/>
                <c:pt idx="0" formatCode="0.000_);[Red]\(0.000\)">
                  <c:v>0</c:v>
                </c:pt>
                <c:pt idx="12" formatCode="0.000_ ;[Red]\-0.000\ 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1976-455F-A8BA-116CD3B3E55D}"/>
            </c:ext>
          </c:extLst>
        </c:ser>
        <c:ser>
          <c:idx val="5"/>
          <c:order val="5"/>
          <c:tx>
            <c:strRef>
              <c:f>'Drift Raw data '!$CC$59</c:f>
              <c:strCache>
                <c:ptCount val="1"/>
                <c:pt idx="0">
                  <c:v>0</c:v>
                </c:pt>
              </c:strCache>
            </c:strRef>
          </c:tx>
          <c:xVal>
            <c:numRef>
              <c:f>'Drift Raw data '!$CA$63:$CA$99</c:f>
              <c:numCache>
                <c:formatCode>General</c:formatCode>
                <c:ptCount val="37"/>
                <c:pt idx="0">
                  <c:v>0</c:v>
                </c:pt>
                <c:pt idx="1">
                  <c:v>3.3333333333333333E-2</c:v>
                </c:pt>
                <c:pt idx="2">
                  <c:v>8.3333333333333301E-2</c:v>
                </c:pt>
                <c:pt idx="3">
                  <c:v>0.16666666666666666</c:v>
                </c:pt>
                <c:pt idx="4">
                  <c:v>0.33333333333333331</c:v>
                </c:pt>
                <c:pt idx="5">
                  <c:v>0.5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8</c:v>
                </c:pt>
                <c:pt idx="10">
                  <c:v>12</c:v>
                </c:pt>
                <c:pt idx="11">
                  <c:v>24</c:v>
                </c:pt>
                <c:pt idx="12">
                  <c:v>48</c:v>
                </c:pt>
                <c:pt idx="13">
                  <c:v>72</c:v>
                </c:pt>
                <c:pt idx="14">
                  <c:v>100</c:v>
                </c:pt>
                <c:pt idx="15">
                  <c:v>140</c:v>
                </c:pt>
                <c:pt idx="16">
                  <c:v>200</c:v>
                </c:pt>
                <c:pt idx="17">
                  <c:v>250</c:v>
                </c:pt>
                <c:pt idx="18">
                  <c:v>300</c:v>
                </c:pt>
                <c:pt idx="19">
                  <c:v>400</c:v>
                </c:pt>
                <c:pt idx="20">
                  <c:v>500</c:v>
                </c:pt>
                <c:pt idx="21">
                  <c:v>700</c:v>
                </c:pt>
                <c:pt idx="22">
                  <c:v>1000</c:v>
                </c:pt>
                <c:pt idx="23">
                  <c:v>1500</c:v>
                </c:pt>
                <c:pt idx="24">
                  <c:v>2000</c:v>
                </c:pt>
                <c:pt idx="25">
                  <c:v>2500</c:v>
                </c:pt>
                <c:pt idx="26">
                  <c:v>3000</c:v>
                </c:pt>
                <c:pt idx="27">
                  <c:v>4000</c:v>
                </c:pt>
                <c:pt idx="28">
                  <c:v>5000</c:v>
                </c:pt>
                <c:pt idx="29">
                  <c:v>7000</c:v>
                </c:pt>
                <c:pt idx="30">
                  <c:v>10000</c:v>
                </c:pt>
                <c:pt idx="31">
                  <c:v>15000</c:v>
                </c:pt>
                <c:pt idx="32">
                  <c:v>20000</c:v>
                </c:pt>
                <c:pt idx="33">
                  <c:v>25000</c:v>
                </c:pt>
                <c:pt idx="34">
                  <c:v>30000</c:v>
                </c:pt>
                <c:pt idx="35">
                  <c:v>40000</c:v>
                </c:pt>
                <c:pt idx="36">
                  <c:v>50000</c:v>
                </c:pt>
              </c:numCache>
            </c:numRef>
          </c:xVal>
          <c:yVal>
            <c:numRef>
              <c:f>'Drift Raw data '!$CD$63:$CD$99</c:f>
              <c:numCache>
                <c:formatCode>0.0000_);[Red]\(0.0000\)</c:formatCode>
                <c:ptCount val="37"/>
                <c:pt idx="0" formatCode="0.000_);[Red]\(0.000\)">
                  <c:v>0</c:v>
                </c:pt>
                <c:pt idx="12" formatCode="0.000_ ;[Red]\-0.000\ 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1976-455F-A8BA-116CD3B3E5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400896"/>
        <c:axId val="120427648"/>
      </c:scatterChart>
      <c:valAx>
        <c:axId val="120400896"/>
        <c:scaling>
          <c:orientation val="minMax"/>
          <c:max val="3000"/>
          <c:min val="0"/>
        </c:scaling>
        <c:delete val="0"/>
        <c:axPos val="b"/>
        <c:majorGridlines/>
        <c:minorGridlines>
          <c:spPr>
            <a:ln>
              <a:solidFill>
                <a:schemeClr val="bg1">
                  <a:lumMod val="85000"/>
                </a:scheme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lang="ja-JP"/>
                </a:pPr>
                <a:r>
                  <a:rPr lang="en-US" altLang="ja-JP"/>
                  <a:t>Aging</a:t>
                </a:r>
                <a:r>
                  <a:rPr lang="en-US" altLang="ja-JP" baseline="0"/>
                  <a:t> Time</a:t>
                </a:r>
                <a:r>
                  <a:rPr lang="ja-JP" altLang="en-US" baseline="0"/>
                  <a:t>　</a:t>
                </a:r>
                <a:r>
                  <a:rPr lang="en-US" altLang="ja-JP" baseline="0"/>
                  <a:t>[hours]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6577727194536167"/>
              <c:y val="0.88537237661735346"/>
            </c:manualLayout>
          </c:layout>
          <c:overlay val="0"/>
        </c:title>
        <c:numFmt formatCode="General" sourceLinked="1"/>
        <c:majorTickMark val="out"/>
        <c:minorTickMark val="none"/>
        <c:tickLblPos val="low"/>
        <c:txPr>
          <a:bodyPr/>
          <a:lstStyle/>
          <a:p>
            <a:pPr>
              <a:defRPr lang="ja-JP" sz="1200">
                <a:latin typeface="+mj-lt"/>
              </a:defRPr>
            </a:pPr>
            <a:endParaRPr lang="zh-CN"/>
          </a:p>
        </c:txPr>
        <c:crossAx val="120427648"/>
        <c:crosses val="autoZero"/>
        <c:crossBetween val="midCat"/>
      </c:valAx>
      <c:valAx>
        <c:axId val="120427648"/>
        <c:scaling>
          <c:orientation val="minMax"/>
          <c:min val="-1.0000000000000002E-2"/>
        </c:scaling>
        <c:delete val="0"/>
        <c:axPos val="l"/>
        <c:majorGridlines/>
        <c:minorGridlines>
          <c:spPr>
            <a:ln>
              <a:solidFill>
                <a:schemeClr val="bg1">
                  <a:lumMod val="85000"/>
                </a:scheme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lang="ja-JP" b="0">
                    <a:latin typeface="Arial Unicode MS" pitchFamily="50" charset="-128"/>
                    <a:ea typeface="Arial Unicode MS" pitchFamily="50" charset="-128"/>
                    <a:cs typeface="Arial Unicode MS" pitchFamily="50" charset="-128"/>
                  </a:defRPr>
                </a:pPr>
                <a:r>
                  <a:rPr lang="en-US" altLang="ja-JP" b="0">
                    <a:latin typeface="Arial Unicode MS" pitchFamily="50" charset="-128"/>
                    <a:ea typeface="Arial Unicode MS" pitchFamily="50" charset="-128"/>
                    <a:cs typeface="Arial Unicode MS" pitchFamily="50" charset="-128"/>
                  </a:rPr>
                  <a:t>White Chromaticity</a:t>
                </a:r>
                <a:r>
                  <a:rPr lang="ja-JP" altLang="en-US" b="0">
                    <a:latin typeface="Arial Unicode MS" pitchFamily="50" charset="-128"/>
                    <a:ea typeface="Arial Unicode MS" pitchFamily="50" charset="-128"/>
                    <a:cs typeface="Arial Unicode MS" pitchFamily="50" charset="-128"/>
                  </a:rPr>
                  <a:t>　</a:t>
                </a:r>
                <a:r>
                  <a:rPr lang="en-US" altLang="ja-JP" b="0">
                    <a:latin typeface="Arial Unicode MS" pitchFamily="50" charset="-128"/>
                    <a:ea typeface="Arial Unicode MS" pitchFamily="50" charset="-128"/>
                    <a:cs typeface="Arial Unicode MS" pitchFamily="50" charset="-128"/>
                  </a:rPr>
                  <a:t>x value</a:t>
                </a:r>
                <a:endParaRPr lang="ja-JP" altLang="en-US" b="0">
                  <a:latin typeface="Arial Unicode MS" pitchFamily="50" charset="-128"/>
                  <a:ea typeface="Arial Unicode MS" pitchFamily="50" charset="-128"/>
                  <a:cs typeface="Arial Unicode MS" pitchFamily="50" charset="-128"/>
                </a:endParaRPr>
              </a:p>
            </c:rich>
          </c:tx>
          <c:overlay val="0"/>
        </c:title>
        <c:numFmt formatCode="#,##0.000_ " sourceLinked="0"/>
        <c:majorTickMark val="out"/>
        <c:minorTickMark val="none"/>
        <c:tickLblPos val="nextTo"/>
        <c:txPr>
          <a:bodyPr/>
          <a:lstStyle/>
          <a:p>
            <a:pPr>
              <a:defRPr lang="ja-JP" sz="1200">
                <a:latin typeface="+mj-lt"/>
              </a:defRPr>
            </a:pPr>
            <a:endParaRPr lang="zh-CN"/>
          </a:p>
        </c:txPr>
        <c:crossAx val="120400896"/>
        <c:crosses val="autoZero"/>
        <c:crossBetween val="midCat"/>
        <c:majorUnit val="1.0000000000000002E-2"/>
      </c:valAx>
    </c:plotArea>
    <c:legend>
      <c:legendPos val="r"/>
      <c:layout>
        <c:manualLayout>
          <c:xMode val="edge"/>
          <c:yMode val="edge"/>
          <c:x val="0.80477512399570028"/>
          <c:y val="1.4067684660388836E-2"/>
          <c:w val="0.1875049109192653"/>
          <c:h val="0.33164530689926142"/>
        </c:manualLayout>
      </c:layout>
      <c:overlay val="1"/>
      <c:spPr>
        <a:solidFill>
          <a:schemeClr val="bg1"/>
        </a:solidFill>
        <a:ln>
          <a:solidFill>
            <a:schemeClr val="bg1">
              <a:lumMod val="75000"/>
            </a:schemeClr>
          </a:solidFill>
        </a:ln>
      </c:spPr>
      <c:txPr>
        <a:bodyPr/>
        <a:lstStyle/>
        <a:p>
          <a:pPr>
            <a:defRPr lang="ja-JP" sz="1200">
              <a:latin typeface="+mn-lt"/>
            </a:defRPr>
          </a:pPr>
          <a:endParaRPr lang="zh-CN"/>
        </a:p>
      </c:txPr>
    </c:legend>
    <c:plotVisOnly val="1"/>
    <c:dispBlanksAs val="span"/>
    <c:showDLblsOverMax val="0"/>
  </c:chart>
  <c:printSettings>
    <c:headerFooter/>
    <c:pageMargins b="0.75000000000000455" l="0.70000000000000062" r="0.70000000000000062" t="0.75000000000000455" header="0.30000000000000032" footer="0.30000000000000032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ja-JP"/>
            </a:pPr>
            <a:r>
              <a:rPr lang="en-US" altLang="ja-JP"/>
              <a:t>Lv</a:t>
            </a:r>
            <a:r>
              <a:rPr lang="ja-JP" altLang="en-US" baseline="0"/>
              <a:t> </a:t>
            </a:r>
            <a:r>
              <a:rPr lang="en-US" altLang="ja-JP"/>
              <a:t>(</a:t>
            </a:r>
            <a:r>
              <a:rPr lang="en-US" altLang="ja-JP" sz="1800" b="1" i="0" u="none" strike="noStrike" baseline="0">
                <a:effectLst/>
              </a:rPr>
              <a:t>Measrued Value</a:t>
            </a:r>
            <a:r>
              <a:rPr lang="en-US" altLang="ja-JP"/>
              <a:t>)</a:t>
            </a:r>
            <a:endParaRPr lang="ja-JP" alt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'Drift Raw data '!$F$59</c:f>
              <c:strCache>
                <c:ptCount val="1"/>
                <c:pt idx="0">
                  <c:v>0</c:v>
                </c:pt>
              </c:strCache>
            </c:strRef>
          </c:tx>
          <c:marker>
            <c:symbol val="square"/>
            <c:size val="5"/>
          </c:marker>
          <c:xVal>
            <c:numRef>
              <c:f>'Drift Raw data '!$C$8:$C$44</c:f>
              <c:numCache>
                <c:formatCode>0.0000_ </c:formatCode>
                <c:ptCount val="28"/>
                <c:pt idx="0" formatCode="General">
                  <c:v>0</c:v>
                </c:pt>
                <c:pt idx="1">
                  <c:v>3.3333333333333333E-2</c:v>
                </c:pt>
                <c:pt idx="2">
                  <c:v>8.3333333333333301E-2</c:v>
                </c:pt>
                <c:pt idx="3" formatCode="0.000_ ">
                  <c:v>0.16666666666666666</c:v>
                </c:pt>
                <c:pt idx="4" formatCode="0.000_ ">
                  <c:v>0.33333333333333331</c:v>
                </c:pt>
                <c:pt idx="5" formatCode="0.000_ ">
                  <c:v>0.5</c:v>
                </c:pt>
                <c:pt idx="6" formatCode="General">
                  <c:v>1</c:v>
                </c:pt>
                <c:pt idx="7" formatCode="General">
                  <c:v>2</c:v>
                </c:pt>
                <c:pt idx="8" formatCode="General">
                  <c:v>4</c:v>
                </c:pt>
                <c:pt idx="9" formatCode="General">
                  <c:v>8</c:v>
                </c:pt>
                <c:pt idx="10" formatCode="General">
                  <c:v>12</c:v>
                </c:pt>
                <c:pt idx="11" formatCode="General">
                  <c:v>24</c:v>
                </c:pt>
                <c:pt idx="12" formatCode="General">
                  <c:v>48</c:v>
                </c:pt>
                <c:pt idx="13" formatCode="General">
                  <c:v>72</c:v>
                </c:pt>
                <c:pt idx="14" formatCode="General">
                  <c:v>100</c:v>
                </c:pt>
                <c:pt idx="15" formatCode="General">
                  <c:v>168</c:v>
                </c:pt>
                <c:pt idx="16" formatCode="General">
                  <c:v>196</c:v>
                </c:pt>
                <c:pt idx="17" formatCode="General">
                  <c:v>216</c:v>
                </c:pt>
                <c:pt idx="18" formatCode="General">
                  <c:v>264</c:v>
                </c:pt>
                <c:pt idx="19" formatCode="General">
                  <c:v>300</c:v>
                </c:pt>
                <c:pt idx="20" formatCode="General">
                  <c:v>336</c:v>
                </c:pt>
                <c:pt idx="21" formatCode="General">
                  <c:v>408</c:v>
                </c:pt>
                <c:pt idx="22" formatCode="General">
                  <c:v>504</c:v>
                </c:pt>
                <c:pt idx="23" formatCode="General">
                  <c:v>600</c:v>
                </c:pt>
                <c:pt idx="24" formatCode="General">
                  <c:v>720</c:v>
                </c:pt>
                <c:pt idx="25" formatCode="General">
                  <c:v>792</c:v>
                </c:pt>
                <c:pt idx="26" formatCode="General">
                  <c:v>840</c:v>
                </c:pt>
                <c:pt idx="27" formatCode="General">
                  <c:v>912</c:v>
                </c:pt>
              </c:numCache>
            </c:numRef>
          </c:xVal>
          <c:yVal>
            <c:numRef>
              <c:f>'Drift Raw data '!$L$8:$L$44</c:f>
              <c:numCache>
                <c:formatCode>0.0_ </c:formatCode>
                <c:ptCount val="28"/>
                <c:pt idx="0">
                  <c:v>670.45</c:v>
                </c:pt>
                <c:pt idx="2">
                  <c:v>774.2</c:v>
                </c:pt>
                <c:pt idx="6">
                  <c:v>753</c:v>
                </c:pt>
                <c:pt idx="7">
                  <c:v>754</c:v>
                </c:pt>
                <c:pt idx="8">
                  <c:v>755</c:v>
                </c:pt>
                <c:pt idx="9">
                  <c:v>753</c:v>
                </c:pt>
                <c:pt idx="10">
                  <c:v>758</c:v>
                </c:pt>
                <c:pt idx="11">
                  <c:v>756</c:v>
                </c:pt>
                <c:pt idx="12">
                  <c:v>756</c:v>
                </c:pt>
                <c:pt idx="13">
                  <c:v>760</c:v>
                </c:pt>
                <c:pt idx="14">
                  <c:v>758</c:v>
                </c:pt>
                <c:pt idx="15">
                  <c:v>763</c:v>
                </c:pt>
                <c:pt idx="16">
                  <c:v>759</c:v>
                </c:pt>
                <c:pt idx="17">
                  <c:v>761</c:v>
                </c:pt>
                <c:pt idx="18">
                  <c:v>765.21669999999995</c:v>
                </c:pt>
                <c:pt idx="19">
                  <c:v>763.89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CD7-4785-8A06-91DB5BB453D9}"/>
            </c:ext>
          </c:extLst>
        </c:ser>
        <c:ser>
          <c:idx val="1"/>
          <c:order val="1"/>
          <c:tx>
            <c:strRef>
              <c:f>'Drift Raw data '!$U$59</c:f>
              <c:strCache>
                <c:ptCount val="1"/>
                <c:pt idx="0">
                  <c:v>0</c:v>
                </c:pt>
              </c:strCache>
            </c:strRef>
          </c:tx>
          <c:marker>
            <c:symbol val="square"/>
            <c:size val="5"/>
          </c:marker>
          <c:xVal>
            <c:numRef>
              <c:f>'Drift Raw data '!$C$8:$C$44</c:f>
              <c:numCache>
                <c:formatCode>0.0000_ </c:formatCode>
                <c:ptCount val="28"/>
                <c:pt idx="0" formatCode="General">
                  <c:v>0</c:v>
                </c:pt>
                <c:pt idx="1">
                  <c:v>3.3333333333333333E-2</c:v>
                </c:pt>
                <c:pt idx="2">
                  <c:v>8.3333333333333301E-2</c:v>
                </c:pt>
                <c:pt idx="3" formatCode="0.000_ ">
                  <c:v>0.16666666666666666</c:v>
                </c:pt>
                <c:pt idx="4" formatCode="0.000_ ">
                  <c:v>0.33333333333333331</c:v>
                </c:pt>
                <c:pt idx="5" formatCode="0.000_ ">
                  <c:v>0.5</c:v>
                </c:pt>
                <c:pt idx="6" formatCode="General">
                  <c:v>1</c:v>
                </c:pt>
                <c:pt idx="7" formatCode="General">
                  <c:v>2</c:v>
                </c:pt>
                <c:pt idx="8" formatCode="General">
                  <c:v>4</c:v>
                </c:pt>
                <c:pt idx="9" formatCode="General">
                  <c:v>8</c:v>
                </c:pt>
                <c:pt idx="10" formatCode="General">
                  <c:v>12</c:v>
                </c:pt>
                <c:pt idx="11" formatCode="General">
                  <c:v>24</c:v>
                </c:pt>
                <c:pt idx="12" formatCode="General">
                  <c:v>48</c:v>
                </c:pt>
                <c:pt idx="13" formatCode="General">
                  <c:v>72</c:v>
                </c:pt>
                <c:pt idx="14" formatCode="General">
                  <c:v>100</c:v>
                </c:pt>
                <c:pt idx="15" formatCode="General">
                  <c:v>168</c:v>
                </c:pt>
                <c:pt idx="16" formatCode="General">
                  <c:v>196</c:v>
                </c:pt>
                <c:pt idx="17" formatCode="General">
                  <c:v>216</c:v>
                </c:pt>
                <c:pt idx="18" formatCode="General">
                  <c:v>264</c:v>
                </c:pt>
                <c:pt idx="19" formatCode="General">
                  <c:v>300</c:v>
                </c:pt>
                <c:pt idx="20" formatCode="General">
                  <c:v>336</c:v>
                </c:pt>
                <c:pt idx="21" formatCode="General">
                  <c:v>408</c:v>
                </c:pt>
                <c:pt idx="22" formatCode="General">
                  <c:v>504</c:v>
                </c:pt>
                <c:pt idx="23" formatCode="General">
                  <c:v>600</c:v>
                </c:pt>
                <c:pt idx="24" formatCode="General">
                  <c:v>720</c:v>
                </c:pt>
                <c:pt idx="25" formatCode="General">
                  <c:v>792</c:v>
                </c:pt>
                <c:pt idx="26" formatCode="General">
                  <c:v>840</c:v>
                </c:pt>
                <c:pt idx="27" formatCode="General">
                  <c:v>912</c:v>
                </c:pt>
              </c:numCache>
            </c:numRef>
          </c:xVal>
          <c:yVal>
            <c:numRef>
              <c:f>'Drift Raw data '!$AA$8:$AA$44</c:f>
              <c:numCache>
                <c:formatCode>0.0_ </c:formatCode>
                <c:ptCount val="28"/>
                <c:pt idx="0">
                  <c:v>665.99</c:v>
                </c:pt>
                <c:pt idx="2">
                  <c:v>766</c:v>
                </c:pt>
                <c:pt idx="6">
                  <c:v>758.3433</c:v>
                </c:pt>
                <c:pt idx="7">
                  <c:v>759</c:v>
                </c:pt>
                <c:pt idx="8">
                  <c:v>759</c:v>
                </c:pt>
                <c:pt idx="9">
                  <c:v>759</c:v>
                </c:pt>
                <c:pt idx="10">
                  <c:v>763</c:v>
                </c:pt>
                <c:pt idx="11">
                  <c:v>762</c:v>
                </c:pt>
                <c:pt idx="12">
                  <c:v>763</c:v>
                </c:pt>
                <c:pt idx="13">
                  <c:v>763</c:v>
                </c:pt>
                <c:pt idx="14">
                  <c:v>767</c:v>
                </c:pt>
                <c:pt idx="15">
                  <c:v>764</c:v>
                </c:pt>
                <c:pt idx="16">
                  <c:v>764.81330000000003</c:v>
                </c:pt>
                <c:pt idx="17">
                  <c:v>765</c:v>
                </c:pt>
                <c:pt idx="18">
                  <c:v>774</c:v>
                </c:pt>
                <c:pt idx="19">
                  <c:v>768.77670000000001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CD7-4785-8A06-91DB5BB453D9}"/>
            </c:ext>
          </c:extLst>
        </c:ser>
        <c:ser>
          <c:idx val="2"/>
          <c:order val="2"/>
          <c:tx>
            <c:strRef>
              <c:f>'Drift Raw data '!$AJ$59</c:f>
              <c:strCache>
                <c:ptCount val="1"/>
                <c:pt idx="0">
                  <c:v>0</c:v>
                </c:pt>
              </c:strCache>
            </c:strRef>
          </c:tx>
          <c:marker>
            <c:symbol val="triangle"/>
            <c:size val="5"/>
          </c:marker>
          <c:xVal>
            <c:numRef>
              <c:f>'Drift Raw data '!$C$8:$C$44</c:f>
              <c:numCache>
                <c:formatCode>0.0000_ </c:formatCode>
                <c:ptCount val="28"/>
                <c:pt idx="0" formatCode="General">
                  <c:v>0</c:v>
                </c:pt>
                <c:pt idx="1">
                  <c:v>3.3333333333333333E-2</c:v>
                </c:pt>
                <c:pt idx="2">
                  <c:v>8.3333333333333301E-2</c:v>
                </c:pt>
                <c:pt idx="3" formatCode="0.000_ ">
                  <c:v>0.16666666666666666</c:v>
                </c:pt>
                <c:pt idx="4" formatCode="0.000_ ">
                  <c:v>0.33333333333333331</c:v>
                </c:pt>
                <c:pt idx="5" formatCode="0.000_ ">
                  <c:v>0.5</c:v>
                </c:pt>
                <c:pt idx="6" formatCode="General">
                  <c:v>1</c:v>
                </c:pt>
                <c:pt idx="7" formatCode="General">
                  <c:v>2</c:v>
                </c:pt>
                <c:pt idx="8" formatCode="General">
                  <c:v>4</c:v>
                </c:pt>
                <c:pt idx="9" formatCode="General">
                  <c:v>8</c:v>
                </c:pt>
                <c:pt idx="10" formatCode="General">
                  <c:v>12</c:v>
                </c:pt>
                <c:pt idx="11" formatCode="General">
                  <c:v>24</c:v>
                </c:pt>
                <c:pt idx="12" formatCode="General">
                  <c:v>48</c:v>
                </c:pt>
                <c:pt idx="13" formatCode="General">
                  <c:v>72</c:v>
                </c:pt>
                <c:pt idx="14" formatCode="General">
                  <c:v>100</c:v>
                </c:pt>
                <c:pt idx="15" formatCode="General">
                  <c:v>168</c:v>
                </c:pt>
                <c:pt idx="16" formatCode="General">
                  <c:v>196</c:v>
                </c:pt>
                <c:pt idx="17" formatCode="General">
                  <c:v>216</c:v>
                </c:pt>
                <c:pt idx="18" formatCode="General">
                  <c:v>264</c:v>
                </c:pt>
                <c:pt idx="19" formatCode="General">
                  <c:v>300</c:v>
                </c:pt>
                <c:pt idx="20" formatCode="General">
                  <c:v>336</c:v>
                </c:pt>
                <c:pt idx="21" formatCode="General">
                  <c:v>408</c:v>
                </c:pt>
                <c:pt idx="22" formatCode="General">
                  <c:v>504</c:v>
                </c:pt>
                <c:pt idx="23" formatCode="General">
                  <c:v>600</c:v>
                </c:pt>
                <c:pt idx="24" formatCode="General">
                  <c:v>720</c:v>
                </c:pt>
                <c:pt idx="25" formatCode="General">
                  <c:v>792</c:v>
                </c:pt>
                <c:pt idx="26" formatCode="General">
                  <c:v>840</c:v>
                </c:pt>
                <c:pt idx="27" formatCode="General">
                  <c:v>912</c:v>
                </c:pt>
              </c:numCache>
            </c:numRef>
          </c:xVal>
          <c:yVal>
            <c:numRef>
              <c:f>'Drift Raw data '!$AP$8:$AP$44</c:f>
              <c:numCache>
                <c:formatCode>0.0_ </c:formatCode>
                <c:ptCount val="28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CD7-4785-8A06-91DB5BB453D9}"/>
            </c:ext>
          </c:extLst>
        </c:ser>
        <c:ser>
          <c:idx val="3"/>
          <c:order val="3"/>
          <c:tx>
            <c:strRef>
              <c:f>'Drift Raw data '!$AY$59</c:f>
              <c:strCache>
                <c:ptCount val="1"/>
                <c:pt idx="0">
                  <c:v>0</c:v>
                </c:pt>
              </c:strCache>
            </c:strRef>
          </c:tx>
          <c:marker>
            <c:symbol val="triangle"/>
            <c:size val="5"/>
          </c:marker>
          <c:xVal>
            <c:numRef>
              <c:f>'Drift Raw data '!$C$8:$C$44</c:f>
              <c:numCache>
                <c:formatCode>0.0000_ </c:formatCode>
                <c:ptCount val="28"/>
                <c:pt idx="0" formatCode="General">
                  <c:v>0</c:v>
                </c:pt>
                <c:pt idx="1">
                  <c:v>3.3333333333333333E-2</c:v>
                </c:pt>
                <c:pt idx="2">
                  <c:v>8.3333333333333301E-2</c:v>
                </c:pt>
                <c:pt idx="3" formatCode="0.000_ ">
                  <c:v>0.16666666666666666</c:v>
                </c:pt>
                <c:pt idx="4" formatCode="0.000_ ">
                  <c:v>0.33333333333333331</c:v>
                </c:pt>
                <c:pt idx="5" formatCode="0.000_ ">
                  <c:v>0.5</c:v>
                </c:pt>
                <c:pt idx="6" formatCode="General">
                  <c:v>1</c:v>
                </c:pt>
                <c:pt idx="7" formatCode="General">
                  <c:v>2</c:v>
                </c:pt>
                <c:pt idx="8" formatCode="General">
                  <c:v>4</c:v>
                </c:pt>
                <c:pt idx="9" formatCode="General">
                  <c:v>8</c:v>
                </c:pt>
                <c:pt idx="10" formatCode="General">
                  <c:v>12</c:v>
                </c:pt>
                <c:pt idx="11" formatCode="General">
                  <c:v>24</c:v>
                </c:pt>
                <c:pt idx="12" formatCode="General">
                  <c:v>48</c:v>
                </c:pt>
                <c:pt idx="13" formatCode="General">
                  <c:v>72</c:v>
                </c:pt>
                <c:pt idx="14" formatCode="General">
                  <c:v>100</c:v>
                </c:pt>
                <c:pt idx="15" formatCode="General">
                  <c:v>168</c:v>
                </c:pt>
                <c:pt idx="16" formatCode="General">
                  <c:v>196</c:v>
                </c:pt>
                <c:pt idx="17" formatCode="General">
                  <c:v>216</c:v>
                </c:pt>
                <c:pt idx="18" formatCode="General">
                  <c:v>264</c:v>
                </c:pt>
                <c:pt idx="19" formatCode="General">
                  <c:v>300</c:v>
                </c:pt>
                <c:pt idx="20" formatCode="General">
                  <c:v>336</c:v>
                </c:pt>
                <c:pt idx="21" formatCode="General">
                  <c:v>408</c:v>
                </c:pt>
                <c:pt idx="22" formatCode="General">
                  <c:v>504</c:v>
                </c:pt>
                <c:pt idx="23" formatCode="General">
                  <c:v>600</c:v>
                </c:pt>
                <c:pt idx="24" formatCode="General">
                  <c:v>720</c:v>
                </c:pt>
                <c:pt idx="25" formatCode="General">
                  <c:v>792</c:v>
                </c:pt>
                <c:pt idx="26" formatCode="General">
                  <c:v>840</c:v>
                </c:pt>
                <c:pt idx="27" formatCode="General">
                  <c:v>912</c:v>
                </c:pt>
              </c:numCache>
            </c:numRef>
          </c:xVal>
          <c:yVal>
            <c:numRef>
              <c:f>'Drift Raw data '!$BE$8:$BE$44</c:f>
              <c:numCache>
                <c:formatCode>0.0_ </c:formatCode>
                <c:ptCount val="28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ECD7-4785-8A06-91DB5BB453D9}"/>
            </c:ext>
          </c:extLst>
        </c:ser>
        <c:ser>
          <c:idx val="4"/>
          <c:order val="4"/>
          <c:tx>
            <c:strRef>
              <c:f>'Drift Raw data '!$BN$59</c:f>
              <c:strCache>
                <c:ptCount val="1"/>
                <c:pt idx="0">
                  <c:v>0</c:v>
                </c:pt>
              </c:strCache>
            </c:strRef>
          </c:tx>
          <c:spPr>
            <a:ln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circle"/>
            <c:size val="5"/>
          </c:marker>
          <c:xVal>
            <c:numRef>
              <c:f>'Drift Raw data '!$C$8:$C$44</c:f>
              <c:numCache>
                <c:formatCode>0.0000_ </c:formatCode>
                <c:ptCount val="28"/>
                <c:pt idx="0" formatCode="General">
                  <c:v>0</c:v>
                </c:pt>
                <c:pt idx="1">
                  <c:v>3.3333333333333333E-2</c:v>
                </c:pt>
                <c:pt idx="2">
                  <c:v>8.3333333333333301E-2</c:v>
                </c:pt>
                <c:pt idx="3" formatCode="0.000_ ">
                  <c:v>0.16666666666666666</c:v>
                </c:pt>
                <c:pt idx="4" formatCode="0.000_ ">
                  <c:v>0.33333333333333331</c:v>
                </c:pt>
                <c:pt idx="5" formatCode="0.000_ ">
                  <c:v>0.5</c:v>
                </c:pt>
                <c:pt idx="6" formatCode="General">
                  <c:v>1</c:v>
                </c:pt>
                <c:pt idx="7" formatCode="General">
                  <c:v>2</c:v>
                </c:pt>
                <c:pt idx="8" formatCode="General">
                  <c:v>4</c:v>
                </c:pt>
                <c:pt idx="9" formatCode="General">
                  <c:v>8</c:v>
                </c:pt>
                <c:pt idx="10" formatCode="General">
                  <c:v>12</c:v>
                </c:pt>
                <c:pt idx="11" formatCode="General">
                  <c:v>24</c:v>
                </c:pt>
                <c:pt idx="12" formatCode="General">
                  <c:v>48</c:v>
                </c:pt>
                <c:pt idx="13" formatCode="General">
                  <c:v>72</c:v>
                </c:pt>
                <c:pt idx="14" formatCode="General">
                  <c:v>100</c:v>
                </c:pt>
                <c:pt idx="15" formatCode="General">
                  <c:v>168</c:v>
                </c:pt>
                <c:pt idx="16" formatCode="General">
                  <c:v>196</c:v>
                </c:pt>
                <c:pt idx="17" formatCode="General">
                  <c:v>216</c:v>
                </c:pt>
                <c:pt idx="18" formatCode="General">
                  <c:v>264</c:v>
                </c:pt>
                <c:pt idx="19" formatCode="General">
                  <c:v>300</c:v>
                </c:pt>
                <c:pt idx="20" formatCode="General">
                  <c:v>336</c:v>
                </c:pt>
                <c:pt idx="21" formatCode="General">
                  <c:v>408</c:v>
                </c:pt>
                <c:pt idx="22" formatCode="General">
                  <c:v>504</c:v>
                </c:pt>
                <c:pt idx="23" formatCode="General">
                  <c:v>600</c:v>
                </c:pt>
                <c:pt idx="24" formatCode="General">
                  <c:v>720</c:v>
                </c:pt>
                <c:pt idx="25" formatCode="General">
                  <c:v>792</c:v>
                </c:pt>
                <c:pt idx="26" formatCode="General">
                  <c:v>840</c:v>
                </c:pt>
                <c:pt idx="27" formatCode="General">
                  <c:v>912</c:v>
                </c:pt>
              </c:numCache>
            </c:numRef>
          </c:xVal>
          <c:yVal>
            <c:numRef>
              <c:f>'Drift Raw data '!$BT$8:$BT$44</c:f>
              <c:numCache>
                <c:formatCode>0.0_ </c:formatCode>
                <c:ptCount val="28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ECD7-4785-8A06-91DB5BB453D9}"/>
            </c:ext>
          </c:extLst>
        </c:ser>
        <c:ser>
          <c:idx val="5"/>
          <c:order val="5"/>
          <c:tx>
            <c:strRef>
              <c:f>'Drift Raw data '!$CC$59</c:f>
              <c:strCache>
                <c:ptCount val="1"/>
                <c:pt idx="0">
                  <c:v>0</c:v>
                </c:pt>
              </c:strCache>
            </c:strRef>
          </c:tx>
          <c:marker>
            <c:symbol val="circle"/>
            <c:size val="5"/>
          </c:marker>
          <c:xVal>
            <c:numRef>
              <c:f>'Drift Raw data '!$C$8:$C$44</c:f>
              <c:numCache>
                <c:formatCode>0.0000_ </c:formatCode>
                <c:ptCount val="28"/>
                <c:pt idx="0" formatCode="General">
                  <c:v>0</c:v>
                </c:pt>
                <c:pt idx="1">
                  <c:v>3.3333333333333333E-2</c:v>
                </c:pt>
                <c:pt idx="2">
                  <c:v>8.3333333333333301E-2</c:v>
                </c:pt>
                <c:pt idx="3" formatCode="0.000_ ">
                  <c:v>0.16666666666666666</c:v>
                </c:pt>
                <c:pt idx="4" formatCode="0.000_ ">
                  <c:v>0.33333333333333331</c:v>
                </c:pt>
                <c:pt idx="5" formatCode="0.000_ ">
                  <c:v>0.5</c:v>
                </c:pt>
                <c:pt idx="6" formatCode="General">
                  <c:v>1</c:v>
                </c:pt>
                <c:pt idx="7" formatCode="General">
                  <c:v>2</c:v>
                </c:pt>
                <c:pt idx="8" formatCode="General">
                  <c:v>4</c:v>
                </c:pt>
                <c:pt idx="9" formatCode="General">
                  <c:v>8</c:v>
                </c:pt>
                <c:pt idx="10" formatCode="General">
                  <c:v>12</c:v>
                </c:pt>
                <c:pt idx="11" formatCode="General">
                  <c:v>24</c:v>
                </c:pt>
                <c:pt idx="12" formatCode="General">
                  <c:v>48</c:v>
                </c:pt>
                <c:pt idx="13" formatCode="General">
                  <c:v>72</c:v>
                </c:pt>
                <c:pt idx="14" formatCode="General">
                  <c:v>100</c:v>
                </c:pt>
                <c:pt idx="15" formatCode="General">
                  <c:v>168</c:v>
                </c:pt>
                <c:pt idx="16" formatCode="General">
                  <c:v>196</c:v>
                </c:pt>
                <c:pt idx="17" formatCode="General">
                  <c:v>216</c:v>
                </c:pt>
                <c:pt idx="18" formatCode="General">
                  <c:v>264</c:v>
                </c:pt>
                <c:pt idx="19" formatCode="General">
                  <c:v>300</c:v>
                </c:pt>
                <c:pt idx="20" formatCode="General">
                  <c:v>336</c:v>
                </c:pt>
                <c:pt idx="21" formatCode="General">
                  <c:v>408</c:v>
                </c:pt>
                <c:pt idx="22" formatCode="General">
                  <c:v>504</c:v>
                </c:pt>
                <c:pt idx="23" formatCode="General">
                  <c:v>600</c:v>
                </c:pt>
                <c:pt idx="24" formatCode="General">
                  <c:v>720</c:v>
                </c:pt>
                <c:pt idx="25" formatCode="General">
                  <c:v>792</c:v>
                </c:pt>
                <c:pt idx="26" formatCode="General">
                  <c:v>840</c:v>
                </c:pt>
                <c:pt idx="27" formatCode="General">
                  <c:v>912</c:v>
                </c:pt>
              </c:numCache>
            </c:numRef>
          </c:xVal>
          <c:yVal>
            <c:numRef>
              <c:f>'Drift Raw data '!$CI$8:$CI$44</c:f>
              <c:numCache>
                <c:formatCode>0.0_ </c:formatCode>
                <c:ptCount val="28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ECD7-4785-8A06-91DB5BB453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552832"/>
        <c:axId val="30554752"/>
      </c:scatterChart>
      <c:valAx>
        <c:axId val="30552832"/>
        <c:scaling>
          <c:orientation val="minMax"/>
          <c:max val="300"/>
          <c:min val="0"/>
        </c:scaling>
        <c:delete val="0"/>
        <c:axPos val="b"/>
        <c:majorGridlines/>
        <c:minorGridlines>
          <c:spPr>
            <a:ln>
              <a:solidFill>
                <a:schemeClr val="bg1">
                  <a:lumMod val="85000"/>
                </a:scheme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lang="ja-JP"/>
                </a:pPr>
                <a:r>
                  <a:rPr lang="en-US" altLang="ja-JP" sz="1000" b="1" i="0" u="none" strike="noStrike" baseline="0"/>
                  <a:t>Aging Time</a:t>
                </a:r>
                <a:r>
                  <a:rPr lang="ja-JP" altLang="ja-JP" sz="1000" b="1" i="0" u="none" strike="noStrike" baseline="0"/>
                  <a:t>　</a:t>
                </a:r>
                <a:r>
                  <a:rPr lang="en-US" altLang="ja-JP" sz="1000" b="1" i="0" u="none" strike="noStrike" baseline="0"/>
                  <a:t>[hours]</a:t>
                </a:r>
                <a:endParaRPr lang="ja-JP"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txPr>
          <a:bodyPr/>
          <a:lstStyle/>
          <a:p>
            <a:pPr>
              <a:defRPr lang="ja-JP" sz="1200">
                <a:latin typeface="+mj-lt"/>
              </a:defRPr>
            </a:pPr>
            <a:endParaRPr lang="zh-CN"/>
          </a:p>
        </c:txPr>
        <c:crossAx val="30554752"/>
        <c:crosses val="autoZero"/>
        <c:crossBetween val="midCat"/>
      </c:valAx>
      <c:valAx>
        <c:axId val="30554752"/>
        <c:scaling>
          <c:orientation val="minMax"/>
          <c:max val="950"/>
          <c:min val="750"/>
        </c:scaling>
        <c:delete val="0"/>
        <c:axPos val="l"/>
        <c:majorGridlines/>
        <c:minorGridlines>
          <c:spPr>
            <a:ln>
              <a:solidFill>
                <a:schemeClr val="bg1">
                  <a:lumMod val="85000"/>
                </a:scheme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lang="ja-JP" b="0">
                    <a:latin typeface="Arial Unicode MS" pitchFamily="50" charset="-128"/>
                    <a:ea typeface="Arial Unicode MS" pitchFamily="50" charset="-128"/>
                    <a:cs typeface="Arial Unicode MS" pitchFamily="50" charset="-128"/>
                  </a:defRPr>
                </a:pPr>
                <a:r>
                  <a:rPr lang="en-US" altLang="ja-JP" b="0">
                    <a:latin typeface="Arial Unicode MS" pitchFamily="50" charset="-128"/>
                    <a:ea typeface="Arial Unicode MS" pitchFamily="50" charset="-128"/>
                    <a:cs typeface="Arial Unicode MS" pitchFamily="50" charset="-128"/>
                  </a:rPr>
                  <a:t>White Luminance</a:t>
                </a:r>
                <a:r>
                  <a:rPr lang="ja-JP" altLang="en-US" b="0" baseline="0">
                    <a:latin typeface="Arial Unicode MS" pitchFamily="50" charset="-128"/>
                    <a:ea typeface="Arial Unicode MS" pitchFamily="50" charset="-128"/>
                    <a:cs typeface="Arial Unicode MS" pitchFamily="50" charset="-128"/>
                  </a:rPr>
                  <a:t>  </a:t>
                </a:r>
                <a:r>
                  <a:rPr lang="en-US" altLang="ja-JP" b="0" baseline="0">
                    <a:latin typeface="Arial Unicode MS" pitchFamily="50" charset="-128"/>
                    <a:ea typeface="Arial Unicode MS" pitchFamily="50" charset="-128"/>
                    <a:cs typeface="Arial Unicode MS" pitchFamily="50" charset="-128"/>
                  </a:rPr>
                  <a:t>value</a:t>
                </a:r>
                <a:endParaRPr lang="ja-JP" altLang="en-US" b="0">
                  <a:latin typeface="Arial Unicode MS" pitchFamily="50" charset="-128"/>
                  <a:ea typeface="Arial Unicode MS" pitchFamily="50" charset="-128"/>
                  <a:cs typeface="Arial Unicode MS" pitchFamily="50" charset="-128"/>
                </a:endParaRPr>
              </a:p>
            </c:rich>
          </c:tx>
          <c:overlay val="0"/>
        </c:title>
        <c:numFmt formatCode="#,##0_);\(#,##0\)" sourceLinked="0"/>
        <c:majorTickMark val="out"/>
        <c:minorTickMark val="none"/>
        <c:tickLblPos val="nextTo"/>
        <c:txPr>
          <a:bodyPr/>
          <a:lstStyle/>
          <a:p>
            <a:pPr>
              <a:defRPr lang="ja-JP" sz="1200">
                <a:latin typeface="+mj-lt"/>
              </a:defRPr>
            </a:pPr>
            <a:endParaRPr lang="zh-CN"/>
          </a:p>
        </c:txPr>
        <c:crossAx val="30552832"/>
        <c:crosses val="autoZero"/>
        <c:crossBetween val="midCat"/>
        <c:majorUnit val="50"/>
      </c:valAx>
    </c:plotArea>
    <c:legend>
      <c:legendPos val="r"/>
      <c:layout>
        <c:manualLayout>
          <c:xMode val="edge"/>
          <c:yMode val="edge"/>
          <c:x val="0.72332390067614949"/>
          <c:y val="1.9792140001419802E-3"/>
          <c:w val="0.26750356128209363"/>
          <c:h val="0.35736426272315636"/>
        </c:manualLayout>
      </c:layout>
      <c:overlay val="1"/>
      <c:spPr>
        <a:solidFill>
          <a:schemeClr val="bg1"/>
        </a:solidFill>
        <a:ln>
          <a:solidFill>
            <a:schemeClr val="bg1">
              <a:lumMod val="75000"/>
            </a:schemeClr>
          </a:solidFill>
        </a:ln>
      </c:spPr>
      <c:txPr>
        <a:bodyPr/>
        <a:lstStyle/>
        <a:p>
          <a:pPr>
            <a:defRPr lang="ja-JP" sz="1200">
              <a:latin typeface="+mn-lt"/>
            </a:defRPr>
          </a:pPr>
          <a:endParaRPr lang="zh-CN"/>
        </a:p>
      </c:txPr>
    </c:legend>
    <c:plotVisOnly val="1"/>
    <c:dispBlanksAs val="span"/>
    <c:showDLblsOverMax val="0"/>
  </c:chart>
  <c:printSettings>
    <c:headerFooter/>
    <c:pageMargins b="0.75000000000000477" l="0.70000000000000062" r="0.70000000000000062" t="0.75000000000000477" header="0.30000000000000032" footer="0.30000000000000032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ja-JP"/>
            </a:pPr>
            <a:r>
              <a:rPr lang="en-US" altLang="ja-JP"/>
              <a:t>Wy (Variation)</a:t>
            </a:r>
            <a:endParaRPr lang="ja-JP" alt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'Drift Raw data '!$F$59</c:f>
              <c:strCache>
                <c:ptCount val="1"/>
                <c:pt idx="0">
                  <c:v>0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square"/>
            <c:size val="5"/>
          </c:marker>
          <c:xVal>
            <c:numRef>
              <c:f>'Drift Raw data '!$C$63:$C$80</c:f>
              <c:numCache>
                <c:formatCode>General</c:formatCode>
                <c:ptCount val="18"/>
                <c:pt idx="0">
                  <c:v>0</c:v>
                </c:pt>
                <c:pt idx="1">
                  <c:v>3.3333333333333333E-2</c:v>
                </c:pt>
                <c:pt idx="2">
                  <c:v>8.3333333333333301E-2</c:v>
                </c:pt>
                <c:pt idx="3">
                  <c:v>0.16666666666666666</c:v>
                </c:pt>
                <c:pt idx="4">
                  <c:v>0.33333333333333331</c:v>
                </c:pt>
                <c:pt idx="5">
                  <c:v>0.5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8</c:v>
                </c:pt>
                <c:pt idx="10">
                  <c:v>12</c:v>
                </c:pt>
                <c:pt idx="11">
                  <c:v>24</c:v>
                </c:pt>
                <c:pt idx="12">
                  <c:v>48</c:v>
                </c:pt>
                <c:pt idx="13">
                  <c:v>72</c:v>
                </c:pt>
                <c:pt idx="14">
                  <c:v>100</c:v>
                </c:pt>
                <c:pt idx="15">
                  <c:v>168</c:v>
                </c:pt>
                <c:pt idx="16">
                  <c:v>196</c:v>
                </c:pt>
                <c:pt idx="17">
                  <c:v>216</c:v>
                </c:pt>
              </c:numCache>
            </c:numRef>
          </c:xVal>
          <c:yVal>
            <c:numRef>
              <c:f>'Drift Raw data '!$K$63:$K$80</c:f>
              <c:numCache>
                <c:formatCode>0.000_ ;[Red]\-0.000\ </c:formatCode>
                <c:ptCount val="18"/>
                <c:pt idx="0">
                  <c:v>0</c:v>
                </c:pt>
                <c:pt idx="1">
                  <c:v>-0.31990000000000002</c:v>
                </c:pt>
                <c:pt idx="2">
                  <c:v>-3.0833300000000008E-2</c:v>
                </c:pt>
                <c:pt idx="3">
                  <c:v>-0.31990000000000002</c:v>
                </c:pt>
                <c:pt idx="4">
                  <c:v>-0.31990000000000002</c:v>
                </c:pt>
                <c:pt idx="5">
                  <c:v>-0.31990000000000002</c:v>
                </c:pt>
                <c:pt idx="6">
                  <c:v>-3.6900000000000044E-2</c:v>
                </c:pt>
                <c:pt idx="7">
                  <c:v>-3.7900000000000045E-2</c:v>
                </c:pt>
                <c:pt idx="8">
                  <c:v>-3.889999999999999E-2</c:v>
                </c:pt>
                <c:pt idx="11">
                  <c:v>-4.1899999999999993E-2</c:v>
                </c:pt>
                <c:pt idx="12">
                  <c:v>-4.2899999999999994E-2</c:v>
                </c:pt>
                <c:pt idx="15">
                  <c:v>-4.3899999999999995E-2</c:v>
                </c:pt>
                <c:pt idx="16">
                  <c:v>-4.4899999999999995E-2</c:v>
                </c:pt>
                <c:pt idx="17">
                  <c:v>-4.4899999999999995E-2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5E4-49AF-9939-3570399456DE}"/>
            </c:ext>
          </c:extLst>
        </c:ser>
        <c:ser>
          <c:idx val="1"/>
          <c:order val="1"/>
          <c:tx>
            <c:strRef>
              <c:f>'Drift Raw data '!$U$59</c:f>
              <c:strCache>
                <c:ptCount val="1"/>
                <c:pt idx="0">
                  <c:v>0</c:v>
                </c:pt>
              </c:strCache>
            </c:strRef>
          </c:tx>
          <c:marker>
            <c:symbol val="square"/>
            <c:size val="5"/>
          </c:marker>
          <c:xVal>
            <c:numRef>
              <c:f>'Drift Raw data '!$C$63:$C$80</c:f>
              <c:numCache>
                <c:formatCode>General</c:formatCode>
                <c:ptCount val="18"/>
                <c:pt idx="0">
                  <c:v>0</c:v>
                </c:pt>
                <c:pt idx="1">
                  <c:v>3.3333333333333333E-2</c:v>
                </c:pt>
                <c:pt idx="2">
                  <c:v>8.3333333333333301E-2</c:v>
                </c:pt>
                <c:pt idx="3">
                  <c:v>0.16666666666666666</c:v>
                </c:pt>
                <c:pt idx="4">
                  <c:v>0.33333333333333331</c:v>
                </c:pt>
                <c:pt idx="5">
                  <c:v>0.5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8</c:v>
                </c:pt>
                <c:pt idx="10">
                  <c:v>12</c:v>
                </c:pt>
                <c:pt idx="11">
                  <c:v>24</c:v>
                </c:pt>
                <c:pt idx="12">
                  <c:v>48</c:v>
                </c:pt>
                <c:pt idx="13">
                  <c:v>72</c:v>
                </c:pt>
                <c:pt idx="14">
                  <c:v>100</c:v>
                </c:pt>
                <c:pt idx="15">
                  <c:v>168</c:v>
                </c:pt>
                <c:pt idx="16">
                  <c:v>196</c:v>
                </c:pt>
                <c:pt idx="17">
                  <c:v>216</c:v>
                </c:pt>
              </c:numCache>
            </c:numRef>
          </c:xVal>
          <c:yVal>
            <c:numRef>
              <c:f>'Drift Raw data '!$Z$63:$Z$80</c:f>
              <c:numCache>
                <c:formatCode>0.000_ ;[Red]\-0.000\ </c:formatCode>
                <c:ptCount val="18"/>
                <c:pt idx="0">
                  <c:v>0</c:v>
                </c:pt>
                <c:pt idx="1">
                  <c:v>-0.3261</c:v>
                </c:pt>
                <c:pt idx="2">
                  <c:v>-3.9100000000000024E-2</c:v>
                </c:pt>
                <c:pt idx="3">
                  <c:v>-0.3261</c:v>
                </c:pt>
                <c:pt idx="4">
                  <c:v>-0.3261</c:v>
                </c:pt>
                <c:pt idx="5">
                  <c:v>-0.3261</c:v>
                </c:pt>
                <c:pt idx="6">
                  <c:v>-4.3200000000000016E-2</c:v>
                </c:pt>
                <c:pt idx="7">
                  <c:v>-4.4100000000000028E-2</c:v>
                </c:pt>
                <c:pt idx="8">
                  <c:v>-4.5099999999999973E-2</c:v>
                </c:pt>
                <c:pt idx="9">
                  <c:v>-4.6099999999999974E-2</c:v>
                </c:pt>
                <c:pt idx="10">
                  <c:v>-4.6099999999999974E-2</c:v>
                </c:pt>
                <c:pt idx="11">
                  <c:v>-4.8099999999999976E-2</c:v>
                </c:pt>
                <c:pt idx="12">
                  <c:v>-4.9099999999999977E-2</c:v>
                </c:pt>
                <c:pt idx="13">
                  <c:v>-4.9099999999999977E-2</c:v>
                </c:pt>
                <c:pt idx="14">
                  <c:v>-4.9099999999999977E-2</c:v>
                </c:pt>
                <c:pt idx="15">
                  <c:v>-5.0099999999999978E-2</c:v>
                </c:pt>
                <c:pt idx="16">
                  <c:v>-5.04E-2</c:v>
                </c:pt>
                <c:pt idx="17">
                  <c:v>-5.0099999999999978E-2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5E4-49AF-9939-3570399456DE}"/>
            </c:ext>
          </c:extLst>
        </c:ser>
        <c:ser>
          <c:idx val="2"/>
          <c:order val="2"/>
          <c:tx>
            <c:strRef>
              <c:f>'Drift Raw data '!$AJ$59</c:f>
              <c:strCache>
                <c:ptCount val="1"/>
                <c:pt idx="0">
                  <c:v>0</c:v>
                </c:pt>
              </c:strCache>
            </c:strRef>
          </c:tx>
          <c:marker>
            <c:symbol val="triangle"/>
            <c:size val="5"/>
          </c:marker>
          <c:xVal>
            <c:numRef>
              <c:f>'Drift Raw data '!$C$63:$C$80</c:f>
              <c:numCache>
                <c:formatCode>General</c:formatCode>
                <c:ptCount val="18"/>
                <c:pt idx="0">
                  <c:v>0</c:v>
                </c:pt>
                <c:pt idx="1">
                  <c:v>3.3333333333333333E-2</c:v>
                </c:pt>
                <c:pt idx="2">
                  <c:v>8.3333333333333301E-2</c:v>
                </c:pt>
                <c:pt idx="3">
                  <c:v>0.16666666666666666</c:v>
                </c:pt>
                <c:pt idx="4">
                  <c:v>0.33333333333333331</c:v>
                </c:pt>
                <c:pt idx="5">
                  <c:v>0.5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8</c:v>
                </c:pt>
                <c:pt idx="10">
                  <c:v>12</c:v>
                </c:pt>
                <c:pt idx="11">
                  <c:v>24</c:v>
                </c:pt>
                <c:pt idx="12">
                  <c:v>48</c:v>
                </c:pt>
                <c:pt idx="13">
                  <c:v>72</c:v>
                </c:pt>
                <c:pt idx="14">
                  <c:v>100</c:v>
                </c:pt>
                <c:pt idx="15">
                  <c:v>168</c:v>
                </c:pt>
                <c:pt idx="16">
                  <c:v>196</c:v>
                </c:pt>
                <c:pt idx="17">
                  <c:v>216</c:v>
                </c:pt>
              </c:numCache>
            </c:numRef>
          </c:xVal>
          <c:yVal>
            <c:numRef>
              <c:f>'Drift Raw data '!$AO$63:$AO$80</c:f>
              <c:numCache>
                <c:formatCode>0.000_ ;[Red]\-0.000\ 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5E4-49AF-9939-3570399456DE}"/>
            </c:ext>
          </c:extLst>
        </c:ser>
        <c:ser>
          <c:idx val="3"/>
          <c:order val="3"/>
          <c:tx>
            <c:strRef>
              <c:f>'Drift Raw data '!$AY$59</c:f>
              <c:strCache>
                <c:ptCount val="1"/>
                <c:pt idx="0">
                  <c:v>0</c:v>
                </c:pt>
              </c:strCache>
            </c:strRef>
          </c:tx>
          <c:marker>
            <c:symbol val="triangle"/>
            <c:size val="5"/>
          </c:marker>
          <c:xVal>
            <c:numRef>
              <c:f>'Drift Raw data '!$C$63:$C$80</c:f>
              <c:numCache>
                <c:formatCode>General</c:formatCode>
                <c:ptCount val="18"/>
                <c:pt idx="0">
                  <c:v>0</c:v>
                </c:pt>
                <c:pt idx="1">
                  <c:v>3.3333333333333333E-2</c:v>
                </c:pt>
                <c:pt idx="2">
                  <c:v>8.3333333333333301E-2</c:v>
                </c:pt>
                <c:pt idx="3">
                  <c:v>0.16666666666666666</c:v>
                </c:pt>
                <c:pt idx="4">
                  <c:v>0.33333333333333331</c:v>
                </c:pt>
                <c:pt idx="5">
                  <c:v>0.5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8</c:v>
                </c:pt>
                <c:pt idx="10">
                  <c:v>12</c:v>
                </c:pt>
                <c:pt idx="11">
                  <c:v>24</c:v>
                </c:pt>
                <c:pt idx="12">
                  <c:v>48</c:v>
                </c:pt>
                <c:pt idx="13">
                  <c:v>72</c:v>
                </c:pt>
                <c:pt idx="14">
                  <c:v>100</c:v>
                </c:pt>
                <c:pt idx="15">
                  <c:v>168</c:v>
                </c:pt>
                <c:pt idx="16">
                  <c:v>196</c:v>
                </c:pt>
                <c:pt idx="17">
                  <c:v>216</c:v>
                </c:pt>
              </c:numCache>
            </c:numRef>
          </c:xVal>
          <c:yVal>
            <c:numRef>
              <c:f>'Drift Raw data '!$BD$63:$BD$80</c:f>
              <c:numCache>
                <c:formatCode>0.000_ ;[Red]\-0.000\ 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55E4-49AF-9939-3570399456DE}"/>
            </c:ext>
          </c:extLst>
        </c:ser>
        <c:ser>
          <c:idx val="4"/>
          <c:order val="4"/>
          <c:tx>
            <c:strRef>
              <c:f>'Drift Raw data '!$BN$59</c:f>
              <c:strCache>
                <c:ptCount val="1"/>
                <c:pt idx="0">
                  <c:v>0</c:v>
                </c:pt>
              </c:strCache>
            </c:strRef>
          </c:tx>
          <c:marker>
            <c:symbol val="circle"/>
            <c:size val="5"/>
          </c:marker>
          <c:xVal>
            <c:numRef>
              <c:f>'Drift Raw data '!$C$63:$C$80</c:f>
              <c:numCache>
                <c:formatCode>General</c:formatCode>
                <c:ptCount val="18"/>
                <c:pt idx="0">
                  <c:v>0</c:v>
                </c:pt>
                <c:pt idx="1">
                  <c:v>3.3333333333333333E-2</c:v>
                </c:pt>
                <c:pt idx="2">
                  <c:v>8.3333333333333301E-2</c:v>
                </c:pt>
                <c:pt idx="3">
                  <c:v>0.16666666666666666</c:v>
                </c:pt>
                <c:pt idx="4">
                  <c:v>0.33333333333333331</c:v>
                </c:pt>
                <c:pt idx="5">
                  <c:v>0.5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8</c:v>
                </c:pt>
                <c:pt idx="10">
                  <c:v>12</c:v>
                </c:pt>
                <c:pt idx="11">
                  <c:v>24</c:v>
                </c:pt>
                <c:pt idx="12">
                  <c:v>48</c:v>
                </c:pt>
                <c:pt idx="13">
                  <c:v>72</c:v>
                </c:pt>
                <c:pt idx="14">
                  <c:v>100</c:v>
                </c:pt>
                <c:pt idx="15">
                  <c:v>168</c:v>
                </c:pt>
                <c:pt idx="16">
                  <c:v>196</c:v>
                </c:pt>
                <c:pt idx="17">
                  <c:v>216</c:v>
                </c:pt>
              </c:numCache>
            </c:numRef>
          </c:xVal>
          <c:yVal>
            <c:numRef>
              <c:f>'Drift Raw data '!$BS$63:$BS$80</c:f>
              <c:numCache>
                <c:formatCode>0.000_ ;[Red]\-0.000\ 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55E4-49AF-9939-3570399456DE}"/>
            </c:ext>
          </c:extLst>
        </c:ser>
        <c:ser>
          <c:idx val="5"/>
          <c:order val="5"/>
          <c:tx>
            <c:strRef>
              <c:f>'Drift Raw data '!$CC$59</c:f>
              <c:strCache>
                <c:ptCount val="1"/>
                <c:pt idx="0">
                  <c:v>0</c:v>
                </c:pt>
              </c:strCache>
            </c:strRef>
          </c:tx>
          <c:marker>
            <c:symbol val="circle"/>
            <c:size val="5"/>
          </c:marker>
          <c:xVal>
            <c:numRef>
              <c:f>'Drift Raw data '!$C$63:$C$80</c:f>
              <c:numCache>
                <c:formatCode>General</c:formatCode>
                <c:ptCount val="18"/>
                <c:pt idx="0">
                  <c:v>0</c:v>
                </c:pt>
                <c:pt idx="1">
                  <c:v>3.3333333333333333E-2</c:v>
                </c:pt>
                <c:pt idx="2">
                  <c:v>8.3333333333333301E-2</c:v>
                </c:pt>
                <c:pt idx="3">
                  <c:v>0.16666666666666666</c:v>
                </c:pt>
                <c:pt idx="4">
                  <c:v>0.33333333333333331</c:v>
                </c:pt>
                <c:pt idx="5">
                  <c:v>0.5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8</c:v>
                </c:pt>
                <c:pt idx="10">
                  <c:v>12</c:v>
                </c:pt>
                <c:pt idx="11">
                  <c:v>24</c:v>
                </c:pt>
                <c:pt idx="12">
                  <c:v>48</c:v>
                </c:pt>
                <c:pt idx="13">
                  <c:v>72</c:v>
                </c:pt>
                <c:pt idx="14">
                  <c:v>100</c:v>
                </c:pt>
                <c:pt idx="15">
                  <c:v>168</c:v>
                </c:pt>
                <c:pt idx="16">
                  <c:v>196</c:v>
                </c:pt>
                <c:pt idx="17">
                  <c:v>216</c:v>
                </c:pt>
              </c:numCache>
            </c:numRef>
          </c:xVal>
          <c:yVal>
            <c:numRef>
              <c:f>'Drift Raw data '!$CH$63:$CH$80</c:f>
              <c:numCache>
                <c:formatCode>0.000_ ;[Red]\-0.000\ 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55E4-49AF-9939-3570399456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606848"/>
        <c:axId val="30608768"/>
      </c:scatterChart>
      <c:valAx>
        <c:axId val="30606848"/>
        <c:scaling>
          <c:orientation val="minMax"/>
          <c:max val="350"/>
          <c:min val="0"/>
        </c:scaling>
        <c:delete val="0"/>
        <c:axPos val="b"/>
        <c:majorGridlines/>
        <c:minorGridlines>
          <c:spPr>
            <a:ln>
              <a:solidFill>
                <a:schemeClr val="bg1">
                  <a:lumMod val="85000"/>
                </a:scheme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lang="ja-JP"/>
                </a:pPr>
                <a:r>
                  <a:rPr lang="en-US" altLang="ja-JP" sz="1000" b="1" i="0" u="none" strike="noStrike" baseline="0"/>
                  <a:t>Aging Time</a:t>
                </a:r>
                <a:r>
                  <a:rPr lang="ja-JP" altLang="ja-JP" sz="1000" b="1" i="0" u="none" strike="noStrike" baseline="0"/>
                  <a:t>　</a:t>
                </a:r>
                <a:r>
                  <a:rPr lang="en-US" altLang="ja-JP" sz="1000" b="1" i="0" u="none" strike="noStrike" baseline="0"/>
                  <a:t>[hours]</a:t>
                </a:r>
                <a:endParaRPr lang="ja-JP"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txPr>
          <a:bodyPr/>
          <a:lstStyle/>
          <a:p>
            <a:pPr>
              <a:defRPr lang="ja-JP"/>
            </a:pPr>
            <a:endParaRPr lang="zh-CN"/>
          </a:p>
        </c:txPr>
        <c:crossAx val="30608768"/>
        <c:crosses val="autoZero"/>
        <c:crossBetween val="midCat"/>
      </c:valAx>
      <c:valAx>
        <c:axId val="30608768"/>
        <c:scaling>
          <c:orientation val="minMax"/>
          <c:max val="1.0000000000000005E-2"/>
          <c:min val="-3.0000000000000006E-2"/>
        </c:scaling>
        <c:delete val="0"/>
        <c:axPos val="l"/>
        <c:majorGridlines/>
        <c:minorGridlines>
          <c:spPr>
            <a:ln>
              <a:solidFill>
                <a:schemeClr val="bg1">
                  <a:lumMod val="85000"/>
                </a:scheme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lang="ja-JP"/>
                </a:pPr>
                <a:r>
                  <a:rPr lang="en-US" altLang="ja-JP"/>
                  <a:t>White Chromaticity</a:t>
                </a:r>
                <a:r>
                  <a:rPr lang="ja-JP" altLang="en-US"/>
                  <a:t>　</a:t>
                </a:r>
                <a:r>
                  <a:rPr lang="en-US" altLang="ja-JP"/>
                  <a:t>y value</a:t>
                </a:r>
                <a:endParaRPr lang="ja-JP" altLang="en-US"/>
              </a:p>
            </c:rich>
          </c:tx>
          <c:overlay val="0"/>
        </c:title>
        <c:numFmt formatCode="#,##0.000_ " sourceLinked="0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zh-CN"/>
          </a:p>
        </c:txPr>
        <c:crossAx val="30606848"/>
        <c:crosses val="autoZero"/>
        <c:crossBetween val="midCat"/>
        <c:majorUnit val="1.0000000000000002E-2"/>
      </c:valAx>
    </c:plotArea>
    <c:legend>
      <c:legendPos val="r"/>
      <c:overlay val="0"/>
      <c:txPr>
        <a:bodyPr/>
        <a:lstStyle/>
        <a:p>
          <a:pPr>
            <a:defRPr lang="ja-JP"/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000000000000466" l="0.70000000000000062" r="0.70000000000000062" t="0.75000000000000466" header="0.30000000000000032" footer="0.30000000000000032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ja-JP"/>
            </a:pPr>
            <a:r>
              <a:rPr lang="en-US" altLang="ja-JP"/>
              <a:t>Lv (Variation)</a:t>
            </a:r>
            <a:endParaRPr lang="ja-JP" alt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'Drift Raw data '!$F$59</c:f>
              <c:strCache>
                <c:ptCount val="1"/>
                <c:pt idx="0">
                  <c:v>0</c:v>
                </c:pt>
              </c:strCache>
            </c:strRef>
          </c:tx>
          <c:marker>
            <c:symbol val="square"/>
            <c:size val="5"/>
          </c:marker>
          <c:xVal>
            <c:numRef>
              <c:f>'Drift Raw data '!$C$63:$C$96</c:f>
              <c:numCache>
                <c:formatCode>General</c:formatCode>
                <c:ptCount val="34"/>
                <c:pt idx="0">
                  <c:v>0</c:v>
                </c:pt>
                <c:pt idx="1">
                  <c:v>3.3333333333333333E-2</c:v>
                </c:pt>
                <c:pt idx="2">
                  <c:v>8.3333333333333301E-2</c:v>
                </c:pt>
                <c:pt idx="3">
                  <c:v>0.16666666666666666</c:v>
                </c:pt>
                <c:pt idx="4">
                  <c:v>0.33333333333333331</c:v>
                </c:pt>
                <c:pt idx="5">
                  <c:v>0.5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8</c:v>
                </c:pt>
                <c:pt idx="10">
                  <c:v>12</c:v>
                </c:pt>
                <c:pt idx="11">
                  <c:v>24</c:v>
                </c:pt>
                <c:pt idx="12">
                  <c:v>48</c:v>
                </c:pt>
                <c:pt idx="13">
                  <c:v>72</c:v>
                </c:pt>
                <c:pt idx="14">
                  <c:v>100</c:v>
                </c:pt>
                <c:pt idx="15">
                  <c:v>168</c:v>
                </c:pt>
                <c:pt idx="16">
                  <c:v>196</c:v>
                </c:pt>
                <c:pt idx="17">
                  <c:v>216</c:v>
                </c:pt>
                <c:pt idx="18">
                  <c:v>264</c:v>
                </c:pt>
                <c:pt idx="19">
                  <c:v>300</c:v>
                </c:pt>
                <c:pt idx="20">
                  <c:v>336</c:v>
                </c:pt>
                <c:pt idx="21">
                  <c:v>408</c:v>
                </c:pt>
                <c:pt idx="22">
                  <c:v>504</c:v>
                </c:pt>
                <c:pt idx="23">
                  <c:v>600</c:v>
                </c:pt>
                <c:pt idx="24">
                  <c:v>720</c:v>
                </c:pt>
                <c:pt idx="25">
                  <c:v>792</c:v>
                </c:pt>
                <c:pt idx="26">
                  <c:v>840</c:v>
                </c:pt>
                <c:pt idx="27">
                  <c:v>912</c:v>
                </c:pt>
                <c:pt idx="28">
                  <c:v>5000</c:v>
                </c:pt>
                <c:pt idx="29">
                  <c:v>7000</c:v>
                </c:pt>
                <c:pt idx="30">
                  <c:v>10000</c:v>
                </c:pt>
                <c:pt idx="31">
                  <c:v>15000</c:v>
                </c:pt>
                <c:pt idx="32">
                  <c:v>20000</c:v>
                </c:pt>
                <c:pt idx="33">
                  <c:v>25000</c:v>
                </c:pt>
              </c:numCache>
            </c:numRef>
          </c:xVal>
          <c:yVal>
            <c:numRef>
              <c:f>'Drift Raw data '!$L$63:$L$96</c:f>
              <c:numCache>
                <c:formatCode>0.00_);[Red]\(0.00\)</c:formatCode>
                <c:ptCount val="34"/>
                <c:pt idx="0">
                  <c:v>100</c:v>
                </c:pt>
                <c:pt idx="1">
                  <c:v>0</c:v>
                </c:pt>
                <c:pt idx="2">
                  <c:v>115.47468118427922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112.31262584831083</c:v>
                </c:pt>
                <c:pt idx="7">
                  <c:v>112.46177940189423</c:v>
                </c:pt>
                <c:pt idx="8">
                  <c:v>112.61093295547767</c:v>
                </c:pt>
                <c:pt idx="11">
                  <c:v>112.76008650906107</c:v>
                </c:pt>
                <c:pt idx="12">
                  <c:v>112.76008650906107</c:v>
                </c:pt>
                <c:pt idx="15">
                  <c:v>113.80416138414498</c:v>
                </c:pt>
                <c:pt idx="16">
                  <c:v>113.20754716981132</c:v>
                </c:pt>
                <c:pt idx="17">
                  <c:v>113.50585427697814</c:v>
                </c:pt>
                <c:pt idx="18">
                  <c:v>114.13479006637333</c:v>
                </c:pt>
                <c:pt idx="19">
                  <c:v>113.9369080468342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AFD-4ABF-B624-F2288AB638C7}"/>
            </c:ext>
          </c:extLst>
        </c:ser>
        <c:ser>
          <c:idx val="1"/>
          <c:order val="1"/>
          <c:tx>
            <c:strRef>
              <c:f>'Drift Raw data '!$U$59</c:f>
              <c:strCache>
                <c:ptCount val="1"/>
                <c:pt idx="0">
                  <c:v>0</c:v>
                </c:pt>
              </c:strCache>
            </c:strRef>
          </c:tx>
          <c:marker>
            <c:symbol val="square"/>
            <c:size val="5"/>
          </c:marker>
          <c:xVal>
            <c:numRef>
              <c:f>'Drift Raw data '!$C$63:$C$96</c:f>
              <c:numCache>
                <c:formatCode>General</c:formatCode>
                <c:ptCount val="34"/>
                <c:pt idx="0">
                  <c:v>0</c:v>
                </c:pt>
                <c:pt idx="1">
                  <c:v>3.3333333333333333E-2</c:v>
                </c:pt>
                <c:pt idx="2">
                  <c:v>8.3333333333333301E-2</c:v>
                </c:pt>
                <c:pt idx="3">
                  <c:v>0.16666666666666666</c:v>
                </c:pt>
                <c:pt idx="4">
                  <c:v>0.33333333333333331</c:v>
                </c:pt>
                <c:pt idx="5">
                  <c:v>0.5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8</c:v>
                </c:pt>
                <c:pt idx="10">
                  <c:v>12</c:v>
                </c:pt>
                <c:pt idx="11">
                  <c:v>24</c:v>
                </c:pt>
                <c:pt idx="12">
                  <c:v>48</c:v>
                </c:pt>
                <c:pt idx="13">
                  <c:v>72</c:v>
                </c:pt>
                <c:pt idx="14">
                  <c:v>100</c:v>
                </c:pt>
                <c:pt idx="15">
                  <c:v>168</c:v>
                </c:pt>
                <c:pt idx="16">
                  <c:v>196</c:v>
                </c:pt>
                <c:pt idx="17">
                  <c:v>216</c:v>
                </c:pt>
                <c:pt idx="18">
                  <c:v>264</c:v>
                </c:pt>
                <c:pt idx="19">
                  <c:v>300</c:v>
                </c:pt>
                <c:pt idx="20">
                  <c:v>336</c:v>
                </c:pt>
                <c:pt idx="21">
                  <c:v>408</c:v>
                </c:pt>
                <c:pt idx="22">
                  <c:v>504</c:v>
                </c:pt>
                <c:pt idx="23">
                  <c:v>600</c:v>
                </c:pt>
                <c:pt idx="24">
                  <c:v>720</c:v>
                </c:pt>
                <c:pt idx="25">
                  <c:v>792</c:v>
                </c:pt>
                <c:pt idx="26">
                  <c:v>840</c:v>
                </c:pt>
                <c:pt idx="27">
                  <c:v>912</c:v>
                </c:pt>
                <c:pt idx="28">
                  <c:v>5000</c:v>
                </c:pt>
                <c:pt idx="29">
                  <c:v>7000</c:v>
                </c:pt>
                <c:pt idx="30">
                  <c:v>10000</c:v>
                </c:pt>
                <c:pt idx="31">
                  <c:v>15000</c:v>
                </c:pt>
                <c:pt idx="32">
                  <c:v>20000</c:v>
                </c:pt>
                <c:pt idx="33">
                  <c:v>25000</c:v>
                </c:pt>
              </c:numCache>
            </c:numRef>
          </c:xVal>
          <c:yVal>
            <c:numRef>
              <c:f>'Drift Raw data '!$AA$63:$AA$96</c:f>
              <c:numCache>
                <c:formatCode>0.00_);[Red]\(0.00\)</c:formatCode>
                <c:ptCount val="34"/>
                <c:pt idx="0">
                  <c:v>100</c:v>
                </c:pt>
                <c:pt idx="1">
                  <c:v>0</c:v>
                </c:pt>
                <c:pt idx="2">
                  <c:v>115.01674199312302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113.86707007612726</c:v>
                </c:pt>
                <c:pt idx="7">
                  <c:v>113.96567516028769</c:v>
                </c:pt>
                <c:pt idx="8">
                  <c:v>113.96567516028769</c:v>
                </c:pt>
                <c:pt idx="9">
                  <c:v>113.96567516028769</c:v>
                </c:pt>
                <c:pt idx="10">
                  <c:v>114.56628477905073</c:v>
                </c:pt>
                <c:pt idx="11">
                  <c:v>114.41613237435998</c:v>
                </c:pt>
                <c:pt idx="12">
                  <c:v>114.56628477905073</c:v>
                </c:pt>
                <c:pt idx="13">
                  <c:v>114.56628477905073</c:v>
                </c:pt>
                <c:pt idx="14">
                  <c:v>115.16689439781378</c:v>
                </c:pt>
                <c:pt idx="15">
                  <c:v>114.71643718374149</c:v>
                </c:pt>
                <c:pt idx="16">
                  <c:v>114.83855613447649</c:v>
                </c:pt>
                <c:pt idx="17">
                  <c:v>114.86658958843225</c:v>
                </c:pt>
                <c:pt idx="18">
                  <c:v>116.21796123064911</c:v>
                </c:pt>
                <c:pt idx="19">
                  <c:v>115.43367017522786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AFD-4ABF-B624-F2288AB638C7}"/>
            </c:ext>
          </c:extLst>
        </c:ser>
        <c:ser>
          <c:idx val="2"/>
          <c:order val="2"/>
          <c:tx>
            <c:strRef>
              <c:f>'Drift Raw data '!$AJ$59</c:f>
              <c:strCache>
                <c:ptCount val="1"/>
                <c:pt idx="0">
                  <c:v>0</c:v>
                </c:pt>
              </c:strCache>
            </c:strRef>
          </c:tx>
          <c:marker>
            <c:symbol val="triangle"/>
            <c:size val="5"/>
          </c:marker>
          <c:xVal>
            <c:numRef>
              <c:f>'Drift Raw data '!$C$63:$C$96</c:f>
              <c:numCache>
                <c:formatCode>General</c:formatCode>
                <c:ptCount val="34"/>
                <c:pt idx="0">
                  <c:v>0</c:v>
                </c:pt>
                <c:pt idx="1">
                  <c:v>3.3333333333333333E-2</c:v>
                </c:pt>
                <c:pt idx="2">
                  <c:v>8.3333333333333301E-2</c:v>
                </c:pt>
                <c:pt idx="3">
                  <c:v>0.16666666666666666</c:v>
                </c:pt>
                <c:pt idx="4">
                  <c:v>0.33333333333333331</c:v>
                </c:pt>
                <c:pt idx="5">
                  <c:v>0.5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8</c:v>
                </c:pt>
                <c:pt idx="10">
                  <c:v>12</c:v>
                </c:pt>
                <c:pt idx="11">
                  <c:v>24</c:v>
                </c:pt>
                <c:pt idx="12">
                  <c:v>48</c:v>
                </c:pt>
                <c:pt idx="13">
                  <c:v>72</c:v>
                </c:pt>
                <c:pt idx="14">
                  <c:v>100</c:v>
                </c:pt>
                <c:pt idx="15">
                  <c:v>168</c:v>
                </c:pt>
                <c:pt idx="16">
                  <c:v>196</c:v>
                </c:pt>
                <c:pt idx="17">
                  <c:v>216</c:v>
                </c:pt>
                <c:pt idx="18">
                  <c:v>264</c:v>
                </c:pt>
                <c:pt idx="19">
                  <c:v>300</c:v>
                </c:pt>
                <c:pt idx="20">
                  <c:v>336</c:v>
                </c:pt>
                <c:pt idx="21">
                  <c:v>408</c:v>
                </c:pt>
                <c:pt idx="22">
                  <c:v>504</c:v>
                </c:pt>
                <c:pt idx="23">
                  <c:v>600</c:v>
                </c:pt>
                <c:pt idx="24">
                  <c:v>720</c:v>
                </c:pt>
                <c:pt idx="25">
                  <c:v>792</c:v>
                </c:pt>
                <c:pt idx="26">
                  <c:v>840</c:v>
                </c:pt>
                <c:pt idx="27">
                  <c:v>912</c:v>
                </c:pt>
                <c:pt idx="28">
                  <c:v>5000</c:v>
                </c:pt>
                <c:pt idx="29">
                  <c:v>7000</c:v>
                </c:pt>
                <c:pt idx="30">
                  <c:v>10000</c:v>
                </c:pt>
                <c:pt idx="31">
                  <c:v>15000</c:v>
                </c:pt>
                <c:pt idx="32">
                  <c:v>20000</c:v>
                </c:pt>
                <c:pt idx="33">
                  <c:v>25000</c:v>
                </c:pt>
              </c:numCache>
            </c:numRef>
          </c:xVal>
          <c:yVal>
            <c:numRef>
              <c:f>'Drift Raw data '!$AP$63:$AP$96</c:f>
              <c:numCache>
                <c:formatCode>0.00_ ;[Red]\-0.00\ 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AFD-4ABF-B624-F2288AB638C7}"/>
            </c:ext>
          </c:extLst>
        </c:ser>
        <c:ser>
          <c:idx val="3"/>
          <c:order val="3"/>
          <c:tx>
            <c:strRef>
              <c:f>'Drift Raw data '!$AY$59</c:f>
              <c:strCache>
                <c:ptCount val="1"/>
                <c:pt idx="0">
                  <c:v>0</c:v>
                </c:pt>
              </c:strCache>
            </c:strRef>
          </c:tx>
          <c:marker>
            <c:symbol val="triangle"/>
            <c:size val="5"/>
          </c:marker>
          <c:xVal>
            <c:numRef>
              <c:f>'Drift Raw data '!$C$63:$C$96</c:f>
              <c:numCache>
                <c:formatCode>General</c:formatCode>
                <c:ptCount val="34"/>
                <c:pt idx="0">
                  <c:v>0</c:v>
                </c:pt>
                <c:pt idx="1">
                  <c:v>3.3333333333333333E-2</c:v>
                </c:pt>
                <c:pt idx="2">
                  <c:v>8.3333333333333301E-2</c:v>
                </c:pt>
                <c:pt idx="3">
                  <c:v>0.16666666666666666</c:v>
                </c:pt>
                <c:pt idx="4">
                  <c:v>0.33333333333333331</c:v>
                </c:pt>
                <c:pt idx="5">
                  <c:v>0.5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8</c:v>
                </c:pt>
                <c:pt idx="10">
                  <c:v>12</c:v>
                </c:pt>
                <c:pt idx="11">
                  <c:v>24</c:v>
                </c:pt>
                <c:pt idx="12">
                  <c:v>48</c:v>
                </c:pt>
                <c:pt idx="13">
                  <c:v>72</c:v>
                </c:pt>
                <c:pt idx="14">
                  <c:v>100</c:v>
                </c:pt>
                <c:pt idx="15">
                  <c:v>168</c:v>
                </c:pt>
                <c:pt idx="16">
                  <c:v>196</c:v>
                </c:pt>
                <c:pt idx="17">
                  <c:v>216</c:v>
                </c:pt>
                <c:pt idx="18">
                  <c:v>264</c:v>
                </c:pt>
                <c:pt idx="19">
                  <c:v>300</c:v>
                </c:pt>
                <c:pt idx="20">
                  <c:v>336</c:v>
                </c:pt>
                <c:pt idx="21">
                  <c:v>408</c:v>
                </c:pt>
                <c:pt idx="22">
                  <c:v>504</c:v>
                </c:pt>
                <c:pt idx="23">
                  <c:v>600</c:v>
                </c:pt>
                <c:pt idx="24">
                  <c:v>720</c:v>
                </c:pt>
                <c:pt idx="25">
                  <c:v>792</c:v>
                </c:pt>
                <c:pt idx="26">
                  <c:v>840</c:v>
                </c:pt>
                <c:pt idx="27">
                  <c:v>912</c:v>
                </c:pt>
                <c:pt idx="28">
                  <c:v>5000</c:v>
                </c:pt>
                <c:pt idx="29">
                  <c:v>7000</c:v>
                </c:pt>
                <c:pt idx="30">
                  <c:v>10000</c:v>
                </c:pt>
                <c:pt idx="31">
                  <c:v>15000</c:v>
                </c:pt>
                <c:pt idx="32">
                  <c:v>20000</c:v>
                </c:pt>
                <c:pt idx="33">
                  <c:v>25000</c:v>
                </c:pt>
              </c:numCache>
            </c:numRef>
          </c:xVal>
          <c:yVal>
            <c:numRef>
              <c:f>'Drift Raw data '!$BE$63:$BE$96</c:f>
              <c:numCache>
                <c:formatCode>0.00_ ;[Red]\-0.00\ 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EAFD-4ABF-B624-F2288AB638C7}"/>
            </c:ext>
          </c:extLst>
        </c:ser>
        <c:ser>
          <c:idx val="4"/>
          <c:order val="4"/>
          <c:tx>
            <c:strRef>
              <c:f>'Drift Raw data '!$BN$59</c:f>
              <c:strCache>
                <c:ptCount val="1"/>
                <c:pt idx="0">
                  <c:v>0</c:v>
                </c:pt>
              </c:strCache>
            </c:strRef>
          </c:tx>
          <c:marker>
            <c:symbol val="circle"/>
            <c:size val="5"/>
          </c:marker>
          <c:xVal>
            <c:numRef>
              <c:f>'Drift Raw data '!$C$63:$C$96</c:f>
              <c:numCache>
                <c:formatCode>General</c:formatCode>
                <c:ptCount val="34"/>
                <c:pt idx="0">
                  <c:v>0</c:v>
                </c:pt>
                <c:pt idx="1">
                  <c:v>3.3333333333333333E-2</c:v>
                </c:pt>
                <c:pt idx="2">
                  <c:v>8.3333333333333301E-2</c:v>
                </c:pt>
                <c:pt idx="3">
                  <c:v>0.16666666666666666</c:v>
                </c:pt>
                <c:pt idx="4">
                  <c:v>0.33333333333333331</c:v>
                </c:pt>
                <c:pt idx="5">
                  <c:v>0.5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8</c:v>
                </c:pt>
                <c:pt idx="10">
                  <c:v>12</c:v>
                </c:pt>
                <c:pt idx="11">
                  <c:v>24</c:v>
                </c:pt>
                <c:pt idx="12">
                  <c:v>48</c:v>
                </c:pt>
                <c:pt idx="13">
                  <c:v>72</c:v>
                </c:pt>
                <c:pt idx="14">
                  <c:v>100</c:v>
                </c:pt>
                <c:pt idx="15">
                  <c:v>168</c:v>
                </c:pt>
                <c:pt idx="16">
                  <c:v>196</c:v>
                </c:pt>
                <c:pt idx="17">
                  <c:v>216</c:v>
                </c:pt>
                <c:pt idx="18">
                  <c:v>264</c:v>
                </c:pt>
                <c:pt idx="19">
                  <c:v>300</c:v>
                </c:pt>
                <c:pt idx="20">
                  <c:v>336</c:v>
                </c:pt>
                <c:pt idx="21">
                  <c:v>408</c:v>
                </c:pt>
                <c:pt idx="22">
                  <c:v>504</c:v>
                </c:pt>
                <c:pt idx="23">
                  <c:v>600</c:v>
                </c:pt>
                <c:pt idx="24">
                  <c:v>720</c:v>
                </c:pt>
                <c:pt idx="25">
                  <c:v>792</c:v>
                </c:pt>
                <c:pt idx="26">
                  <c:v>840</c:v>
                </c:pt>
                <c:pt idx="27">
                  <c:v>912</c:v>
                </c:pt>
                <c:pt idx="28">
                  <c:v>5000</c:v>
                </c:pt>
                <c:pt idx="29">
                  <c:v>7000</c:v>
                </c:pt>
                <c:pt idx="30">
                  <c:v>10000</c:v>
                </c:pt>
                <c:pt idx="31">
                  <c:v>15000</c:v>
                </c:pt>
                <c:pt idx="32">
                  <c:v>20000</c:v>
                </c:pt>
                <c:pt idx="33">
                  <c:v>25000</c:v>
                </c:pt>
              </c:numCache>
            </c:numRef>
          </c:xVal>
          <c:yVal>
            <c:numRef>
              <c:f>'Drift Raw data '!$BT$63:$BT$96</c:f>
              <c:numCache>
                <c:formatCode>0.00_ ;[Red]\-0.00\ 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EAFD-4ABF-B624-F2288AB638C7}"/>
            </c:ext>
          </c:extLst>
        </c:ser>
        <c:ser>
          <c:idx val="5"/>
          <c:order val="5"/>
          <c:tx>
            <c:strRef>
              <c:f>'Drift Raw data '!$CC$59</c:f>
              <c:strCache>
                <c:ptCount val="1"/>
                <c:pt idx="0">
                  <c:v>0</c:v>
                </c:pt>
              </c:strCache>
            </c:strRef>
          </c:tx>
          <c:marker>
            <c:symbol val="circle"/>
            <c:size val="5"/>
          </c:marker>
          <c:xVal>
            <c:numRef>
              <c:f>'Drift Raw data '!$C$63:$C$96</c:f>
              <c:numCache>
                <c:formatCode>General</c:formatCode>
                <c:ptCount val="34"/>
                <c:pt idx="0">
                  <c:v>0</c:v>
                </c:pt>
                <c:pt idx="1">
                  <c:v>3.3333333333333333E-2</c:v>
                </c:pt>
                <c:pt idx="2">
                  <c:v>8.3333333333333301E-2</c:v>
                </c:pt>
                <c:pt idx="3">
                  <c:v>0.16666666666666666</c:v>
                </c:pt>
                <c:pt idx="4">
                  <c:v>0.33333333333333331</c:v>
                </c:pt>
                <c:pt idx="5">
                  <c:v>0.5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8</c:v>
                </c:pt>
                <c:pt idx="10">
                  <c:v>12</c:v>
                </c:pt>
                <c:pt idx="11">
                  <c:v>24</c:v>
                </c:pt>
                <c:pt idx="12">
                  <c:v>48</c:v>
                </c:pt>
                <c:pt idx="13">
                  <c:v>72</c:v>
                </c:pt>
                <c:pt idx="14">
                  <c:v>100</c:v>
                </c:pt>
                <c:pt idx="15">
                  <c:v>168</c:v>
                </c:pt>
                <c:pt idx="16">
                  <c:v>196</c:v>
                </c:pt>
                <c:pt idx="17">
                  <c:v>216</c:v>
                </c:pt>
                <c:pt idx="18">
                  <c:v>264</c:v>
                </c:pt>
                <c:pt idx="19">
                  <c:v>300</c:v>
                </c:pt>
                <c:pt idx="20">
                  <c:v>336</c:v>
                </c:pt>
                <c:pt idx="21">
                  <c:v>408</c:v>
                </c:pt>
                <c:pt idx="22">
                  <c:v>504</c:v>
                </c:pt>
                <c:pt idx="23">
                  <c:v>600</c:v>
                </c:pt>
                <c:pt idx="24">
                  <c:v>720</c:v>
                </c:pt>
                <c:pt idx="25">
                  <c:v>792</c:v>
                </c:pt>
                <c:pt idx="26">
                  <c:v>840</c:v>
                </c:pt>
                <c:pt idx="27">
                  <c:v>912</c:v>
                </c:pt>
                <c:pt idx="28">
                  <c:v>5000</c:v>
                </c:pt>
                <c:pt idx="29">
                  <c:v>7000</c:v>
                </c:pt>
                <c:pt idx="30">
                  <c:v>10000</c:v>
                </c:pt>
                <c:pt idx="31">
                  <c:v>15000</c:v>
                </c:pt>
                <c:pt idx="32">
                  <c:v>20000</c:v>
                </c:pt>
                <c:pt idx="33">
                  <c:v>25000</c:v>
                </c:pt>
              </c:numCache>
            </c:numRef>
          </c:xVal>
          <c:yVal>
            <c:numRef>
              <c:f>'Drift Raw data '!$CI$63:$CI$96</c:f>
              <c:numCache>
                <c:formatCode>0.00_ ;[Red]\-0.00\ 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EAFD-4ABF-B624-F2288AB638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661248"/>
        <c:axId val="30671616"/>
      </c:scatterChart>
      <c:valAx>
        <c:axId val="30661248"/>
        <c:scaling>
          <c:orientation val="minMax"/>
          <c:max val="1000"/>
          <c:min val="0"/>
        </c:scaling>
        <c:delete val="0"/>
        <c:axPos val="b"/>
        <c:majorGridlines/>
        <c:minorGridlines>
          <c:spPr>
            <a:ln>
              <a:solidFill>
                <a:schemeClr val="bg1">
                  <a:lumMod val="85000"/>
                </a:scheme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lang="ja-JP"/>
                </a:pPr>
                <a:r>
                  <a:rPr lang="en-US" altLang="ja-JP" sz="1000" b="1" i="0" u="none" strike="noStrike" baseline="0"/>
                  <a:t>Aging Time</a:t>
                </a:r>
                <a:r>
                  <a:rPr lang="ja-JP" altLang="ja-JP" sz="1000" b="1" i="0" u="none" strike="noStrike" baseline="0"/>
                  <a:t>　</a:t>
                </a:r>
                <a:r>
                  <a:rPr lang="en-US" altLang="ja-JP" sz="1000" b="1" i="0" u="none" strike="noStrike" baseline="0"/>
                  <a:t>[hours]</a:t>
                </a:r>
                <a:endParaRPr lang="ja-JP"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txPr>
          <a:bodyPr/>
          <a:lstStyle/>
          <a:p>
            <a:pPr>
              <a:defRPr lang="ja-JP" sz="1200">
                <a:latin typeface="+mj-lt"/>
              </a:defRPr>
            </a:pPr>
            <a:endParaRPr lang="zh-CN"/>
          </a:p>
        </c:txPr>
        <c:crossAx val="30671616"/>
        <c:crosses val="autoZero"/>
        <c:crossBetween val="midCat"/>
      </c:valAx>
      <c:valAx>
        <c:axId val="30671616"/>
        <c:scaling>
          <c:orientation val="minMax"/>
          <c:max val="110"/>
          <c:min val="80"/>
        </c:scaling>
        <c:delete val="0"/>
        <c:axPos val="l"/>
        <c:majorGridlines/>
        <c:minorGridlines>
          <c:spPr>
            <a:ln>
              <a:solidFill>
                <a:schemeClr val="bg1">
                  <a:lumMod val="85000"/>
                </a:scheme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lang="ja-JP" b="0">
                    <a:latin typeface="Arial Unicode MS" pitchFamily="50" charset="-128"/>
                    <a:ea typeface="Arial Unicode MS" pitchFamily="50" charset="-128"/>
                    <a:cs typeface="Arial Unicode MS" pitchFamily="50" charset="-128"/>
                  </a:defRPr>
                </a:pPr>
                <a:r>
                  <a:rPr lang="en-US" altLang="ja-JP" b="0">
                    <a:latin typeface="Arial Unicode MS" pitchFamily="50" charset="-128"/>
                    <a:ea typeface="Arial Unicode MS" pitchFamily="50" charset="-128"/>
                    <a:cs typeface="Arial Unicode MS" pitchFamily="50" charset="-128"/>
                  </a:rPr>
                  <a:t>White Luminance</a:t>
                </a:r>
                <a:r>
                  <a:rPr lang="ja-JP" altLang="en-US" b="0">
                    <a:latin typeface="Arial Unicode MS" pitchFamily="50" charset="-128"/>
                    <a:ea typeface="Arial Unicode MS" pitchFamily="50" charset="-128"/>
                    <a:cs typeface="Arial Unicode MS" pitchFamily="50" charset="-128"/>
                  </a:rPr>
                  <a:t>　</a:t>
                </a:r>
                <a:r>
                  <a:rPr lang="en-US" altLang="ja-JP" b="0">
                    <a:latin typeface="Arial Unicode MS" pitchFamily="50" charset="-128"/>
                    <a:ea typeface="Arial Unicode MS" pitchFamily="50" charset="-128"/>
                    <a:cs typeface="Arial Unicode MS" pitchFamily="50" charset="-128"/>
                  </a:rPr>
                  <a:t>[%]</a:t>
                </a:r>
                <a:endParaRPr lang="ja-JP" altLang="en-US" b="0">
                  <a:latin typeface="Arial Unicode MS" pitchFamily="50" charset="-128"/>
                  <a:ea typeface="Arial Unicode MS" pitchFamily="50" charset="-128"/>
                  <a:cs typeface="Arial Unicode MS" pitchFamily="50" charset="-128"/>
                </a:endParaRPr>
              </a:p>
            </c:rich>
          </c:tx>
          <c:overlay val="0"/>
        </c:title>
        <c:numFmt formatCode="#,##0_);\(#,##0\)" sourceLinked="0"/>
        <c:majorTickMark val="out"/>
        <c:minorTickMark val="none"/>
        <c:tickLblPos val="nextTo"/>
        <c:txPr>
          <a:bodyPr/>
          <a:lstStyle/>
          <a:p>
            <a:pPr>
              <a:defRPr lang="ja-JP" sz="1200">
                <a:latin typeface="+mj-lt"/>
              </a:defRPr>
            </a:pPr>
            <a:endParaRPr lang="zh-CN"/>
          </a:p>
        </c:txPr>
        <c:crossAx val="30661248"/>
        <c:crosses val="autoZero"/>
        <c:crossBetween val="midCat"/>
        <c:majorUnit val="10"/>
      </c:valAx>
    </c:plotArea>
    <c:legend>
      <c:legendPos val="r"/>
      <c:layout>
        <c:manualLayout>
          <c:xMode val="edge"/>
          <c:yMode val="edge"/>
          <c:x val="0.72503076104982211"/>
          <c:y val="4.0227416908372735E-3"/>
          <c:w val="0.26945383316692673"/>
          <c:h val="0.36477165629788977"/>
        </c:manualLayout>
      </c:layout>
      <c:overlay val="1"/>
      <c:spPr>
        <a:solidFill>
          <a:schemeClr val="bg1"/>
        </a:solidFill>
        <a:ln>
          <a:solidFill>
            <a:schemeClr val="bg1">
              <a:lumMod val="75000"/>
            </a:schemeClr>
          </a:solidFill>
        </a:ln>
      </c:spPr>
      <c:txPr>
        <a:bodyPr/>
        <a:lstStyle/>
        <a:p>
          <a:pPr>
            <a:defRPr lang="ja-JP" sz="1200">
              <a:latin typeface="+mn-lt"/>
            </a:defRPr>
          </a:pPr>
          <a:endParaRPr lang="zh-CN"/>
        </a:p>
      </c:txPr>
    </c:legend>
    <c:plotVisOnly val="1"/>
    <c:dispBlanksAs val="span"/>
    <c:showDLblsOverMax val="0"/>
  </c:chart>
  <c:printSettings>
    <c:headerFooter/>
    <c:pageMargins b="0.75000000000000488" l="0.70000000000000062" r="0.70000000000000062" t="0.75000000000000488" header="0.30000000000000032" footer="0.30000000000000032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ja-JP"/>
            </a:pPr>
            <a:r>
              <a:rPr lang="en-US" altLang="ja-JP"/>
              <a:t>Lv</a:t>
            </a:r>
            <a:r>
              <a:rPr lang="ja-JP" altLang="en-US"/>
              <a:t>　</a:t>
            </a:r>
            <a:r>
              <a:rPr lang="en-US" altLang="ja-JP" sz="1800" b="1" i="0" u="none" strike="noStrike" baseline="0">
                <a:effectLst/>
              </a:rPr>
              <a:t>(Variation)</a:t>
            </a:r>
            <a:endParaRPr lang="en-US" altLang="ja-JP"/>
          </a:p>
        </c:rich>
      </c:tx>
      <c:layout>
        <c:manualLayout>
          <c:xMode val="edge"/>
          <c:yMode val="edge"/>
          <c:x val="0.16480849996731442"/>
          <c:y val="3.429493407378742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'Drift Raw data '!$F$59</c:f>
              <c:strCache>
                <c:ptCount val="1"/>
                <c:pt idx="0">
                  <c:v>0</c:v>
                </c:pt>
              </c:strCache>
            </c:strRef>
          </c:tx>
          <c:marker>
            <c:symbol val="square"/>
            <c:size val="5"/>
          </c:marker>
          <c:xVal>
            <c:numRef>
              <c:f>'Drift Raw data '!$C$63:$C$96</c:f>
              <c:numCache>
                <c:formatCode>General</c:formatCode>
                <c:ptCount val="34"/>
                <c:pt idx="0">
                  <c:v>0</c:v>
                </c:pt>
                <c:pt idx="1">
                  <c:v>3.3333333333333333E-2</c:v>
                </c:pt>
                <c:pt idx="2">
                  <c:v>8.3333333333333301E-2</c:v>
                </c:pt>
                <c:pt idx="3">
                  <c:v>0.16666666666666666</c:v>
                </c:pt>
                <c:pt idx="4">
                  <c:v>0.33333333333333331</c:v>
                </c:pt>
                <c:pt idx="5">
                  <c:v>0.5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8</c:v>
                </c:pt>
                <c:pt idx="10">
                  <c:v>12</c:v>
                </c:pt>
                <c:pt idx="11">
                  <c:v>24</c:v>
                </c:pt>
                <c:pt idx="12">
                  <c:v>48</c:v>
                </c:pt>
                <c:pt idx="13">
                  <c:v>72</c:v>
                </c:pt>
                <c:pt idx="14">
                  <c:v>100</c:v>
                </c:pt>
                <c:pt idx="15">
                  <c:v>168</c:v>
                </c:pt>
                <c:pt idx="16">
                  <c:v>196</c:v>
                </c:pt>
                <c:pt idx="17">
                  <c:v>216</c:v>
                </c:pt>
                <c:pt idx="18">
                  <c:v>264</c:v>
                </c:pt>
                <c:pt idx="19">
                  <c:v>300</c:v>
                </c:pt>
                <c:pt idx="20">
                  <c:v>336</c:v>
                </c:pt>
                <c:pt idx="21">
                  <c:v>408</c:v>
                </c:pt>
                <c:pt idx="22">
                  <c:v>504</c:v>
                </c:pt>
                <c:pt idx="23">
                  <c:v>600</c:v>
                </c:pt>
                <c:pt idx="24">
                  <c:v>720</c:v>
                </c:pt>
                <c:pt idx="25">
                  <c:v>792</c:v>
                </c:pt>
                <c:pt idx="26">
                  <c:v>840</c:v>
                </c:pt>
                <c:pt idx="27">
                  <c:v>912</c:v>
                </c:pt>
                <c:pt idx="28">
                  <c:v>5000</c:v>
                </c:pt>
                <c:pt idx="29">
                  <c:v>7000</c:v>
                </c:pt>
                <c:pt idx="30">
                  <c:v>10000</c:v>
                </c:pt>
                <c:pt idx="31">
                  <c:v>15000</c:v>
                </c:pt>
                <c:pt idx="32">
                  <c:v>20000</c:v>
                </c:pt>
                <c:pt idx="33">
                  <c:v>25000</c:v>
                </c:pt>
              </c:numCache>
            </c:numRef>
          </c:xVal>
          <c:yVal>
            <c:numRef>
              <c:f>'Drift Raw data '!$L$63:$L$96</c:f>
              <c:numCache>
                <c:formatCode>0.00_);[Red]\(0.00\)</c:formatCode>
                <c:ptCount val="34"/>
                <c:pt idx="0">
                  <c:v>100</c:v>
                </c:pt>
                <c:pt idx="1">
                  <c:v>0</c:v>
                </c:pt>
                <c:pt idx="2">
                  <c:v>115.47468118427922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112.31262584831083</c:v>
                </c:pt>
                <c:pt idx="7">
                  <c:v>112.46177940189423</c:v>
                </c:pt>
                <c:pt idx="8">
                  <c:v>112.61093295547767</c:v>
                </c:pt>
                <c:pt idx="11">
                  <c:v>112.76008650906107</c:v>
                </c:pt>
                <c:pt idx="12">
                  <c:v>112.76008650906107</c:v>
                </c:pt>
                <c:pt idx="15">
                  <c:v>113.80416138414498</c:v>
                </c:pt>
                <c:pt idx="16">
                  <c:v>113.20754716981132</c:v>
                </c:pt>
                <c:pt idx="17">
                  <c:v>113.50585427697814</c:v>
                </c:pt>
                <c:pt idx="18">
                  <c:v>114.13479006637333</c:v>
                </c:pt>
                <c:pt idx="19">
                  <c:v>113.9369080468342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454-4C5F-B630-07A98AFDA89D}"/>
            </c:ext>
          </c:extLst>
        </c:ser>
        <c:ser>
          <c:idx val="1"/>
          <c:order val="1"/>
          <c:tx>
            <c:strRef>
              <c:f>'Drift Raw data '!$U$59</c:f>
              <c:strCache>
                <c:ptCount val="1"/>
                <c:pt idx="0">
                  <c:v>0</c:v>
                </c:pt>
              </c:strCache>
            </c:strRef>
          </c:tx>
          <c:marker>
            <c:symbol val="square"/>
            <c:size val="5"/>
          </c:marker>
          <c:xVal>
            <c:numRef>
              <c:f>'Drift Raw data '!$C$63:$C$96</c:f>
              <c:numCache>
                <c:formatCode>General</c:formatCode>
                <c:ptCount val="34"/>
                <c:pt idx="0">
                  <c:v>0</c:v>
                </c:pt>
                <c:pt idx="1">
                  <c:v>3.3333333333333333E-2</c:v>
                </c:pt>
                <c:pt idx="2">
                  <c:v>8.3333333333333301E-2</c:v>
                </c:pt>
                <c:pt idx="3">
                  <c:v>0.16666666666666666</c:v>
                </c:pt>
                <c:pt idx="4">
                  <c:v>0.33333333333333331</c:v>
                </c:pt>
                <c:pt idx="5">
                  <c:v>0.5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8</c:v>
                </c:pt>
                <c:pt idx="10">
                  <c:v>12</c:v>
                </c:pt>
                <c:pt idx="11">
                  <c:v>24</c:v>
                </c:pt>
                <c:pt idx="12">
                  <c:v>48</c:v>
                </c:pt>
                <c:pt idx="13">
                  <c:v>72</c:v>
                </c:pt>
                <c:pt idx="14">
                  <c:v>100</c:v>
                </c:pt>
                <c:pt idx="15">
                  <c:v>168</c:v>
                </c:pt>
                <c:pt idx="16">
                  <c:v>196</c:v>
                </c:pt>
                <c:pt idx="17">
                  <c:v>216</c:v>
                </c:pt>
                <c:pt idx="18">
                  <c:v>264</c:v>
                </c:pt>
                <c:pt idx="19">
                  <c:v>300</c:v>
                </c:pt>
                <c:pt idx="20">
                  <c:v>336</c:v>
                </c:pt>
                <c:pt idx="21">
                  <c:v>408</c:v>
                </c:pt>
                <c:pt idx="22">
                  <c:v>504</c:v>
                </c:pt>
                <c:pt idx="23">
                  <c:v>600</c:v>
                </c:pt>
                <c:pt idx="24">
                  <c:v>720</c:v>
                </c:pt>
                <c:pt idx="25">
                  <c:v>792</c:v>
                </c:pt>
                <c:pt idx="26">
                  <c:v>840</c:v>
                </c:pt>
                <c:pt idx="27">
                  <c:v>912</c:v>
                </c:pt>
                <c:pt idx="28">
                  <c:v>5000</c:v>
                </c:pt>
                <c:pt idx="29">
                  <c:v>7000</c:v>
                </c:pt>
                <c:pt idx="30">
                  <c:v>10000</c:v>
                </c:pt>
                <c:pt idx="31">
                  <c:v>15000</c:v>
                </c:pt>
                <c:pt idx="32">
                  <c:v>20000</c:v>
                </c:pt>
                <c:pt idx="33">
                  <c:v>25000</c:v>
                </c:pt>
              </c:numCache>
            </c:numRef>
          </c:xVal>
          <c:yVal>
            <c:numRef>
              <c:f>'Drift Raw data '!$AA$63:$AA$96</c:f>
              <c:numCache>
                <c:formatCode>0.00_);[Red]\(0.00\)</c:formatCode>
                <c:ptCount val="34"/>
                <c:pt idx="0">
                  <c:v>100</c:v>
                </c:pt>
                <c:pt idx="1">
                  <c:v>0</c:v>
                </c:pt>
                <c:pt idx="2">
                  <c:v>115.01674199312302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113.86707007612726</c:v>
                </c:pt>
                <c:pt idx="7">
                  <c:v>113.96567516028769</c:v>
                </c:pt>
                <c:pt idx="8">
                  <c:v>113.96567516028769</c:v>
                </c:pt>
                <c:pt idx="9">
                  <c:v>113.96567516028769</c:v>
                </c:pt>
                <c:pt idx="10">
                  <c:v>114.56628477905073</c:v>
                </c:pt>
                <c:pt idx="11">
                  <c:v>114.41613237435998</c:v>
                </c:pt>
                <c:pt idx="12">
                  <c:v>114.56628477905073</c:v>
                </c:pt>
                <c:pt idx="13">
                  <c:v>114.56628477905073</c:v>
                </c:pt>
                <c:pt idx="14">
                  <c:v>115.16689439781378</c:v>
                </c:pt>
                <c:pt idx="15">
                  <c:v>114.71643718374149</c:v>
                </c:pt>
                <c:pt idx="16">
                  <c:v>114.83855613447649</c:v>
                </c:pt>
                <c:pt idx="17">
                  <c:v>114.86658958843225</c:v>
                </c:pt>
                <c:pt idx="18">
                  <c:v>116.21796123064911</c:v>
                </c:pt>
                <c:pt idx="19">
                  <c:v>115.43367017522786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454-4C5F-B630-07A98AFDA89D}"/>
            </c:ext>
          </c:extLst>
        </c:ser>
        <c:ser>
          <c:idx val="2"/>
          <c:order val="2"/>
          <c:tx>
            <c:strRef>
              <c:f>'Drift Raw data '!$AJ$59</c:f>
              <c:strCache>
                <c:ptCount val="1"/>
                <c:pt idx="0">
                  <c:v>0</c:v>
                </c:pt>
              </c:strCache>
            </c:strRef>
          </c:tx>
          <c:marker>
            <c:symbol val="triangle"/>
            <c:size val="5"/>
          </c:marker>
          <c:xVal>
            <c:numRef>
              <c:f>'Drift Raw data '!$C$63:$C$96</c:f>
              <c:numCache>
                <c:formatCode>General</c:formatCode>
                <c:ptCount val="34"/>
                <c:pt idx="0">
                  <c:v>0</c:v>
                </c:pt>
                <c:pt idx="1">
                  <c:v>3.3333333333333333E-2</c:v>
                </c:pt>
                <c:pt idx="2">
                  <c:v>8.3333333333333301E-2</c:v>
                </c:pt>
                <c:pt idx="3">
                  <c:v>0.16666666666666666</c:v>
                </c:pt>
                <c:pt idx="4">
                  <c:v>0.33333333333333331</c:v>
                </c:pt>
                <c:pt idx="5">
                  <c:v>0.5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8</c:v>
                </c:pt>
                <c:pt idx="10">
                  <c:v>12</c:v>
                </c:pt>
                <c:pt idx="11">
                  <c:v>24</c:v>
                </c:pt>
                <c:pt idx="12">
                  <c:v>48</c:v>
                </c:pt>
                <c:pt idx="13">
                  <c:v>72</c:v>
                </c:pt>
                <c:pt idx="14">
                  <c:v>100</c:v>
                </c:pt>
                <c:pt idx="15">
                  <c:v>168</c:v>
                </c:pt>
                <c:pt idx="16">
                  <c:v>196</c:v>
                </c:pt>
                <c:pt idx="17">
                  <c:v>216</c:v>
                </c:pt>
                <c:pt idx="18">
                  <c:v>264</c:v>
                </c:pt>
                <c:pt idx="19">
                  <c:v>300</c:v>
                </c:pt>
                <c:pt idx="20">
                  <c:v>336</c:v>
                </c:pt>
                <c:pt idx="21">
                  <c:v>408</c:v>
                </c:pt>
                <c:pt idx="22">
                  <c:v>504</c:v>
                </c:pt>
                <c:pt idx="23">
                  <c:v>600</c:v>
                </c:pt>
                <c:pt idx="24">
                  <c:v>720</c:v>
                </c:pt>
                <c:pt idx="25">
                  <c:v>792</c:v>
                </c:pt>
                <c:pt idx="26">
                  <c:v>840</c:v>
                </c:pt>
                <c:pt idx="27">
                  <c:v>912</c:v>
                </c:pt>
                <c:pt idx="28">
                  <c:v>5000</c:v>
                </c:pt>
                <c:pt idx="29">
                  <c:v>7000</c:v>
                </c:pt>
                <c:pt idx="30">
                  <c:v>10000</c:v>
                </c:pt>
                <c:pt idx="31">
                  <c:v>15000</c:v>
                </c:pt>
                <c:pt idx="32">
                  <c:v>20000</c:v>
                </c:pt>
                <c:pt idx="33">
                  <c:v>25000</c:v>
                </c:pt>
              </c:numCache>
            </c:numRef>
          </c:xVal>
          <c:yVal>
            <c:numRef>
              <c:f>'Drift Raw data '!$AP$63:$AP$96</c:f>
              <c:numCache>
                <c:formatCode>0.00_ ;[Red]\-0.00\ 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454-4C5F-B630-07A98AFDA89D}"/>
            </c:ext>
          </c:extLst>
        </c:ser>
        <c:ser>
          <c:idx val="3"/>
          <c:order val="3"/>
          <c:tx>
            <c:strRef>
              <c:f>'Drift Raw data '!$AY$59</c:f>
              <c:strCache>
                <c:ptCount val="1"/>
                <c:pt idx="0">
                  <c:v>0</c:v>
                </c:pt>
              </c:strCache>
            </c:strRef>
          </c:tx>
          <c:marker>
            <c:symbol val="triangle"/>
            <c:size val="5"/>
          </c:marker>
          <c:xVal>
            <c:numRef>
              <c:f>'Drift Raw data '!$C$63:$C$96</c:f>
              <c:numCache>
                <c:formatCode>General</c:formatCode>
                <c:ptCount val="34"/>
                <c:pt idx="0">
                  <c:v>0</c:v>
                </c:pt>
                <c:pt idx="1">
                  <c:v>3.3333333333333333E-2</c:v>
                </c:pt>
                <c:pt idx="2">
                  <c:v>8.3333333333333301E-2</c:v>
                </c:pt>
                <c:pt idx="3">
                  <c:v>0.16666666666666666</c:v>
                </c:pt>
                <c:pt idx="4">
                  <c:v>0.33333333333333331</c:v>
                </c:pt>
                <c:pt idx="5">
                  <c:v>0.5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8</c:v>
                </c:pt>
                <c:pt idx="10">
                  <c:v>12</c:v>
                </c:pt>
                <c:pt idx="11">
                  <c:v>24</c:v>
                </c:pt>
                <c:pt idx="12">
                  <c:v>48</c:v>
                </c:pt>
                <c:pt idx="13">
                  <c:v>72</c:v>
                </c:pt>
                <c:pt idx="14">
                  <c:v>100</c:v>
                </c:pt>
                <c:pt idx="15">
                  <c:v>168</c:v>
                </c:pt>
                <c:pt idx="16">
                  <c:v>196</c:v>
                </c:pt>
                <c:pt idx="17">
                  <c:v>216</c:v>
                </c:pt>
                <c:pt idx="18">
                  <c:v>264</c:v>
                </c:pt>
                <c:pt idx="19">
                  <c:v>300</c:v>
                </c:pt>
                <c:pt idx="20">
                  <c:v>336</c:v>
                </c:pt>
                <c:pt idx="21">
                  <c:v>408</c:v>
                </c:pt>
                <c:pt idx="22">
                  <c:v>504</c:v>
                </c:pt>
                <c:pt idx="23">
                  <c:v>600</c:v>
                </c:pt>
                <c:pt idx="24">
                  <c:v>720</c:v>
                </c:pt>
                <c:pt idx="25">
                  <c:v>792</c:v>
                </c:pt>
                <c:pt idx="26">
                  <c:v>840</c:v>
                </c:pt>
                <c:pt idx="27">
                  <c:v>912</c:v>
                </c:pt>
                <c:pt idx="28">
                  <c:v>5000</c:v>
                </c:pt>
                <c:pt idx="29">
                  <c:v>7000</c:v>
                </c:pt>
                <c:pt idx="30">
                  <c:v>10000</c:v>
                </c:pt>
                <c:pt idx="31">
                  <c:v>15000</c:v>
                </c:pt>
                <c:pt idx="32">
                  <c:v>20000</c:v>
                </c:pt>
                <c:pt idx="33">
                  <c:v>25000</c:v>
                </c:pt>
              </c:numCache>
            </c:numRef>
          </c:xVal>
          <c:yVal>
            <c:numRef>
              <c:f>'Drift Raw data '!$BE$63:$BE$96</c:f>
              <c:numCache>
                <c:formatCode>0.00_ ;[Red]\-0.00\ 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7454-4C5F-B630-07A98AFDA89D}"/>
            </c:ext>
          </c:extLst>
        </c:ser>
        <c:ser>
          <c:idx val="4"/>
          <c:order val="4"/>
          <c:tx>
            <c:strRef>
              <c:f>'Drift Raw data '!$BN$59</c:f>
              <c:strCache>
                <c:ptCount val="1"/>
                <c:pt idx="0">
                  <c:v>0</c:v>
                </c:pt>
              </c:strCache>
            </c:strRef>
          </c:tx>
          <c:marker>
            <c:symbol val="circle"/>
            <c:size val="5"/>
          </c:marker>
          <c:xVal>
            <c:numRef>
              <c:f>'Drift Raw data '!$C$63:$C$96</c:f>
              <c:numCache>
                <c:formatCode>General</c:formatCode>
                <c:ptCount val="34"/>
                <c:pt idx="0">
                  <c:v>0</c:v>
                </c:pt>
                <c:pt idx="1">
                  <c:v>3.3333333333333333E-2</c:v>
                </c:pt>
                <c:pt idx="2">
                  <c:v>8.3333333333333301E-2</c:v>
                </c:pt>
                <c:pt idx="3">
                  <c:v>0.16666666666666666</c:v>
                </c:pt>
                <c:pt idx="4">
                  <c:v>0.33333333333333331</c:v>
                </c:pt>
                <c:pt idx="5">
                  <c:v>0.5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8</c:v>
                </c:pt>
                <c:pt idx="10">
                  <c:v>12</c:v>
                </c:pt>
                <c:pt idx="11">
                  <c:v>24</c:v>
                </c:pt>
                <c:pt idx="12">
                  <c:v>48</c:v>
                </c:pt>
                <c:pt idx="13">
                  <c:v>72</c:v>
                </c:pt>
                <c:pt idx="14">
                  <c:v>100</c:v>
                </c:pt>
                <c:pt idx="15">
                  <c:v>168</c:v>
                </c:pt>
                <c:pt idx="16">
                  <c:v>196</c:v>
                </c:pt>
                <c:pt idx="17">
                  <c:v>216</c:v>
                </c:pt>
                <c:pt idx="18">
                  <c:v>264</c:v>
                </c:pt>
                <c:pt idx="19">
                  <c:v>300</c:v>
                </c:pt>
                <c:pt idx="20">
                  <c:v>336</c:v>
                </c:pt>
                <c:pt idx="21">
                  <c:v>408</c:v>
                </c:pt>
                <c:pt idx="22">
                  <c:v>504</c:v>
                </c:pt>
                <c:pt idx="23">
                  <c:v>600</c:v>
                </c:pt>
                <c:pt idx="24">
                  <c:v>720</c:v>
                </c:pt>
                <c:pt idx="25">
                  <c:v>792</c:v>
                </c:pt>
                <c:pt idx="26">
                  <c:v>840</c:v>
                </c:pt>
                <c:pt idx="27">
                  <c:v>912</c:v>
                </c:pt>
                <c:pt idx="28">
                  <c:v>5000</c:v>
                </c:pt>
                <c:pt idx="29">
                  <c:v>7000</c:v>
                </c:pt>
                <c:pt idx="30">
                  <c:v>10000</c:v>
                </c:pt>
                <c:pt idx="31">
                  <c:v>15000</c:v>
                </c:pt>
                <c:pt idx="32">
                  <c:v>20000</c:v>
                </c:pt>
                <c:pt idx="33">
                  <c:v>25000</c:v>
                </c:pt>
              </c:numCache>
            </c:numRef>
          </c:xVal>
          <c:yVal>
            <c:numRef>
              <c:f>'Drift Raw data '!$BT$63:$BT$96</c:f>
              <c:numCache>
                <c:formatCode>0.00_ ;[Red]\-0.00\ 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7454-4C5F-B630-07A98AFDA89D}"/>
            </c:ext>
          </c:extLst>
        </c:ser>
        <c:ser>
          <c:idx val="5"/>
          <c:order val="5"/>
          <c:tx>
            <c:strRef>
              <c:f>'Drift Raw data '!$CC$59</c:f>
              <c:strCache>
                <c:ptCount val="1"/>
                <c:pt idx="0">
                  <c:v>0</c:v>
                </c:pt>
              </c:strCache>
            </c:strRef>
          </c:tx>
          <c:marker>
            <c:symbol val="circle"/>
            <c:size val="5"/>
          </c:marker>
          <c:xVal>
            <c:numRef>
              <c:f>'Drift Raw data '!$C$63:$C$96</c:f>
              <c:numCache>
                <c:formatCode>General</c:formatCode>
                <c:ptCount val="34"/>
                <c:pt idx="0">
                  <c:v>0</c:v>
                </c:pt>
                <c:pt idx="1">
                  <c:v>3.3333333333333333E-2</c:v>
                </c:pt>
                <c:pt idx="2">
                  <c:v>8.3333333333333301E-2</c:v>
                </c:pt>
                <c:pt idx="3">
                  <c:v>0.16666666666666666</c:v>
                </c:pt>
                <c:pt idx="4">
                  <c:v>0.33333333333333331</c:v>
                </c:pt>
                <c:pt idx="5">
                  <c:v>0.5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8</c:v>
                </c:pt>
                <c:pt idx="10">
                  <c:v>12</c:v>
                </c:pt>
                <c:pt idx="11">
                  <c:v>24</c:v>
                </c:pt>
                <c:pt idx="12">
                  <c:v>48</c:v>
                </c:pt>
                <c:pt idx="13">
                  <c:v>72</c:v>
                </c:pt>
                <c:pt idx="14">
                  <c:v>100</c:v>
                </c:pt>
                <c:pt idx="15">
                  <c:v>168</c:v>
                </c:pt>
                <c:pt idx="16">
                  <c:v>196</c:v>
                </c:pt>
                <c:pt idx="17">
                  <c:v>216</c:v>
                </c:pt>
                <c:pt idx="18">
                  <c:v>264</c:v>
                </c:pt>
                <c:pt idx="19">
                  <c:v>300</c:v>
                </c:pt>
                <c:pt idx="20">
                  <c:v>336</c:v>
                </c:pt>
                <c:pt idx="21">
                  <c:v>408</c:v>
                </c:pt>
                <c:pt idx="22">
                  <c:v>504</c:v>
                </c:pt>
                <c:pt idx="23">
                  <c:v>600</c:v>
                </c:pt>
                <c:pt idx="24">
                  <c:v>720</c:v>
                </c:pt>
                <c:pt idx="25">
                  <c:v>792</c:v>
                </c:pt>
                <c:pt idx="26">
                  <c:v>840</c:v>
                </c:pt>
                <c:pt idx="27">
                  <c:v>912</c:v>
                </c:pt>
                <c:pt idx="28">
                  <c:v>5000</c:v>
                </c:pt>
                <c:pt idx="29">
                  <c:v>7000</c:v>
                </c:pt>
                <c:pt idx="30">
                  <c:v>10000</c:v>
                </c:pt>
                <c:pt idx="31">
                  <c:v>15000</c:v>
                </c:pt>
                <c:pt idx="32">
                  <c:v>20000</c:v>
                </c:pt>
                <c:pt idx="33">
                  <c:v>25000</c:v>
                </c:pt>
              </c:numCache>
            </c:numRef>
          </c:xVal>
          <c:yVal>
            <c:numRef>
              <c:f>'Drift Raw data '!$CI$63:$CI$96</c:f>
              <c:numCache>
                <c:formatCode>0.00_ ;[Red]\-0.00\ 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7454-4C5F-B630-07A98AFDA89D}"/>
            </c:ext>
          </c:extLst>
        </c:ser>
        <c:ser>
          <c:idx val="6"/>
          <c:order val="6"/>
          <c:tx>
            <c:v>Guide Line</c:v>
          </c:tx>
          <c:spPr>
            <a:ln>
              <a:prstDash val="sysDot"/>
            </a:ln>
          </c:spPr>
          <c:marker>
            <c:symbol val="none"/>
          </c:marker>
          <c:xVal>
            <c:numRef>
              <c:f>'Drift Raw data '!$C$110:$C$131</c:f>
            </c:numRef>
          </c:xVal>
          <c:yVal>
            <c:numRef>
              <c:f>'Drift Raw data '!$N$110:$N$131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7454-4C5F-B630-07A98AFDA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728960"/>
        <c:axId val="30730880"/>
      </c:scatterChart>
      <c:valAx>
        <c:axId val="30728960"/>
        <c:scaling>
          <c:orientation val="minMax"/>
          <c:max val="300"/>
          <c:min val="0"/>
        </c:scaling>
        <c:delete val="0"/>
        <c:axPos val="b"/>
        <c:majorGridlines/>
        <c:minorGridlines>
          <c:spPr>
            <a:ln>
              <a:solidFill>
                <a:schemeClr val="bg1">
                  <a:lumMod val="85000"/>
                </a:scheme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lang="ja-JP"/>
                </a:pPr>
                <a:r>
                  <a:rPr lang="en-US" altLang="ja-JP" sz="1000" b="1" i="0" u="none" strike="noStrike" baseline="0"/>
                  <a:t>Aging Time</a:t>
                </a:r>
                <a:r>
                  <a:rPr lang="ja-JP" altLang="ja-JP" sz="1000" b="1" i="0" u="none" strike="noStrike" baseline="0"/>
                  <a:t>　</a:t>
                </a:r>
                <a:r>
                  <a:rPr lang="en-US" altLang="ja-JP" sz="1000" b="1" i="0" u="none" strike="noStrike" baseline="0"/>
                  <a:t>[hours]</a:t>
                </a:r>
                <a:endParaRPr lang="ja-JP"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txPr>
          <a:bodyPr/>
          <a:lstStyle/>
          <a:p>
            <a:pPr>
              <a:defRPr lang="ja-JP" sz="1200">
                <a:latin typeface="+mj-lt"/>
              </a:defRPr>
            </a:pPr>
            <a:endParaRPr lang="zh-CN"/>
          </a:p>
        </c:txPr>
        <c:crossAx val="30730880"/>
        <c:crosses val="autoZero"/>
        <c:crossBetween val="midCat"/>
      </c:valAx>
      <c:valAx>
        <c:axId val="30730880"/>
        <c:scaling>
          <c:orientation val="minMax"/>
          <c:max val="110"/>
          <c:min val="80"/>
        </c:scaling>
        <c:delete val="0"/>
        <c:axPos val="l"/>
        <c:majorGridlines/>
        <c:minorGridlines>
          <c:spPr>
            <a:ln>
              <a:solidFill>
                <a:schemeClr val="bg1">
                  <a:lumMod val="85000"/>
                </a:scheme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lang="ja-JP" b="0">
                    <a:latin typeface="Arial Unicode MS" pitchFamily="50" charset="-128"/>
                    <a:ea typeface="Arial Unicode MS" pitchFamily="50" charset="-128"/>
                    <a:cs typeface="Arial Unicode MS" pitchFamily="50" charset="-128"/>
                  </a:defRPr>
                </a:pPr>
                <a:r>
                  <a:rPr lang="en-US" altLang="ja-JP" b="0">
                    <a:latin typeface="Arial Unicode MS" pitchFamily="50" charset="-128"/>
                    <a:ea typeface="Arial Unicode MS" pitchFamily="50" charset="-128"/>
                    <a:cs typeface="Arial Unicode MS" pitchFamily="50" charset="-128"/>
                  </a:rPr>
                  <a:t>White Luminance</a:t>
                </a:r>
                <a:r>
                  <a:rPr lang="ja-JP" altLang="en-US" b="0">
                    <a:latin typeface="Arial Unicode MS" pitchFamily="50" charset="-128"/>
                    <a:ea typeface="Arial Unicode MS" pitchFamily="50" charset="-128"/>
                    <a:cs typeface="Arial Unicode MS" pitchFamily="50" charset="-128"/>
                  </a:rPr>
                  <a:t>　</a:t>
                </a:r>
                <a:r>
                  <a:rPr lang="en-US" altLang="ja-JP" b="0">
                    <a:latin typeface="Arial Unicode MS" pitchFamily="50" charset="-128"/>
                    <a:ea typeface="Arial Unicode MS" pitchFamily="50" charset="-128"/>
                    <a:cs typeface="Arial Unicode MS" pitchFamily="50" charset="-128"/>
                  </a:rPr>
                  <a:t>[%]</a:t>
                </a:r>
                <a:endParaRPr lang="ja-JP" altLang="en-US" b="0">
                  <a:latin typeface="Arial Unicode MS" pitchFamily="50" charset="-128"/>
                  <a:ea typeface="Arial Unicode MS" pitchFamily="50" charset="-128"/>
                  <a:cs typeface="Arial Unicode MS" pitchFamily="50" charset="-128"/>
                </a:endParaRPr>
              </a:p>
            </c:rich>
          </c:tx>
          <c:overlay val="0"/>
        </c:title>
        <c:numFmt formatCode="#,##0_);\(#,##0\)" sourceLinked="0"/>
        <c:majorTickMark val="out"/>
        <c:minorTickMark val="none"/>
        <c:tickLblPos val="nextTo"/>
        <c:txPr>
          <a:bodyPr/>
          <a:lstStyle/>
          <a:p>
            <a:pPr>
              <a:defRPr lang="ja-JP" sz="1200">
                <a:latin typeface="+mj-lt"/>
              </a:defRPr>
            </a:pPr>
            <a:endParaRPr lang="zh-CN"/>
          </a:p>
        </c:txPr>
        <c:crossAx val="30728960"/>
        <c:crosses val="autoZero"/>
        <c:crossBetween val="midCat"/>
        <c:majorUnit val="10"/>
      </c:valAx>
    </c:plotArea>
    <c:legend>
      <c:legendPos val="r"/>
      <c:layout>
        <c:manualLayout>
          <c:xMode val="edge"/>
          <c:yMode val="edge"/>
          <c:x val="0.70972037212273065"/>
          <c:y val="2.884834988683806E-3"/>
          <c:w val="0.28346669231502902"/>
          <c:h val="0.38991507037929157"/>
        </c:manualLayout>
      </c:layout>
      <c:overlay val="1"/>
      <c:spPr>
        <a:solidFill>
          <a:schemeClr val="bg1"/>
        </a:solidFill>
        <a:ln>
          <a:solidFill>
            <a:schemeClr val="bg1">
              <a:lumMod val="75000"/>
            </a:schemeClr>
          </a:solidFill>
        </a:ln>
      </c:spPr>
      <c:txPr>
        <a:bodyPr/>
        <a:lstStyle/>
        <a:p>
          <a:pPr>
            <a:defRPr lang="ja-JP" sz="1200">
              <a:latin typeface="+mn-lt"/>
            </a:defRPr>
          </a:pPr>
          <a:endParaRPr lang="zh-CN"/>
        </a:p>
      </c:txPr>
    </c:legend>
    <c:plotVisOnly val="1"/>
    <c:dispBlanksAs val="span"/>
    <c:showDLblsOverMax val="0"/>
  </c:chart>
  <c:printSettings>
    <c:headerFooter/>
    <c:pageMargins b="0.75000000000000511" l="0.70000000000000062" r="0.70000000000000062" t="0.75000000000000511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ja-JP"/>
            </a:pPr>
            <a:r>
              <a:rPr lang="en-US" altLang="ja-JP"/>
              <a:t>Lv (Variation)</a:t>
            </a:r>
            <a:endParaRPr lang="ja-JP" alt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'Drift Raw data '!$F$59</c:f>
              <c:strCache>
                <c:ptCount val="1"/>
                <c:pt idx="0">
                  <c:v>0</c:v>
                </c:pt>
              </c:strCache>
            </c:strRef>
          </c:tx>
          <c:marker>
            <c:symbol val="square"/>
            <c:size val="5"/>
          </c:marker>
          <c:xVal>
            <c:numRef>
              <c:f>'Drift Raw data '!$C$63:$C$96</c:f>
              <c:numCache>
                <c:formatCode>General</c:formatCode>
                <c:ptCount val="34"/>
                <c:pt idx="0">
                  <c:v>0</c:v>
                </c:pt>
                <c:pt idx="1">
                  <c:v>3.3333333333333333E-2</c:v>
                </c:pt>
                <c:pt idx="2">
                  <c:v>8.3333333333333301E-2</c:v>
                </c:pt>
                <c:pt idx="3">
                  <c:v>0.16666666666666666</c:v>
                </c:pt>
                <c:pt idx="4">
                  <c:v>0.33333333333333331</c:v>
                </c:pt>
                <c:pt idx="5">
                  <c:v>0.5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8</c:v>
                </c:pt>
                <c:pt idx="10">
                  <c:v>12</c:v>
                </c:pt>
                <c:pt idx="11">
                  <c:v>24</c:v>
                </c:pt>
                <c:pt idx="12">
                  <c:v>48</c:v>
                </c:pt>
                <c:pt idx="13">
                  <c:v>72</c:v>
                </c:pt>
                <c:pt idx="14">
                  <c:v>100</c:v>
                </c:pt>
                <c:pt idx="15">
                  <c:v>168</c:v>
                </c:pt>
                <c:pt idx="16">
                  <c:v>196</c:v>
                </c:pt>
                <c:pt idx="17">
                  <c:v>216</c:v>
                </c:pt>
                <c:pt idx="18">
                  <c:v>264</c:v>
                </c:pt>
                <c:pt idx="19">
                  <c:v>300</c:v>
                </c:pt>
                <c:pt idx="20">
                  <c:v>336</c:v>
                </c:pt>
                <c:pt idx="21">
                  <c:v>408</c:v>
                </c:pt>
                <c:pt idx="22">
                  <c:v>504</c:v>
                </c:pt>
                <c:pt idx="23">
                  <c:v>600</c:v>
                </c:pt>
                <c:pt idx="24">
                  <c:v>720</c:v>
                </c:pt>
                <c:pt idx="25">
                  <c:v>792</c:v>
                </c:pt>
                <c:pt idx="26">
                  <c:v>840</c:v>
                </c:pt>
                <c:pt idx="27">
                  <c:v>912</c:v>
                </c:pt>
                <c:pt idx="28">
                  <c:v>5000</c:v>
                </c:pt>
                <c:pt idx="29">
                  <c:v>7000</c:v>
                </c:pt>
                <c:pt idx="30">
                  <c:v>10000</c:v>
                </c:pt>
                <c:pt idx="31">
                  <c:v>15000</c:v>
                </c:pt>
                <c:pt idx="32">
                  <c:v>20000</c:v>
                </c:pt>
                <c:pt idx="33">
                  <c:v>25000</c:v>
                </c:pt>
              </c:numCache>
            </c:numRef>
          </c:xVal>
          <c:yVal>
            <c:numRef>
              <c:f>'Drift Raw data '!$L$63:$L$96</c:f>
              <c:numCache>
                <c:formatCode>0.00_);[Red]\(0.00\)</c:formatCode>
                <c:ptCount val="34"/>
                <c:pt idx="0">
                  <c:v>100</c:v>
                </c:pt>
                <c:pt idx="1">
                  <c:v>0</c:v>
                </c:pt>
                <c:pt idx="2">
                  <c:v>115.47468118427922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112.31262584831083</c:v>
                </c:pt>
                <c:pt idx="7">
                  <c:v>112.46177940189423</c:v>
                </c:pt>
                <c:pt idx="8">
                  <c:v>112.61093295547767</c:v>
                </c:pt>
                <c:pt idx="11">
                  <c:v>112.76008650906107</c:v>
                </c:pt>
                <c:pt idx="12">
                  <c:v>112.76008650906107</c:v>
                </c:pt>
                <c:pt idx="15">
                  <c:v>113.80416138414498</c:v>
                </c:pt>
                <c:pt idx="16">
                  <c:v>113.20754716981132</c:v>
                </c:pt>
                <c:pt idx="17">
                  <c:v>113.50585427697814</c:v>
                </c:pt>
                <c:pt idx="18">
                  <c:v>114.13479006637333</c:v>
                </c:pt>
                <c:pt idx="19">
                  <c:v>113.9369080468342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3E6-42E2-8299-147256F21DAF}"/>
            </c:ext>
          </c:extLst>
        </c:ser>
        <c:ser>
          <c:idx val="1"/>
          <c:order val="1"/>
          <c:tx>
            <c:strRef>
              <c:f>'Drift Raw data '!$U$59</c:f>
              <c:strCache>
                <c:ptCount val="1"/>
                <c:pt idx="0">
                  <c:v>0</c:v>
                </c:pt>
              </c:strCache>
            </c:strRef>
          </c:tx>
          <c:marker>
            <c:symbol val="square"/>
            <c:size val="5"/>
          </c:marker>
          <c:xVal>
            <c:numRef>
              <c:f>'Drift Raw data '!$C$63:$C$96</c:f>
              <c:numCache>
                <c:formatCode>General</c:formatCode>
                <c:ptCount val="34"/>
                <c:pt idx="0">
                  <c:v>0</c:v>
                </c:pt>
                <c:pt idx="1">
                  <c:v>3.3333333333333333E-2</c:v>
                </c:pt>
                <c:pt idx="2">
                  <c:v>8.3333333333333301E-2</c:v>
                </c:pt>
                <c:pt idx="3">
                  <c:v>0.16666666666666666</c:v>
                </c:pt>
                <c:pt idx="4">
                  <c:v>0.33333333333333331</c:v>
                </c:pt>
                <c:pt idx="5">
                  <c:v>0.5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8</c:v>
                </c:pt>
                <c:pt idx="10">
                  <c:v>12</c:v>
                </c:pt>
                <c:pt idx="11">
                  <c:v>24</c:v>
                </c:pt>
                <c:pt idx="12">
                  <c:v>48</c:v>
                </c:pt>
                <c:pt idx="13">
                  <c:v>72</c:v>
                </c:pt>
                <c:pt idx="14">
                  <c:v>100</c:v>
                </c:pt>
                <c:pt idx="15">
                  <c:v>168</c:v>
                </c:pt>
                <c:pt idx="16">
                  <c:v>196</c:v>
                </c:pt>
                <c:pt idx="17">
                  <c:v>216</c:v>
                </c:pt>
                <c:pt idx="18">
                  <c:v>264</c:v>
                </c:pt>
                <c:pt idx="19">
                  <c:v>300</c:v>
                </c:pt>
                <c:pt idx="20">
                  <c:v>336</c:v>
                </c:pt>
                <c:pt idx="21">
                  <c:v>408</c:v>
                </c:pt>
                <c:pt idx="22">
                  <c:v>504</c:v>
                </c:pt>
                <c:pt idx="23">
                  <c:v>600</c:v>
                </c:pt>
                <c:pt idx="24">
                  <c:v>720</c:v>
                </c:pt>
                <c:pt idx="25">
                  <c:v>792</c:v>
                </c:pt>
                <c:pt idx="26">
                  <c:v>840</c:v>
                </c:pt>
                <c:pt idx="27">
                  <c:v>912</c:v>
                </c:pt>
                <c:pt idx="28">
                  <c:v>5000</c:v>
                </c:pt>
                <c:pt idx="29">
                  <c:v>7000</c:v>
                </c:pt>
                <c:pt idx="30">
                  <c:v>10000</c:v>
                </c:pt>
                <c:pt idx="31">
                  <c:v>15000</c:v>
                </c:pt>
                <c:pt idx="32">
                  <c:v>20000</c:v>
                </c:pt>
                <c:pt idx="33">
                  <c:v>25000</c:v>
                </c:pt>
              </c:numCache>
            </c:numRef>
          </c:xVal>
          <c:yVal>
            <c:numRef>
              <c:f>'Drift Raw data '!$AA$63:$AA$96</c:f>
              <c:numCache>
                <c:formatCode>0.00_);[Red]\(0.00\)</c:formatCode>
                <c:ptCount val="34"/>
                <c:pt idx="0">
                  <c:v>100</c:v>
                </c:pt>
                <c:pt idx="1">
                  <c:v>0</c:v>
                </c:pt>
                <c:pt idx="2">
                  <c:v>115.01674199312302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113.86707007612726</c:v>
                </c:pt>
                <c:pt idx="7">
                  <c:v>113.96567516028769</c:v>
                </c:pt>
                <c:pt idx="8">
                  <c:v>113.96567516028769</c:v>
                </c:pt>
                <c:pt idx="9">
                  <c:v>113.96567516028769</c:v>
                </c:pt>
                <c:pt idx="10">
                  <c:v>114.56628477905073</c:v>
                </c:pt>
                <c:pt idx="11">
                  <c:v>114.41613237435998</c:v>
                </c:pt>
                <c:pt idx="12">
                  <c:v>114.56628477905073</c:v>
                </c:pt>
                <c:pt idx="13">
                  <c:v>114.56628477905073</c:v>
                </c:pt>
                <c:pt idx="14">
                  <c:v>115.16689439781378</c:v>
                </c:pt>
                <c:pt idx="15">
                  <c:v>114.71643718374149</c:v>
                </c:pt>
                <c:pt idx="16">
                  <c:v>114.83855613447649</c:v>
                </c:pt>
                <c:pt idx="17">
                  <c:v>114.86658958843225</c:v>
                </c:pt>
                <c:pt idx="18">
                  <c:v>116.21796123064911</c:v>
                </c:pt>
                <c:pt idx="19">
                  <c:v>115.43367017522786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3E6-42E2-8299-147256F21DAF}"/>
            </c:ext>
          </c:extLst>
        </c:ser>
        <c:ser>
          <c:idx val="2"/>
          <c:order val="2"/>
          <c:tx>
            <c:strRef>
              <c:f>'Drift Raw data '!$AJ$59</c:f>
              <c:strCache>
                <c:ptCount val="1"/>
                <c:pt idx="0">
                  <c:v>0</c:v>
                </c:pt>
              </c:strCache>
            </c:strRef>
          </c:tx>
          <c:marker>
            <c:symbol val="triangle"/>
            <c:size val="5"/>
          </c:marker>
          <c:xVal>
            <c:numRef>
              <c:f>'Drift Raw data '!$C$63:$C$96</c:f>
              <c:numCache>
                <c:formatCode>General</c:formatCode>
                <c:ptCount val="34"/>
                <c:pt idx="0">
                  <c:v>0</c:v>
                </c:pt>
                <c:pt idx="1">
                  <c:v>3.3333333333333333E-2</c:v>
                </c:pt>
                <c:pt idx="2">
                  <c:v>8.3333333333333301E-2</c:v>
                </c:pt>
                <c:pt idx="3">
                  <c:v>0.16666666666666666</c:v>
                </c:pt>
                <c:pt idx="4">
                  <c:v>0.33333333333333331</c:v>
                </c:pt>
                <c:pt idx="5">
                  <c:v>0.5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8</c:v>
                </c:pt>
                <c:pt idx="10">
                  <c:v>12</c:v>
                </c:pt>
                <c:pt idx="11">
                  <c:v>24</c:v>
                </c:pt>
                <c:pt idx="12">
                  <c:v>48</c:v>
                </c:pt>
                <c:pt idx="13">
                  <c:v>72</c:v>
                </c:pt>
                <c:pt idx="14">
                  <c:v>100</c:v>
                </c:pt>
                <c:pt idx="15">
                  <c:v>168</c:v>
                </c:pt>
                <c:pt idx="16">
                  <c:v>196</c:v>
                </c:pt>
                <c:pt idx="17">
                  <c:v>216</c:v>
                </c:pt>
                <c:pt idx="18">
                  <c:v>264</c:v>
                </c:pt>
                <c:pt idx="19">
                  <c:v>300</c:v>
                </c:pt>
                <c:pt idx="20">
                  <c:v>336</c:v>
                </c:pt>
                <c:pt idx="21">
                  <c:v>408</c:v>
                </c:pt>
                <c:pt idx="22">
                  <c:v>504</c:v>
                </c:pt>
                <c:pt idx="23">
                  <c:v>600</c:v>
                </c:pt>
                <c:pt idx="24">
                  <c:v>720</c:v>
                </c:pt>
                <c:pt idx="25">
                  <c:v>792</c:v>
                </c:pt>
                <c:pt idx="26">
                  <c:v>840</c:v>
                </c:pt>
                <c:pt idx="27">
                  <c:v>912</c:v>
                </c:pt>
                <c:pt idx="28">
                  <c:v>5000</c:v>
                </c:pt>
                <c:pt idx="29">
                  <c:v>7000</c:v>
                </c:pt>
                <c:pt idx="30">
                  <c:v>10000</c:v>
                </c:pt>
                <c:pt idx="31">
                  <c:v>15000</c:v>
                </c:pt>
                <c:pt idx="32">
                  <c:v>20000</c:v>
                </c:pt>
                <c:pt idx="33">
                  <c:v>25000</c:v>
                </c:pt>
              </c:numCache>
            </c:numRef>
          </c:xVal>
          <c:yVal>
            <c:numRef>
              <c:f>'Drift Raw data '!$AP$63:$AP$96</c:f>
              <c:numCache>
                <c:formatCode>0.00_ ;[Red]\-0.00\ 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3E6-42E2-8299-147256F21DAF}"/>
            </c:ext>
          </c:extLst>
        </c:ser>
        <c:ser>
          <c:idx val="3"/>
          <c:order val="3"/>
          <c:tx>
            <c:strRef>
              <c:f>'Drift Raw data '!$AY$59</c:f>
              <c:strCache>
                <c:ptCount val="1"/>
                <c:pt idx="0">
                  <c:v>0</c:v>
                </c:pt>
              </c:strCache>
            </c:strRef>
          </c:tx>
          <c:marker>
            <c:symbol val="triangle"/>
            <c:size val="5"/>
          </c:marker>
          <c:xVal>
            <c:numRef>
              <c:f>'Drift Raw data '!$C$63:$C$96</c:f>
              <c:numCache>
                <c:formatCode>General</c:formatCode>
                <c:ptCount val="34"/>
                <c:pt idx="0">
                  <c:v>0</c:v>
                </c:pt>
                <c:pt idx="1">
                  <c:v>3.3333333333333333E-2</c:v>
                </c:pt>
                <c:pt idx="2">
                  <c:v>8.3333333333333301E-2</c:v>
                </c:pt>
                <c:pt idx="3">
                  <c:v>0.16666666666666666</c:v>
                </c:pt>
                <c:pt idx="4">
                  <c:v>0.33333333333333331</c:v>
                </c:pt>
                <c:pt idx="5">
                  <c:v>0.5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8</c:v>
                </c:pt>
                <c:pt idx="10">
                  <c:v>12</c:v>
                </c:pt>
                <c:pt idx="11">
                  <c:v>24</c:v>
                </c:pt>
                <c:pt idx="12">
                  <c:v>48</c:v>
                </c:pt>
                <c:pt idx="13">
                  <c:v>72</c:v>
                </c:pt>
                <c:pt idx="14">
                  <c:v>100</c:v>
                </c:pt>
                <c:pt idx="15">
                  <c:v>168</c:v>
                </c:pt>
                <c:pt idx="16">
                  <c:v>196</c:v>
                </c:pt>
                <c:pt idx="17">
                  <c:v>216</c:v>
                </c:pt>
                <c:pt idx="18">
                  <c:v>264</c:v>
                </c:pt>
                <c:pt idx="19">
                  <c:v>300</c:v>
                </c:pt>
                <c:pt idx="20">
                  <c:v>336</c:v>
                </c:pt>
                <c:pt idx="21">
                  <c:v>408</c:v>
                </c:pt>
                <c:pt idx="22">
                  <c:v>504</c:v>
                </c:pt>
                <c:pt idx="23">
                  <c:v>600</c:v>
                </c:pt>
                <c:pt idx="24">
                  <c:v>720</c:v>
                </c:pt>
                <c:pt idx="25">
                  <c:v>792</c:v>
                </c:pt>
                <c:pt idx="26">
                  <c:v>840</c:v>
                </c:pt>
                <c:pt idx="27">
                  <c:v>912</c:v>
                </c:pt>
                <c:pt idx="28">
                  <c:v>5000</c:v>
                </c:pt>
                <c:pt idx="29">
                  <c:v>7000</c:v>
                </c:pt>
                <c:pt idx="30">
                  <c:v>10000</c:v>
                </c:pt>
                <c:pt idx="31">
                  <c:v>15000</c:v>
                </c:pt>
                <c:pt idx="32">
                  <c:v>20000</c:v>
                </c:pt>
                <c:pt idx="33">
                  <c:v>25000</c:v>
                </c:pt>
              </c:numCache>
            </c:numRef>
          </c:xVal>
          <c:yVal>
            <c:numRef>
              <c:f>'Drift Raw data '!$BE$63:$BE$96</c:f>
              <c:numCache>
                <c:formatCode>0.00_ ;[Red]\-0.00\ 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A3E6-42E2-8299-147256F21DAF}"/>
            </c:ext>
          </c:extLst>
        </c:ser>
        <c:ser>
          <c:idx val="4"/>
          <c:order val="4"/>
          <c:tx>
            <c:strRef>
              <c:f>'Drift Raw data '!$BN$59</c:f>
              <c:strCache>
                <c:ptCount val="1"/>
                <c:pt idx="0">
                  <c:v>0</c:v>
                </c:pt>
              </c:strCache>
            </c:strRef>
          </c:tx>
          <c:marker>
            <c:symbol val="circle"/>
            <c:size val="5"/>
          </c:marker>
          <c:xVal>
            <c:numRef>
              <c:f>'Drift Raw data '!$C$63:$C$96</c:f>
              <c:numCache>
                <c:formatCode>General</c:formatCode>
                <c:ptCount val="34"/>
                <c:pt idx="0">
                  <c:v>0</c:v>
                </c:pt>
                <c:pt idx="1">
                  <c:v>3.3333333333333333E-2</c:v>
                </c:pt>
                <c:pt idx="2">
                  <c:v>8.3333333333333301E-2</c:v>
                </c:pt>
                <c:pt idx="3">
                  <c:v>0.16666666666666666</c:v>
                </c:pt>
                <c:pt idx="4">
                  <c:v>0.33333333333333331</c:v>
                </c:pt>
                <c:pt idx="5">
                  <c:v>0.5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8</c:v>
                </c:pt>
                <c:pt idx="10">
                  <c:v>12</c:v>
                </c:pt>
                <c:pt idx="11">
                  <c:v>24</c:v>
                </c:pt>
                <c:pt idx="12">
                  <c:v>48</c:v>
                </c:pt>
                <c:pt idx="13">
                  <c:v>72</c:v>
                </c:pt>
                <c:pt idx="14">
                  <c:v>100</c:v>
                </c:pt>
                <c:pt idx="15">
                  <c:v>168</c:v>
                </c:pt>
                <c:pt idx="16">
                  <c:v>196</c:v>
                </c:pt>
                <c:pt idx="17">
                  <c:v>216</c:v>
                </c:pt>
                <c:pt idx="18">
                  <c:v>264</c:v>
                </c:pt>
                <c:pt idx="19">
                  <c:v>300</c:v>
                </c:pt>
                <c:pt idx="20">
                  <c:v>336</c:v>
                </c:pt>
                <c:pt idx="21">
                  <c:v>408</c:v>
                </c:pt>
                <c:pt idx="22">
                  <c:v>504</c:v>
                </c:pt>
                <c:pt idx="23">
                  <c:v>600</c:v>
                </c:pt>
                <c:pt idx="24">
                  <c:v>720</c:v>
                </c:pt>
                <c:pt idx="25">
                  <c:v>792</c:v>
                </c:pt>
                <c:pt idx="26">
                  <c:v>840</c:v>
                </c:pt>
                <c:pt idx="27">
                  <c:v>912</c:v>
                </c:pt>
                <c:pt idx="28">
                  <c:v>5000</c:v>
                </c:pt>
                <c:pt idx="29">
                  <c:v>7000</c:v>
                </c:pt>
                <c:pt idx="30">
                  <c:v>10000</c:v>
                </c:pt>
                <c:pt idx="31">
                  <c:v>15000</c:v>
                </c:pt>
                <c:pt idx="32">
                  <c:v>20000</c:v>
                </c:pt>
                <c:pt idx="33">
                  <c:v>25000</c:v>
                </c:pt>
              </c:numCache>
            </c:numRef>
          </c:xVal>
          <c:yVal>
            <c:numRef>
              <c:f>'Drift Raw data '!$BT$63:$BT$96</c:f>
              <c:numCache>
                <c:formatCode>0.00_ ;[Red]\-0.00\ 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A3E6-42E2-8299-147256F21DAF}"/>
            </c:ext>
          </c:extLst>
        </c:ser>
        <c:ser>
          <c:idx val="5"/>
          <c:order val="5"/>
          <c:tx>
            <c:strRef>
              <c:f>'Drift Raw data '!$CC$59</c:f>
              <c:strCache>
                <c:ptCount val="1"/>
                <c:pt idx="0">
                  <c:v>0</c:v>
                </c:pt>
              </c:strCache>
            </c:strRef>
          </c:tx>
          <c:marker>
            <c:symbol val="circle"/>
            <c:size val="5"/>
          </c:marker>
          <c:xVal>
            <c:numRef>
              <c:f>'Drift Raw data '!$C$63:$C$96</c:f>
              <c:numCache>
                <c:formatCode>General</c:formatCode>
                <c:ptCount val="34"/>
                <c:pt idx="0">
                  <c:v>0</c:v>
                </c:pt>
                <c:pt idx="1">
                  <c:v>3.3333333333333333E-2</c:v>
                </c:pt>
                <c:pt idx="2">
                  <c:v>8.3333333333333301E-2</c:v>
                </c:pt>
                <c:pt idx="3">
                  <c:v>0.16666666666666666</c:v>
                </c:pt>
                <c:pt idx="4">
                  <c:v>0.33333333333333331</c:v>
                </c:pt>
                <c:pt idx="5">
                  <c:v>0.5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8</c:v>
                </c:pt>
                <c:pt idx="10">
                  <c:v>12</c:v>
                </c:pt>
                <c:pt idx="11">
                  <c:v>24</c:v>
                </c:pt>
                <c:pt idx="12">
                  <c:v>48</c:v>
                </c:pt>
                <c:pt idx="13">
                  <c:v>72</c:v>
                </c:pt>
                <c:pt idx="14">
                  <c:v>100</c:v>
                </c:pt>
                <c:pt idx="15">
                  <c:v>168</c:v>
                </c:pt>
                <c:pt idx="16">
                  <c:v>196</c:v>
                </c:pt>
                <c:pt idx="17">
                  <c:v>216</c:v>
                </c:pt>
                <c:pt idx="18">
                  <c:v>264</c:v>
                </c:pt>
                <c:pt idx="19">
                  <c:v>300</c:v>
                </c:pt>
                <c:pt idx="20">
                  <c:v>336</c:v>
                </c:pt>
                <c:pt idx="21">
                  <c:v>408</c:v>
                </c:pt>
                <c:pt idx="22">
                  <c:v>504</c:v>
                </c:pt>
                <c:pt idx="23">
                  <c:v>600</c:v>
                </c:pt>
                <c:pt idx="24">
                  <c:v>720</c:v>
                </c:pt>
                <c:pt idx="25">
                  <c:v>792</c:v>
                </c:pt>
                <c:pt idx="26">
                  <c:v>840</c:v>
                </c:pt>
                <c:pt idx="27">
                  <c:v>912</c:v>
                </c:pt>
                <c:pt idx="28">
                  <c:v>5000</c:v>
                </c:pt>
                <c:pt idx="29">
                  <c:v>7000</c:v>
                </c:pt>
                <c:pt idx="30">
                  <c:v>10000</c:v>
                </c:pt>
                <c:pt idx="31">
                  <c:v>15000</c:v>
                </c:pt>
                <c:pt idx="32">
                  <c:v>20000</c:v>
                </c:pt>
                <c:pt idx="33">
                  <c:v>25000</c:v>
                </c:pt>
              </c:numCache>
            </c:numRef>
          </c:xVal>
          <c:yVal>
            <c:numRef>
              <c:f>'Drift Raw data '!$CI$63:$CI$96</c:f>
              <c:numCache>
                <c:formatCode>0.00_ ;[Red]\-0.00\ 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A3E6-42E2-8299-147256F21D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719552"/>
        <c:axId val="29721728"/>
      </c:scatterChart>
      <c:valAx>
        <c:axId val="29719552"/>
        <c:scaling>
          <c:orientation val="minMax"/>
          <c:min val="0"/>
        </c:scaling>
        <c:delete val="0"/>
        <c:axPos val="b"/>
        <c:majorGridlines/>
        <c:minorGridlines>
          <c:spPr>
            <a:ln>
              <a:solidFill>
                <a:schemeClr val="bg1">
                  <a:lumMod val="85000"/>
                </a:scheme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lang="ja-JP"/>
                </a:pPr>
                <a:r>
                  <a:rPr lang="en-US" altLang="ja-JP" sz="1000" b="1" i="0" u="none" strike="noStrike" baseline="0"/>
                  <a:t>Aging Time</a:t>
                </a:r>
                <a:r>
                  <a:rPr lang="ja-JP" altLang="ja-JP" sz="1000" b="1" i="0" u="none" strike="noStrike" baseline="0"/>
                  <a:t>　</a:t>
                </a:r>
                <a:r>
                  <a:rPr lang="en-US" altLang="ja-JP" sz="1000" b="1" i="0" u="none" strike="noStrike" baseline="0"/>
                  <a:t>[hours]</a:t>
                </a:r>
                <a:endParaRPr lang="ja-JP"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txPr>
          <a:bodyPr/>
          <a:lstStyle/>
          <a:p>
            <a:pPr>
              <a:defRPr lang="ja-JP" sz="1200">
                <a:latin typeface="+mj-lt"/>
              </a:defRPr>
            </a:pPr>
            <a:endParaRPr lang="zh-CN"/>
          </a:p>
        </c:txPr>
        <c:crossAx val="29721728"/>
        <c:crosses val="autoZero"/>
        <c:crossBetween val="midCat"/>
      </c:valAx>
      <c:valAx>
        <c:axId val="29721728"/>
        <c:scaling>
          <c:orientation val="minMax"/>
          <c:max val="110"/>
          <c:min val="80"/>
        </c:scaling>
        <c:delete val="0"/>
        <c:axPos val="l"/>
        <c:majorGridlines/>
        <c:minorGridlines>
          <c:spPr>
            <a:ln>
              <a:solidFill>
                <a:schemeClr val="bg1">
                  <a:lumMod val="85000"/>
                </a:scheme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lang="ja-JP" b="0">
                    <a:latin typeface="Arial Unicode MS" pitchFamily="50" charset="-128"/>
                    <a:ea typeface="Arial Unicode MS" pitchFamily="50" charset="-128"/>
                    <a:cs typeface="Arial Unicode MS" pitchFamily="50" charset="-128"/>
                  </a:defRPr>
                </a:pPr>
                <a:r>
                  <a:rPr lang="en-US" altLang="ja-JP" b="0">
                    <a:latin typeface="Arial Unicode MS" pitchFamily="50" charset="-128"/>
                    <a:ea typeface="Arial Unicode MS" pitchFamily="50" charset="-128"/>
                    <a:cs typeface="Arial Unicode MS" pitchFamily="50" charset="-128"/>
                  </a:rPr>
                  <a:t>White Luminance</a:t>
                </a:r>
                <a:r>
                  <a:rPr lang="ja-JP" altLang="en-US" b="0">
                    <a:latin typeface="Arial Unicode MS" pitchFamily="50" charset="-128"/>
                    <a:ea typeface="Arial Unicode MS" pitchFamily="50" charset="-128"/>
                    <a:cs typeface="Arial Unicode MS" pitchFamily="50" charset="-128"/>
                  </a:rPr>
                  <a:t>　</a:t>
                </a:r>
                <a:r>
                  <a:rPr lang="en-US" altLang="ja-JP" b="0">
                    <a:latin typeface="Arial Unicode MS" pitchFamily="50" charset="-128"/>
                    <a:ea typeface="Arial Unicode MS" pitchFamily="50" charset="-128"/>
                    <a:cs typeface="Arial Unicode MS" pitchFamily="50" charset="-128"/>
                  </a:rPr>
                  <a:t>[%]</a:t>
                </a:r>
                <a:endParaRPr lang="ja-JP" altLang="en-US" b="0">
                  <a:latin typeface="Arial Unicode MS" pitchFamily="50" charset="-128"/>
                  <a:ea typeface="Arial Unicode MS" pitchFamily="50" charset="-128"/>
                  <a:cs typeface="Arial Unicode MS" pitchFamily="50" charset="-128"/>
                </a:endParaRPr>
              </a:p>
            </c:rich>
          </c:tx>
          <c:overlay val="0"/>
        </c:title>
        <c:numFmt formatCode="#,##0_);\(#,##0\)" sourceLinked="0"/>
        <c:majorTickMark val="out"/>
        <c:minorTickMark val="none"/>
        <c:tickLblPos val="nextTo"/>
        <c:txPr>
          <a:bodyPr/>
          <a:lstStyle/>
          <a:p>
            <a:pPr>
              <a:defRPr lang="ja-JP" sz="1200">
                <a:latin typeface="+mj-lt"/>
              </a:defRPr>
            </a:pPr>
            <a:endParaRPr lang="zh-CN"/>
          </a:p>
        </c:txPr>
        <c:crossAx val="29719552"/>
        <c:crosses val="autoZero"/>
        <c:crossBetween val="midCat"/>
        <c:majorUnit val="10"/>
      </c:valAx>
    </c:plotArea>
    <c:legend>
      <c:legendPos val="r"/>
      <c:layout>
        <c:manualLayout>
          <c:xMode val="edge"/>
          <c:yMode val="edge"/>
          <c:x val="0.72333350751342063"/>
          <c:y val="4.0227416908372726E-3"/>
          <c:w val="0.26945383316692673"/>
          <c:h val="0.36477165629788977"/>
        </c:manualLayout>
      </c:layout>
      <c:overlay val="1"/>
      <c:spPr>
        <a:solidFill>
          <a:schemeClr val="bg1"/>
        </a:solidFill>
        <a:ln>
          <a:solidFill>
            <a:schemeClr val="bg1">
              <a:lumMod val="75000"/>
            </a:schemeClr>
          </a:solidFill>
        </a:ln>
      </c:spPr>
      <c:txPr>
        <a:bodyPr/>
        <a:lstStyle/>
        <a:p>
          <a:pPr>
            <a:defRPr lang="ja-JP" sz="1200">
              <a:latin typeface="+mn-lt"/>
            </a:defRPr>
          </a:pPr>
          <a:endParaRPr lang="zh-CN"/>
        </a:p>
      </c:txPr>
    </c:legend>
    <c:plotVisOnly val="1"/>
    <c:dispBlanksAs val="span"/>
    <c:showDLblsOverMax val="0"/>
  </c:chart>
  <c:printSettings>
    <c:headerFooter/>
    <c:pageMargins b="0.75000000000000488" l="0.70000000000000062" r="0.70000000000000062" t="0.75000000000000488" header="0.30000000000000032" footer="0.30000000000000032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ja-JP"/>
            </a:pPr>
            <a:r>
              <a:rPr lang="en-US" altLang="ja-JP"/>
              <a:t>Wx</a:t>
            </a:r>
            <a:r>
              <a:rPr lang="ja-JP" altLang="en-US"/>
              <a:t>　</a:t>
            </a:r>
            <a:r>
              <a:rPr lang="en-US" altLang="ja-JP"/>
              <a:t>(</a:t>
            </a:r>
            <a:r>
              <a:rPr lang="en-US" altLang="ja-JP" sz="1800" b="1" i="0" u="none" strike="noStrike" baseline="0">
                <a:effectLst/>
              </a:rPr>
              <a:t>Variation)</a:t>
            </a:r>
            <a:endParaRPr lang="ja-JP" altLang="en-US"/>
          </a:p>
        </c:rich>
      </c:tx>
      <c:layout>
        <c:manualLayout>
          <c:xMode val="edge"/>
          <c:yMode val="edge"/>
          <c:x val="0.17797626893864624"/>
          <c:y val="2.6417189698659665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'Drift Raw data '!$F$59</c:f>
              <c:strCache>
                <c:ptCount val="1"/>
                <c:pt idx="0">
                  <c:v>0</c:v>
                </c:pt>
              </c:strCache>
            </c:strRef>
          </c:tx>
          <c:marker>
            <c:symbol val="square"/>
            <c:size val="5"/>
          </c:marker>
          <c:xVal>
            <c:numRef>
              <c:f>'Drift Raw data '!$C$63:$C$96</c:f>
              <c:numCache>
                <c:formatCode>General</c:formatCode>
                <c:ptCount val="34"/>
                <c:pt idx="0">
                  <c:v>0</c:v>
                </c:pt>
                <c:pt idx="1">
                  <c:v>3.3333333333333333E-2</c:v>
                </c:pt>
                <c:pt idx="2">
                  <c:v>8.3333333333333301E-2</c:v>
                </c:pt>
                <c:pt idx="3">
                  <c:v>0.16666666666666666</c:v>
                </c:pt>
                <c:pt idx="4">
                  <c:v>0.33333333333333331</c:v>
                </c:pt>
                <c:pt idx="5">
                  <c:v>0.5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8</c:v>
                </c:pt>
                <c:pt idx="10">
                  <c:v>12</c:v>
                </c:pt>
                <c:pt idx="11">
                  <c:v>24</c:v>
                </c:pt>
                <c:pt idx="12">
                  <c:v>48</c:v>
                </c:pt>
                <c:pt idx="13">
                  <c:v>72</c:v>
                </c:pt>
                <c:pt idx="14">
                  <c:v>100</c:v>
                </c:pt>
                <c:pt idx="15">
                  <c:v>168</c:v>
                </c:pt>
                <c:pt idx="16">
                  <c:v>196</c:v>
                </c:pt>
                <c:pt idx="17">
                  <c:v>216</c:v>
                </c:pt>
                <c:pt idx="18">
                  <c:v>264</c:v>
                </c:pt>
                <c:pt idx="19">
                  <c:v>300</c:v>
                </c:pt>
                <c:pt idx="20">
                  <c:v>336</c:v>
                </c:pt>
                <c:pt idx="21">
                  <c:v>408</c:v>
                </c:pt>
                <c:pt idx="22">
                  <c:v>504</c:v>
                </c:pt>
                <c:pt idx="23">
                  <c:v>600</c:v>
                </c:pt>
                <c:pt idx="24">
                  <c:v>720</c:v>
                </c:pt>
                <c:pt idx="25">
                  <c:v>792</c:v>
                </c:pt>
                <c:pt idx="26">
                  <c:v>840</c:v>
                </c:pt>
                <c:pt idx="27">
                  <c:v>912</c:v>
                </c:pt>
                <c:pt idx="28">
                  <c:v>5000</c:v>
                </c:pt>
                <c:pt idx="29">
                  <c:v>7000</c:v>
                </c:pt>
                <c:pt idx="30">
                  <c:v>10000</c:v>
                </c:pt>
                <c:pt idx="31">
                  <c:v>15000</c:v>
                </c:pt>
                <c:pt idx="32">
                  <c:v>20000</c:v>
                </c:pt>
                <c:pt idx="33">
                  <c:v>25000</c:v>
                </c:pt>
              </c:numCache>
            </c:numRef>
          </c:xVal>
          <c:yVal>
            <c:numRef>
              <c:f>'Drift Raw data '!$J$63:$J$96</c:f>
              <c:numCache>
                <c:formatCode>0.000_ ;[Red]\-0.000\ </c:formatCode>
                <c:ptCount val="34"/>
                <c:pt idx="0">
                  <c:v>0</c:v>
                </c:pt>
                <c:pt idx="1">
                  <c:v>-0.2928</c:v>
                </c:pt>
                <c:pt idx="2">
                  <c:v>-1.419999999999999E-2</c:v>
                </c:pt>
                <c:pt idx="3">
                  <c:v>-0.2928</c:v>
                </c:pt>
                <c:pt idx="4">
                  <c:v>-0.2928</c:v>
                </c:pt>
                <c:pt idx="5">
                  <c:v>-0.2928</c:v>
                </c:pt>
                <c:pt idx="6">
                  <c:v>-1.6799999999999982E-2</c:v>
                </c:pt>
                <c:pt idx="7">
                  <c:v>-1.7799999999999983E-2</c:v>
                </c:pt>
                <c:pt idx="8">
                  <c:v>-1.7799999999999983E-2</c:v>
                </c:pt>
                <c:pt idx="11">
                  <c:v>-1.9799999999999984E-2</c:v>
                </c:pt>
                <c:pt idx="12">
                  <c:v>-1.9799999999999984E-2</c:v>
                </c:pt>
                <c:pt idx="15">
                  <c:v>-2.0799999999999985E-2</c:v>
                </c:pt>
                <c:pt idx="16">
                  <c:v>-2.0799999999999985E-2</c:v>
                </c:pt>
                <c:pt idx="17">
                  <c:v>-2.1799999999999986E-2</c:v>
                </c:pt>
                <c:pt idx="18">
                  <c:v>-2.1500000000000019E-2</c:v>
                </c:pt>
                <c:pt idx="19">
                  <c:v>-2.1500000000000019E-2</c:v>
                </c:pt>
                <c:pt idx="20">
                  <c:v>-0.2928</c:v>
                </c:pt>
                <c:pt idx="21">
                  <c:v>-0.2928</c:v>
                </c:pt>
                <c:pt idx="22">
                  <c:v>-0.2928</c:v>
                </c:pt>
                <c:pt idx="23">
                  <c:v>-0.2928</c:v>
                </c:pt>
                <c:pt idx="24">
                  <c:v>-0.2928</c:v>
                </c:pt>
                <c:pt idx="25">
                  <c:v>-0.2928</c:v>
                </c:pt>
                <c:pt idx="26">
                  <c:v>-0.2928</c:v>
                </c:pt>
                <c:pt idx="27">
                  <c:v>-0.2928</c:v>
                </c:pt>
                <c:pt idx="28">
                  <c:v>-0.2928</c:v>
                </c:pt>
                <c:pt idx="29">
                  <c:v>-0.2928</c:v>
                </c:pt>
                <c:pt idx="30">
                  <c:v>-0.2928</c:v>
                </c:pt>
                <c:pt idx="31">
                  <c:v>-0.2928</c:v>
                </c:pt>
                <c:pt idx="32">
                  <c:v>-0.2928</c:v>
                </c:pt>
                <c:pt idx="33">
                  <c:v>-0.2928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2F1-4072-8D6F-4927BC1BA41B}"/>
            </c:ext>
          </c:extLst>
        </c:ser>
        <c:ser>
          <c:idx val="1"/>
          <c:order val="1"/>
          <c:tx>
            <c:strRef>
              <c:f>'Drift Raw data '!$U$59</c:f>
              <c:strCache>
                <c:ptCount val="1"/>
                <c:pt idx="0">
                  <c:v>0</c:v>
                </c:pt>
              </c:strCache>
            </c:strRef>
          </c:tx>
          <c:marker>
            <c:symbol val="square"/>
            <c:size val="5"/>
          </c:marker>
          <c:xVal>
            <c:numRef>
              <c:f>'Drift Raw data '!$C$63:$C$96</c:f>
              <c:numCache>
                <c:formatCode>General</c:formatCode>
                <c:ptCount val="34"/>
                <c:pt idx="0">
                  <c:v>0</c:v>
                </c:pt>
                <c:pt idx="1">
                  <c:v>3.3333333333333333E-2</c:v>
                </c:pt>
                <c:pt idx="2">
                  <c:v>8.3333333333333301E-2</c:v>
                </c:pt>
                <c:pt idx="3">
                  <c:v>0.16666666666666666</c:v>
                </c:pt>
                <c:pt idx="4">
                  <c:v>0.33333333333333331</c:v>
                </c:pt>
                <c:pt idx="5">
                  <c:v>0.5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8</c:v>
                </c:pt>
                <c:pt idx="10">
                  <c:v>12</c:v>
                </c:pt>
                <c:pt idx="11">
                  <c:v>24</c:v>
                </c:pt>
                <c:pt idx="12">
                  <c:v>48</c:v>
                </c:pt>
                <c:pt idx="13">
                  <c:v>72</c:v>
                </c:pt>
                <c:pt idx="14">
                  <c:v>100</c:v>
                </c:pt>
                <c:pt idx="15">
                  <c:v>168</c:v>
                </c:pt>
                <c:pt idx="16">
                  <c:v>196</c:v>
                </c:pt>
                <c:pt idx="17">
                  <c:v>216</c:v>
                </c:pt>
                <c:pt idx="18">
                  <c:v>264</c:v>
                </c:pt>
                <c:pt idx="19">
                  <c:v>300</c:v>
                </c:pt>
                <c:pt idx="20">
                  <c:v>336</c:v>
                </c:pt>
                <c:pt idx="21">
                  <c:v>408</c:v>
                </c:pt>
                <c:pt idx="22">
                  <c:v>504</c:v>
                </c:pt>
                <c:pt idx="23">
                  <c:v>600</c:v>
                </c:pt>
                <c:pt idx="24">
                  <c:v>720</c:v>
                </c:pt>
                <c:pt idx="25">
                  <c:v>792</c:v>
                </c:pt>
                <c:pt idx="26">
                  <c:v>840</c:v>
                </c:pt>
                <c:pt idx="27">
                  <c:v>912</c:v>
                </c:pt>
                <c:pt idx="28">
                  <c:v>5000</c:v>
                </c:pt>
                <c:pt idx="29">
                  <c:v>7000</c:v>
                </c:pt>
                <c:pt idx="30">
                  <c:v>10000</c:v>
                </c:pt>
                <c:pt idx="31">
                  <c:v>15000</c:v>
                </c:pt>
                <c:pt idx="32">
                  <c:v>20000</c:v>
                </c:pt>
                <c:pt idx="33">
                  <c:v>25000</c:v>
                </c:pt>
              </c:numCache>
            </c:numRef>
          </c:xVal>
          <c:yVal>
            <c:numRef>
              <c:f>'Drift Raw data '!$Y$63:$Y$96</c:f>
              <c:numCache>
                <c:formatCode>0.000_ ;[Red]\-0.000\ </c:formatCode>
                <c:ptCount val="34"/>
                <c:pt idx="0">
                  <c:v>0</c:v>
                </c:pt>
                <c:pt idx="1">
                  <c:v>-0.2954</c:v>
                </c:pt>
                <c:pt idx="2">
                  <c:v>-1.639999999999997E-2</c:v>
                </c:pt>
                <c:pt idx="3">
                  <c:v>-0.2954</c:v>
                </c:pt>
                <c:pt idx="4">
                  <c:v>-0.2954</c:v>
                </c:pt>
                <c:pt idx="5">
                  <c:v>-0.2954</c:v>
                </c:pt>
                <c:pt idx="6">
                  <c:v>-1.8799999999999983E-2</c:v>
                </c:pt>
                <c:pt idx="7">
                  <c:v>-1.9399999999999973E-2</c:v>
                </c:pt>
                <c:pt idx="8">
                  <c:v>-1.9399999999999973E-2</c:v>
                </c:pt>
                <c:pt idx="9">
                  <c:v>-2.0399999999999974E-2</c:v>
                </c:pt>
                <c:pt idx="10">
                  <c:v>-2.0399999999999974E-2</c:v>
                </c:pt>
                <c:pt idx="11">
                  <c:v>-2.1399999999999975E-2</c:v>
                </c:pt>
                <c:pt idx="12">
                  <c:v>-2.2399999999999975E-2</c:v>
                </c:pt>
                <c:pt idx="13">
                  <c:v>-2.2399999999999975E-2</c:v>
                </c:pt>
                <c:pt idx="14">
                  <c:v>-2.2399999999999975E-2</c:v>
                </c:pt>
                <c:pt idx="15">
                  <c:v>-2.3399999999999976E-2</c:v>
                </c:pt>
                <c:pt idx="16">
                  <c:v>-2.2899999999999976E-2</c:v>
                </c:pt>
                <c:pt idx="17">
                  <c:v>-2.3399999999999976E-2</c:v>
                </c:pt>
                <c:pt idx="18">
                  <c:v>-2.2399999999999975E-2</c:v>
                </c:pt>
                <c:pt idx="19">
                  <c:v>-2.3299999999999987E-2</c:v>
                </c:pt>
                <c:pt idx="20">
                  <c:v>-0.2954</c:v>
                </c:pt>
                <c:pt idx="21">
                  <c:v>-0.2954</c:v>
                </c:pt>
                <c:pt idx="22">
                  <c:v>-0.2954</c:v>
                </c:pt>
                <c:pt idx="23">
                  <c:v>-0.2954</c:v>
                </c:pt>
                <c:pt idx="24">
                  <c:v>-0.2954</c:v>
                </c:pt>
                <c:pt idx="25">
                  <c:v>-0.2954</c:v>
                </c:pt>
                <c:pt idx="26">
                  <c:v>-0.2954</c:v>
                </c:pt>
                <c:pt idx="27">
                  <c:v>-0.2954</c:v>
                </c:pt>
                <c:pt idx="28">
                  <c:v>-0.2954</c:v>
                </c:pt>
                <c:pt idx="29">
                  <c:v>-0.2954</c:v>
                </c:pt>
                <c:pt idx="30">
                  <c:v>-0.2954</c:v>
                </c:pt>
                <c:pt idx="31">
                  <c:v>-0.2954</c:v>
                </c:pt>
                <c:pt idx="32">
                  <c:v>-0.2954</c:v>
                </c:pt>
                <c:pt idx="33">
                  <c:v>-0.2954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2F1-4072-8D6F-4927BC1BA41B}"/>
            </c:ext>
          </c:extLst>
        </c:ser>
        <c:ser>
          <c:idx val="2"/>
          <c:order val="2"/>
          <c:tx>
            <c:strRef>
              <c:f>'Drift Raw data '!$AJ$59</c:f>
              <c:strCache>
                <c:ptCount val="1"/>
                <c:pt idx="0">
                  <c:v>0</c:v>
                </c:pt>
              </c:strCache>
            </c:strRef>
          </c:tx>
          <c:marker>
            <c:symbol val="triangle"/>
            <c:size val="5"/>
          </c:marker>
          <c:xVal>
            <c:numRef>
              <c:f>'Drift Raw data '!$C$63:$C$96</c:f>
              <c:numCache>
                <c:formatCode>General</c:formatCode>
                <c:ptCount val="34"/>
                <c:pt idx="0">
                  <c:v>0</c:v>
                </c:pt>
                <c:pt idx="1">
                  <c:v>3.3333333333333333E-2</c:v>
                </c:pt>
                <c:pt idx="2">
                  <c:v>8.3333333333333301E-2</c:v>
                </c:pt>
                <c:pt idx="3">
                  <c:v>0.16666666666666666</c:v>
                </c:pt>
                <c:pt idx="4">
                  <c:v>0.33333333333333331</c:v>
                </c:pt>
                <c:pt idx="5">
                  <c:v>0.5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8</c:v>
                </c:pt>
                <c:pt idx="10">
                  <c:v>12</c:v>
                </c:pt>
                <c:pt idx="11">
                  <c:v>24</c:v>
                </c:pt>
                <c:pt idx="12">
                  <c:v>48</c:v>
                </c:pt>
                <c:pt idx="13">
                  <c:v>72</c:v>
                </c:pt>
                <c:pt idx="14">
                  <c:v>100</c:v>
                </c:pt>
                <c:pt idx="15">
                  <c:v>168</c:v>
                </c:pt>
                <c:pt idx="16">
                  <c:v>196</c:v>
                </c:pt>
                <c:pt idx="17">
                  <c:v>216</c:v>
                </c:pt>
                <c:pt idx="18">
                  <c:v>264</c:v>
                </c:pt>
                <c:pt idx="19">
                  <c:v>300</c:v>
                </c:pt>
                <c:pt idx="20">
                  <c:v>336</c:v>
                </c:pt>
                <c:pt idx="21">
                  <c:v>408</c:v>
                </c:pt>
                <c:pt idx="22">
                  <c:v>504</c:v>
                </c:pt>
                <c:pt idx="23">
                  <c:v>600</c:v>
                </c:pt>
                <c:pt idx="24">
                  <c:v>720</c:v>
                </c:pt>
                <c:pt idx="25">
                  <c:v>792</c:v>
                </c:pt>
                <c:pt idx="26">
                  <c:v>840</c:v>
                </c:pt>
                <c:pt idx="27">
                  <c:v>912</c:v>
                </c:pt>
                <c:pt idx="28">
                  <c:v>5000</c:v>
                </c:pt>
                <c:pt idx="29">
                  <c:v>7000</c:v>
                </c:pt>
                <c:pt idx="30">
                  <c:v>10000</c:v>
                </c:pt>
                <c:pt idx="31">
                  <c:v>15000</c:v>
                </c:pt>
                <c:pt idx="32">
                  <c:v>20000</c:v>
                </c:pt>
                <c:pt idx="33">
                  <c:v>25000</c:v>
                </c:pt>
              </c:numCache>
            </c:numRef>
          </c:xVal>
          <c:yVal>
            <c:numRef>
              <c:f>'Drift Raw data '!$AN$63:$AN$96</c:f>
              <c:numCache>
                <c:formatCode>0.000_ ;[Red]\-0.000\ 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2F1-4072-8D6F-4927BC1BA41B}"/>
            </c:ext>
          </c:extLst>
        </c:ser>
        <c:ser>
          <c:idx val="3"/>
          <c:order val="3"/>
          <c:tx>
            <c:strRef>
              <c:f>'Drift Raw data '!$AY$59</c:f>
              <c:strCache>
                <c:ptCount val="1"/>
                <c:pt idx="0">
                  <c:v>0</c:v>
                </c:pt>
              </c:strCache>
            </c:strRef>
          </c:tx>
          <c:marker>
            <c:symbol val="triangle"/>
            <c:size val="5"/>
          </c:marker>
          <c:xVal>
            <c:numRef>
              <c:f>'Drift Raw data '!$C$63:$C$96</c:f>
              <c:numCache>
                <c:formatCode>General</c:formatCode>
                <c:ptCount val="34"/>
                <c:pt idx="0">
                  <c:v>0</c:v>
                </c:pt>
                <c:pt idx="1">
                  <c:v>3.3333333333333333E-2</c:v>
                </c:pt>
                <c:pt idx="2">
                  <c:v>8.3333333333333301E-2</c:v>
                </c:pt>
                <c:pt idx="3">
                  <c:v>0.16666666666666666</c:v>
                </c:pt>
                <c:pt idx="4">
                  <c:v>0.33333333333333331</c:v>
                </c:pt>
                <c:pt idx="5">
                  <c:v>0.5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8</c:v>
                </c:pt>
                <c:pt idx="10">
                  <c:v>12</c:v>
                </c:pt>
                <c:pt idx="11">
                  <c:v>24</c:v>
                </c:pt>
                <c:pt idx="12">
                  <c:v>48</c:v>
                </c:pt>
                <c:pt idx="13">
                  <c:v>72</c:v>
                </c:pt>
                <c:pt idx="14">
                  <c:v>100</c:v>
                </c:pt>
                <c:pt idx="15">
                  <c:v>168</c:v>
                </c:pt>
                <c:pt idx="16">
                  <c:v>196</c:v>
                </c:pt>
                <c:pt idx="17">
                  <c:v>216</c:v>
                </c:pt>
                <c:pt idx="18">
                  <c:v>264</c:v>
                </c:pt>
                <c:pt idx="19">
                  <c:v>300</c:v>
                </c:pt>
                <c:pt idx="20">
                  <c:v>336</c:v>
                </c:pt>
                <c:pt idx="21">
                  <c:v>408</c:v>
                </c:pt>
                <c:pt idx="22">
                  <c:v>504</c:v>
                </c:pt>
                <c:pt idx="23">
                  <c:v>600</c:v>
                </c:pt>
                <c:pt idx="24">
                  <c:v>720</c:v>
                </c:pt>
                <c:pt idx="25">
                  <c:v>792</c:v>
                </c:pt>
                <c:pt idx="26">
                  <c:v>840</c:v>
                </c:pt>
                <c:pt idx="27">
                  <c:v>912</c:v>
                </c:pt>
                <c:pt idx="28">
                  <c:v>5000</c:v>
                </c:pt>
                <c:pt idx="29">
                  <c:v>7000</c:v>
                </c:pt>
                <c:pt idx="30">
                  <c:v>10000</c:v>
                </c:pt>
                <c:pt idx="31">
                  <c:v>15000</c:v>
                </c:pt>
                <c:pt idx="32">
                  <c:v>20000</c:v>
                </c:pt>
                <c:pt idx="33">
                  <c:v>25000</c:v>
                </c:pt>
              </c:numCache>
            </c:numRef>
          </c:xVal>
          <c:yVal>
            <c:numRef>
              <c:f>'Drift Raw data '!$BC$63:$BC$96</c:f>
              <c:numCache>
                <c:formatCode>0.000_ ;[Red]\-0.000\ 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02F1-4072-8D6F-4927BC1BA41B}"/>
            </c:ext>
          </c:extLst>
        </c:ser>
        <c:ser>
          <c:idx val="4"/>
          <c:order val="4"/>
          <c:tx>
            <c:strRef>
              <c:f>'Drift Raw data '!$BN$59</c:f>
              <c:strCache>
                <c:ptCount val="1"/>
                <c:pt idx="0">
                  <c:v>0</c:v>
                </c:pt>
              </c:strCache>
            </c:strRef>
          </c:tx>
          <c:marker>
            <c:symbol val="circle"/>
            <c:size val="5"/>
          </c:marker>
          <c:xVal>
            <c:numRef>
              <c:f>'Drift Raw data '!$C$63:$C$96</c:f>
              <c:numCache>
                <c:formatCode>General</c:formatCode>
                <c:ptCount val="34"/>
                <c:pt idx="0">
                  <c:v>0</c:v>
                </c:pt>
                <c:pt idx="1">
                  <c:v>3.3333333333333333E-2</c:v>
                </c:pt>
                <c:pt idx="2">
                  <c:v>8.3333333333333301E-2</c:v>
                </c:pt>
                <c:pt idx="3">
                  <c:v>0.16666666666666666</c:v>
                </c:pt>
                <c:pt idx="4">
                  <c:v>0.33333333333333331</c:v>
                </c:pt>
                <c:pt idx="5">
                  <c:v>0.5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8</c:v>
                </c:pt>
                <c:pt idx="10">
                  <c:v>12</c:v>
                </c:pt>
                <c:pt idx="11">
                  <c:v>24</c:v>
                </c:pt>
                <c:pt idx="12">
                  <c:v>48</c:v>
                </c:pt>
                <c:pt idx="13">
                  <c:v>72</c:v>
                </c:pt>
                <c:pt idx="14">
                  <c:v>100</c:v>
                </c:pt>
                <c:pt idx="15">
                  <c:v>168</c:v>
                </c:pt>
                <c:pt idx="16">
                  <c:v>196</c:v>
                </c:pt>
                <c:pt idx="17">
                  <c:v>216</c:v>
                </c:pt>
                <c:pt idx="18">
                  <c:v>264</c:v>
                </c:pt>
                <c:pt idx="19">
                  <c:v>300</c:v>
                </c:pt>
                <c:pt idx="20">
                  <c:v>336</c:v>
                </c:pt>
                <c:pt idx="21">
                  <c:v>408</c:v>
                </c:pt>
                <c:pt idx="22">
                  <c:v>504</c:v>
                </c:pt>
                <c:pt idx="23">
                  <c:v>600</c:v>
                </c:pt>
                <c:pt idx="24">
                  <c:v>720</c:v>
                </c:pt>
                <c:pt idx="25">
                  <c:v>792</c:v>
                </c:pt>
                <c:pt idx="26">
                  <c:v>840</c:v>
                </c:pt>
                <c:pt idx="27">
                  <c:v>912</c:v>
                </c:pt>
                <c:pt idx="28">
                  <c:v>5000</c:v>
                </c:pt>
                <c:pt idx="29">
                  <c:v>7000</c:v>
                </c:pt>
                <c:pt idx="30">
                  <c:v>10000</c:v>
                </c:pt>
                <c:pt idx="31">
                  <c:v>15000</c:v>
                </c:pt>
                <c:pt idx="32">
                  <c:v>20000</c:v>
                </c:pt>
                <c:pt idx="33">
                  <c:v>25000</c:v>
                </c:pt>
              </c:numCache>
            </c:numRef>
          </c:xVal>
          <c:yVal>
            <c:numRef>
              <c:f>'Drift Raw data '!$BR$63:$BR$96</c:f>
              <c:numCache>
                <c:formatCode>0.000_ ;[Red]\-0.000\ 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02F1-4072-8D6F-4927BC1BA41B}"/>
            </c:ext>
          </c:extLst>
        </c:ser>
        <c:ser>
          <c:idx val="5"/>
          <c:order val="5"/>
          <c:tx>
            <c:strRef>
              <c:f>'Drift Raw data '!$CC$59</c:f>
              <c:strCache>
                <c:ptCount val="1"/>
                <c:pt idx="0">
                  <c:v>0</c:v>
                </c:pt>
              </c:strCache>
            </c:strRef>
          </c:tx>
          <c:marker>
            <c:symbol val="circle"/>
            <c:size val="5"/>
          </c:marker>
          <c:xVal>
            <c:numRef>
              <c:f>'Drift Raw data '!$C$63:$C$96</c:f>
              <c:numCache>
                <c:formatCode>General</c:formatCode>
                <c:ptCount val="34"/>
                <c:pt idx="0">
                  <c:v>0</c:v>
                </c:pt>
                <c:pt idx="1">
                  <c:v>3.3333333333333333E-2</c:v>
                </c:pt>
                <c:pt idx="2">
                  <c:v>8.3333333333333301E-2</c:v>
                </c:pt>
                <c:pt idx="3">
                  <c:v>0.16666666666666666</c:v>
                </c:pt>
                <c:pt idx="4">
                  <c:v>0.33333333333333331</c:v>
                </c:pt>
                <c:pt idx="5">
                  <c:v>0.5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8</c:v>
                </c:pt>
                <c:pt idx="10">
                  <c:v>12</c:v>
                </c:pt>
                <c:pt idx="11">
                  <c:v>24</c:v>
                </c:pt>
                <c:pt idx="12">
                  <c:v>48</c:v>
                </c:pt>
                <c:pt idx="13">
                  <c:v>72</c:v>
                </c:pt>
                <c:pt idx="14">
                  <c:v>100</c:v>
                </c:pt>
                <c:pt idx="15">
                  <c:v>168</c:v>
                </c:pt>
                <c:pt idx="16">
                  <c:v>196</c:v>
                </c:pt>
                <c:pt idx="17">
                  <c:v>216</c:v>
                </c:pt>
                <c:pt idx="18">
                  <c:v>264</c:v>
                </c:pt>
                <c:pt idx="19">
                  <c:v>300</c:v>
                </c:pt>
                <c:pt idx="20">
                  <c:v>336</c:v>
                </c:pt>
                <c:pt idx="21">
                  <c:v>408</c:v>
                </c:pt>
                <c:pt idx="22">
                  <c:v>504</c:v>
                </c:pt>
                <c:pt idx="23">
                  <c:v>600</c:v>
                </c:pt>
                <c:pt idx="24">
                  <c:v>720</c:v>
                </c:pt>
                <c:pt idx="25">
                  <c:v>792</c:v>
                </c:pt>
                <c:pt idx="26">
                  <c:v>840</c:v>
                </c:pt>
                <c:pt idx="27">
                  <c:v>912</c:v>
                </c:pt>
                <c:pt idx="28">
                  <c:v>5000</c:v>
                </c:pt>
                <c:pt idx="29">
                  <c:v>7000</c:v>
                </c:pt>
                <c:pt idx="30">
                  <c:v>10000</c:v>
                </c:pt>
                <c:pt idx="31">
                  <c:v>15000</c:v>
                </c:pt>
                <c:pt idx="32">
                  <c:v>20000</c:v>
                </c:pt>
                <c:pt idx="33">
                  <c:v>25000</c:v>
                </c:pt>
              </c:numCache>
            </c:numRef>
          </c:xVal>
          <c:yVal>
            <c:numRef>
              <c:f>'Drift Raw data '!$CG$63:$CG$96</c:f>
              <c:numCache>
                <c:formatCode>0.000_ ;[Red]\-0.000\ 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02F1-4072-8D6F-4927BC1BA41B}"/>
            </c:ext>
          </c:extLst>
        </c:ser>
        <c:ser>
          <c:idx val="6"/>
          <c:order val="6"/>
          <c:tx>
            <c:v>Guide Line</c:v>
          </c:tx>
          <c:spPr>
            <a:ln>
              <a:prstDash val="sysDot"/>
            </a:ln>
          </c:spPr>
          <c:marker>
            <c:symbol val="none"/>
          </c:marker>
          <c:xVal>
            <c:numRef>
              <c:f>'Drift Raw data '!$C$110:$C$131</c:f>
            </c:numRef>
          </c:xVal>
          <c:yVal>
            <c:numRef>
              <c:f>'Drift Raw data '!$O$110:$O$131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02F1-4072-8D6F-4927BC1BA4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511488"/>
        <c:axId val="122430592"/>
      </c:scatterChart>
      <c:valAx>
        <c:axId val="120511488"/>
        <c:scaling>
          <c:orientation val="minMax"/>
          <c:max val="300"/>
          <c:min val="0"/>
        </c:scaling>
        <c:delete val="0"/>
        <c:axPos val="b"/>
        <c:majorGridlines/>
        <c:minorGridlines>
          <c:spPr>
            <a:ln>
              <a:solidFill>
                <a:schemeClr val="bg1">
                  <a:lumMod val="85000"/>
                </a:scheme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lang="ja-JP"/>
                </a:pPr>
                <a:r>
                  <a:rPr lang="en-US" altLang="ja-JP"/>
                  <a:t>Aging</a:t>
                </a:r>
                <a:r>
                  <a:rPr lang="en-US" altLang="ja-JP" baseline="0"/>
                  <a:t> Time</a:t>
                </a:r>
                <a:r>
                  <a:rPr lang="ja-JP" altLang="en-US" baseline="0"/>
                  <a:t>　</a:t>
                </a:r>
                <a:r>
                  <a:rPr lang="en-US" altLang="ja-JP" baseline="0"/>
                  <a:t>[hours]</a:t>
                </a:r>
                <a:endParaRPr lang="ja-JP"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txPr>
          <a:bodyPr/>
          <a:lstStyle/>
          <a:p>
            <a:pPr>
              <a:defRPr lang="ja-JP" sz="1200">
                <a:latin typeface="+mj-lt"/>
              </a:defRPr>
            </a:pPr>
            <a:endParaRPr lang="zh-CN"/>
          </a:p>
        </c:txPr>
        <c:crossAx val="122430592"/>
        <c:crosses val="autoZero"/>
        <c:crossBetween val="midCat"/>
      </c:valAx>
      <c:valAx>
        <c:axId val="122430592"/>
        <c:scaling>
          <c:orientation val="minMax"/>
          <c:max val="2.0000000000000011E-2"/>
          <c:min val="-2.0000000000000004E-2"/>
        </c:scaling>
        <c:delete val="0"/>
        <c:axPos val="l"/>
        <c:majorGridlines/>
        <c:minorGridlines>
          <c:spPr>
            <a:ln>
              <a:solidFill>
                <a:schemeClr val="bg1">
                  <a:lumMod val="85000"/>
                </a:scheme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lang="ja-JP" b="0">
                    <a:latin typeface="Arial Unicode MS" pitchFamily="50" charset="-128"/>
                    <a:ea typeface="Arial Unicode MS" pitchFamily="50" charset="-128"/>
                    <a:cs typeface="Arial Unicode MS" pitchFamily="50" charset="-128"/>
                  </a:defRPr>
                </a:pPr>
                <a:r>
                  <a:rPr lang="en-US" altLang="ja-JP" b="0">
                    <a:latin typeface="Arial Unicode MS" pitchFamily="50" charset="-128"/>
                    <a:ea typeface="Arial Unicode MS" pitchFamily="50" charset="-128"/>
                    <a:cs typeface="Arial Unicode MS" pitchFamily="50" charset="-128"/>
                  </a:rPr>
                  <a:t>White Chromaticity</a:t>
                </a:r>
                <a:r>
                  <a:rPr lang="ja-JP" altLang="en-US" b="0">
                    <a:latin typeface="Arial Unicode MS" pitchFamily="50" charset="-128"/>
                    <a:ea typeface="Arial Unicode MS" pitchFamily="50" charset="-128"/>
                    <a:cs typeface="Arial Unicode MS" pitchFamily="50" charset="-128"/>
                  </a:rPr>
                  <a:t>　</a:t>
                </a:r>
                <a:r>
                  <a:rPr lang="en-US" altLang="ja-JP" b="0">
                    <a:latin typeface="Arial Unicode MS" pitchFamily="50" charset="-128"/>
                    <a:ea typeface="Arial Unicode MS" pitchFamily="50" charset="-128"/>
                    <a:cs typeface="Arial Unicode MS" pitchFamily="50" charset="-128"/>
                  </a:rPr>
                  <a:t>x value</a:t>
                </a:r>
                <a:endParaRPr lang="ja-JP" altLang="en-US" b="0">
                  <a:latin typeface="Arial Unicode MS" pitchFamily="50" charset="-128"/>
                  <a:ea typeface="Arial Unicode MS" pitchFamily="50" charset="-128"/>
                  <a:cs typeface="Arial Unicode MS" pitchFamily="50" charset="-128"/>
                </a:endParaRPr>
              </a:p>
            </c:rich>
          </c:tx>
          <c:overlay val="0"/>
        </c:title>
        <c:numFmt formatCode="#,##0.000_ " sourceLinked="0"/>
        <c:majorTickMark val="out"/>
        <c:minorTickMark val="none"/>
        <c:tickLblPos val="nextTo"/>
        <c:txPr>
          <a:bodyPr/>
          <a:lstStyle/>
          <a:p>
            <a:pPr>
              <a:defRPr lang="ja-JP" sz="1200">
                <a:latin typeface="+mj-lt"/>
              </a:defRPr>
            </a:pPr>
            <a:endParaRPr lang="zh-CN"/>
          </a:p>
        </c:txPr>
        <c:crossAx val="120511488"/>
        <c:crosses val="autoZero"/>
        <c:crossBetween val="midCat"/>
        <c:majorUnit val="1.0000000000000002E-2"/>
      </c:valAx>
    </c:plotArea>
    <c:legend>
      <c:legendPos val="r"/>
      <c:layout>
        <c:manualLayout>
          <c:xMode val="edge"/>
          <c:yMode val="edge"/>
          <c:x val="0.72351807999614581"/>
          <c:y val="3.8015403023769672E-3"/>
          <c:w val="0.26810987241861312"/>
          <c:h val="0.39986350426475592"/>
        </c:manualLayout>
      </c:layout>
      <c:overlay val="1"/>
      <c:spPr>
        <a:solidFill>
          <a:schemeClr val="bg1"/>
        </a:solidFill>
        <a:ln>
          <a:solidFill>
            <a:schemeClr val="bg1">
              <a:lumMod val="75000"/>
            </a:schemeClr>
          </a:solidFill>
        </a:ln>
      </c:spPr>
      <c:txPr>
        <a:bodyPr/>
        <a:lstStyle/>
        <a:p>
          <a:pPr>
            <a:defRPr lang="ja-JP" sz="1200">
              <a:latin typeface="+mn-lt"/>
            </a:defRPr>
          </a:pPr>
          <a:endParaRPr lang="zh-CN"/>
        </a:p>
      </c:txPr>
    </c:legend>
    <c:plotVisOnly val="1"/>
    <c:dispBlanksAs val="span"/>
    <c:showDLblsOverMax val="0"/>
  </c:chart>
  <c:printSettings>
    <c:headerFooter/>
    <c:pageMargins b="0.75000000000000477" l="0.70000000000000062" r="0.70000000000000062" t="0.75000000000000477" header="0.30000000000000032" footer="0.30000000000000032"/>
    <c:pageSetup/>
  </c:printSettings>
  <c:userShapes r:id="rId1"/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ja-JP"/>
            </a:pPr>
            <a:r>
              <a:rPr lang="en-US" altLang="ja-JP"/>
              <a:t>Wy</a:t>
            </a:r>
            <a:r>
              <a:rPr lang="ja-JP" altLang="en-US"/>
              <a:t>　</a:t>
            </a:r>
            <a:r>
              <a:rPr lang="en-US" altLang="ja-JP" sz="1800" b="1" i="0" u="none" strike="noStrike" baseline="0">
                <a:effectLst/>
              </a:rPr>
              <a:t>(Variation)</a:t>
            </a:r>
            <a:endParaRPr lang="ja-JP" altLang="en-US"/>
          </a:p>
        </c:rich>
      </c:tx>
      <c:layout>
        <c:manualLayout>
          <c:xMode val="edge"/>
          <c:yMode val="edge"/>
          <c:x val="0.16725818185694374"/>
          <c:y val="3.07918204754726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'Drift Raw data '!$F$59</c:f>
              <c:strCache>
                <c:ptCount val="1"/>
                <c:pt idx="0">
                  <c:v>0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square"/>
            <c:size val="5"/>
          </c:marker>
          <c:xVal>
            <c:numRef>
              <c:f>'Drift Raw data '!$C$63:$C$96</c:f>
              <c:numCache>
                <c:formatCode>General</c:formatCode>
                <c:ptCount val="34"/>
                <c:pt idx="0">
                  <c:v>0</c:v>
                </c:pt>
                <c:pt idx="1">
                  <c:v>3.3333333333333333E-2</c:v>
                </c:pt>
                <c:pt idx="2">
                  <c:v>8.3333333333333301E-2</c:v>
                </c:pt>
                <c:pt idx="3">
                  <c:v>0.16666666666666666</c:v>
                </c:pt>
                <c:pt idx="4">
                  <c:v>0.33333333333333331</c:v>
                </c:pt>
                <c:pt idx="5">
                  <c:v>0.5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8</c:v>
                </c:pt>
                <c:pt idx="10">
                  <c:v>12</c:v>
                </c:pt>
                <c:pt idx="11">
                  <c:v>24</c:v>
                </c:pt>
                <c:pt idx="12">
                  <c:v>48</c:v>
                </c:pt>
                <c:pt idx="13">
                  <c:v>72</c:v>
                </c:pt>
                <c:pt idx="14">
                  <c:v>100</c:v>
                </c:pt>
                <c:pt idx="15">
                  <c:v>168</c:v>
                </c:pt>
                <c:pt idx="16">
                  <c:v>196</c:v>
                </c:pt>
                <c:pt idx="17">
                  <c:v>216</c:v>
                </c:pt>
                <c:pt idx="18">
                  <c:v>264</c:v>
                </c:pt>
                <c:pt idx="19">
                  <c:v>300</c:v>
                </c:pt>
                <c:pt idx="20">
                  <c:v>336</c:v>
                </c:pt>
                <c:pt idx="21">
                  <c:v>408</c:v>
                </c:pt>
                <c:pt idx="22">
                  <c:v>504</c:v>
                </c:pt>
                <c:pt idx="23">
                  <c:v>600</c:v>
                </c:pt>
                <c:pt idx="24">
                  <c:v>720</c:v>
                </c:pt>
                <c:pt idx="25">
                  <c:v>792</c:v>
                </c:pt>
                <c:pt idx="26">
                  <c:v>840</c:v>
                </c:pt>
                <c:pt idx="27">
                  <c:v>912</c:v>
                </c:pt>
                <c:pt idx="28">
                  <c:v>5000</c:v>
                </c:pt>
                <c:pt idx="29">
                  <c:v>7000</c:v>
                </c:pt>
                <c:pt idx="30">
                  <c:v>10000</c:v>
                </c:pt>
                <c:pt idx="31">
                  <c:v>15000</c:v>
                </c:pt>
                <c:pt idx="32">
                  <c:v>20000</c:v>
                </c:pt>
                <c:pt idx="33">
                  <c:v>25000</c:v>
                </c:pt>
              </c:numCache>
            </c:numRef>
          </c:xVal>
          <c:yVal>
            <c:numRef>
              <c:f>'Drift Raw data '!$K$63:$K$96</c:f>
              <c:numCache>
                <c:formatCode>0.000_ ;[Red]\-0.000\ </c:formatCode>
                <c:ptCount val="34"/>
                <c:pt idx="0">
                  <c:v>0</c:v>
                </c:pt>
                <c:pt idx="1">
                  <c:v>-0.31990000000000002</c:v>
                </c:pt>
                <c:pt idx="2">
                  <c:v>-3.0833300000000008E-2</c:v>
                </c:pt>
                <c:pt idx="3">
                  <c:v>-0.31990000000000002</c:v>
                </c:pt>
                <c:pt idx="4">
                  <c:v>-0.31990000000000002</c:v>
                </c:pt>
                <c:pt idx="5">
                  <c:v>-0.31990000000000002</c:v>
                </c:pt>
                <c:pt idx="6">
                  <c:v>-3.6900000000000044E-2</c:v>
                </c:pt>
                <c:pt idx="7">
                  <c:v>-3.7900000000000045E-2</c:v>
                </c:pt>
                <c:pt idx="8">
                  <c:v>-3.889999999999999E-2</c:v>
                </c:pt>
                <c:pt idx="11">
                  <c:v>-4.1899999999999993E-2</c:v>
                </c:pt>
                <c:pt idx="12">
                  <c:v>-4.2899999999999994E-2</c:v>
                </c:pt>
                <c:pt idx="15">
                  <c:v>-4.3899999999999995E-2</c:v>
                </c:pt>
                <c:pt idx="16">
                  <c:v>-4.4899999999999995E-2</c:v>
                </c:pt>
                <c:pt idx="17">
                  <c:v>-4.4899999999999995E-2</c:v>
                </c:pt>
                <c:pt idx="18">
                  <c:v>-4.4700000000000017E-2</c:v>
                </c:pt>
                <c:pt idx="19">
                  <c:v>-4.4700000000000017E-2</c:v>
                </c:pt>
                <c:pt idx="20">
                  <c:v>-0.31990000000000002</c:v>
                </c:pt>
                <c:pt idx="21">
                  <c:v>-0.31990000000000002</c:v>
                </c:pt>
                <c:pt idx="22">
                  <c:v>-0.31990000000000002</c:v>
                </c:pt>
                <c:pt idx="23">
                  <c:v>-0.31990000000000002</c:v>
                </c:pt>
                <c:pt idx="24">
                  <c:v>-0.31990000000000002</c:v>
                </c:pt>
                <c:pt idx="25">
                  <c:v>-0.31990000000000002</c:v>
                </c:pt>
                <c:pt idx="26">
                  <c:v>-0.31990000000000002</c:v>
                </c:pt>
                <c:pt idx="27">
                  <c:v>-0.31990000000000002</c:v>
                </c:pt>
                <c:pt idx="28">
                  <c:v>-0.31990000000000002</c:v>
                </c:pt>
                <c:pt idx="29">
                  <c:v>-0.31990000000000002</c:v>
                </c:pt>
                <c:pt idx="30">
                  <c:v>-0.31990000000000002</c:v>
                </c:pt>
                <c:pt idx="31">
                  <c:v>-0.31990000000000002</c:v>
                </c:pt>
                <c:pt idx="32">
                  <c:v>-0.31990000000000002</c:v>
                </c:pt>
                <c:pt idx="33">
                  <c:v>-0.31990000000000002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ACB-4012-A8AD-68198E54C48F}"/>
            </c:ext>
          </c:extLst>
        </c:ser>
        <c:ser>
          <c:idx val="1"/>
          <c:order val="1"/>
          <c:tx>
            <c:strRef>
              <c:f>'Drift Raw data '!$U$59</c:f>
              <c:strCache>
                <c:ptCount val="1"/>
                <c:pt idx="0">
                  <c:v>0</c:v>
                </c:pt>
              </c:strCache>
            </c:strRef>
          </c:tx>
          <c:marker>
            <c:symbol val="square"/>
            <c:size val="5"/>
          </c:marker>
          <c:xVal>
            <c:numRef>
              <c:f>'Drift Raw data '!$C$63:$C$96</c:f>
              <c:numCache>
                <c:formatCode>General</c:formatCode>
                <c:ptCount val="34"/>
                <c:pt idx="0">
                  <c:v>0</c:v>
                </c:pt>
                <c:pt idx="1">
                  <c:v>3.3333333333333333E-2</c:v>
                </c:pt>
                <c:pt idx="2">
                  <c:v>8.3333333333333301E-2</c:v>
                </c:pt>
                <c:pt idx="3">
                  <c:v>0.16666666666666666</c:v>
                </c:pt>
                <c:pt idx="4">
                  <c:v>0.33333333333333331</c:v>
                </c:pt>
                <c:pt idx="5">
                  <c:v>0.5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8</c:v>
                </c:pt>
                <c:pt idx="10">
                  <c:v>12</c:v>
                </c:pt>
                <c:pt idx="11">
                  <c:v>24</c:v>
                </c:pt>
                <c:pt idx="12">
                  <c:v>48</c:v>
                </c:pt>
                <c:pt idx="13">
                  <c:v>72</c:v>
                </c:pt>
                <c:pt idx="14">
                  <c:v>100</c:v>
                </c:pt>
                <c:pt idx="15">
                  <c:v>168</c:v>
                </c:pt>
                <c:pt idx="16">
                  <c:v>196</c:v>
                </c:pt>
                <c:pt idx="17">
                  <c:v>216</c:v>
                </c:pt>
                <c:pt idx="18">
                  <c:v>264</c:v>
                </c:pt>
                <c:pt idx="19">
                  <c:v>300</c:v>
                </c:pt>
                <c:pt idx="20">
                  <c:v>336</c:v>
                </c:pt>
                <c:pt idx="21">
                  <c:v>408</c:v>
                </c:pt>
                <c:pt idx="22">
                  <c:v>504</c:v>
                </c:pt>
                <c:pt idx="23">
                  <c:v>600</c:v>
                </c:pt>
                <c:pt idx="24">
                  <c:v>720</c:v>
                </c:pt>
                <c:pt idx="25">
                  <c:v>792</c:v>
                </c:pt>
                <c:pt idx="26">
                  <c:v>840</c:v>
                </c:pt>
                <c:pt idx="27">
                  <c:v>912</c:v>
                </c:pt>
                <c:pt idx="28">
                  <c:v>5000</c:v>
                </c:pt>
                <c:pt idx="29">
                  <c:v>7000</c:v>
                </c:pt>
                <c:pt idx="30">
                  <c:v>10000</c:v>
                </c:pt>
                <c:pt idx="31">
                  <c:v>15000</c:v>
                </c:pt>
                <c:pt idx="32">
                  <c:v>20000</c:v>
                </c:pt>
                <c:pt idx="33">
                  <c:v>25000</c:v>
                </c:pt>
              </c:numCache>
            </c:numRef>
          </c:xVal>
          <c:yVal>
            <c:numRef>
              <c:f>'Drift Raw data '!$Z$63:$Z$96</c:f>
              <c:numCache>
                <c:formatCode>0.000_ ;[Red]\-0.000\ </c:formatCode>
                <c:ptCount val="34"/>
                <c:pt idx="0">
                  <c:v>0</c:v>
                </c:pt>
                <c:pt idx="1">
                  <c:v>-0.3261</c:v>
                </c:pt>
                <c:pt idx="2">
                  <c:v>-3.9100000000000024E-2</c:v>
                </c:pt>
                <c:pt idx="3">
                  <c:v>-0.3261</c:v>
                </c:pt>
                <c:pt idx="4">
                  <c:v>-0.3261</c:v>
                </c:pt>
                <c:pt idx="5">
                  <c:v>-0.3261</c:v>
                </c:pt>
                <c:pt idx="6">
                  <c:v>-4.3200000000000016E-2</c:v>
                </c:pt>
                <c:pt idx="7">
                  <c:v>-4.4100000000000028E-2</c:v>
                </c:pt>
                <c:pt idx="8">
                  <c:v>-4.5099999999999973E-2</c:v>
                </c:pt>
                <c:pt idx="9">
                  <c:v>-4.6099999999999974E-2</c:v>
                </c:pt>
                <c:pt idx="10">
                  <c:v>-4.6099999999999974E-2</c:v>
                </c:pt>
                <c:pt idx="11">
                  <c:v>-4.8099999999999976E-2</c:v>
                </c:pt>
                <c:pt idx="12">
                  <c:v>-4.9099999999999977E-2</c:v>
                </c:pt>
                <c:pt idx="13">
                  <c:v>-4.9099999999999977E-2</c:v>
                </c:pt>
                <c:pt idx="14">
                  <c:v>-4.9099999999999977E-2</c:v>
                </c:pt>
                <c:pt idx="15">
                  <c:v>-5.0099999999999978E-2</c:v>
                </c:pt>
                <c:pt idx="16">
                  <c:v>-5.04E-2</c:v>
                </c:pt>
                <c:pt idx="17">
                  <c:v>-5.0099999999999978E-2</c:v>
                </c:pt>
                <c:pt idx="18">
                  <c:v>-5.0099999999999978E-2</c:v>
                </c:pt>
                <c:pt idx="19">
                  <c:v>-5.0800000000000012E-2</c:v>
                </c:pt>
                <c:pt idx="20">
                  <c:v>-0.3261</c:v>
                </c:pt>
                <c:pt idx="21">
                  <c:v>-0.3261</c:v>
                </c:pt>
                <c:pt idx="22">
                  <c:v>-0.3261</c:v>
                </c:pt>
                <c:pt idx="23">
                  <c:v>-0.3261</c:v>
                </c:pt>
                <c:pt idx="24">
                  <c:v>-0.3261</c:v>
                </c:pt>
                <c:pt idx="25">
                  <c:v>-0.3261</c:v>
                </c:pt>
                <c:pt idx="26">
                  <c:v>-0.3261</c:v>
                </c:pt>
                <c:pt idx="27">
                  <c:v>-0.3261</c:v>
                </c:pt>
                <c:pt idx="28">
                  <c:v>-0.3261</c:v>
                </c:pt>
                <c:pt idx="29">
                  <c:v>-0.3261</c:v>
                </c:pt>
                <c:pt idx="30">
                  <c:v>-0.3261</c:v>
                </c:pt>
                <c:pt idx="31">
                  <c:v>-0.3261</c:v>
                </c:pt>
                <c:pt idx="32">
                  <c:v>-0.3261</c:v>
                </c:pt>
                <c:pt idx="33">
                  <c:v>-0.3261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ACB-4012-A8AD-68198E54C48F}"/>
            </c:ext>
          </c:extLst>
        </c:ser>
        <c:ser>
          <c:idx val="2"/>
          <c:order val="2"/>
          <c:tx>
            <c:strRef>
              <c:f>'Drift Raw data '!$AJ$59</c:f>
              <c:strCache>
                <c:ptCount val="1"/>
                <c:pt idx="0">
                  <c:v>0</c:v>
                </c:pt>
              </c:strCache>
            </c:strRef>
          </c:tx>
          <c:marker>
            <c:symbol val="triangle"/>
            <c:size val="5"/>
          </c:marker>
          <c:xVal>
            <c:numRef>
              <c:f>'Drift Raw data '!$C$63:$C$96</c:f>
              <c:numCache>
                <c:formatCode>General</c:formatCode>
                <c:ptCount val="34"/>
                <c:pt idx="0">
                  <c:v>0</c:v>
                </c:pt>
                <c:pt idx="1">
                  <c:v>3.3333333333333333E-2</c:v>
                </c:pt>
                <c:pt idx="2">
                  <c:v>8.3333333333333301E-2</c:v>
                </c:pt>
                <c:pt idx="3">
                  <c:v>0.16666666666666666</c:v>
                </c:pt>
                <c:pt idx="4">
                  <c:v>0.33333333333333331</c:v>
                </c:pt>
                <c:pt idx="5">
                  <c:v>0.5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8</c:v>
                </c:pt>
                <c:pt idx="10">
                  <c:v>12</c:v>
                </c:pt>
                <c:pt idx="11">
                  <c:v>24</c:v>
                </c:pt>
                <c:pt idx="12">
                  <c:v>48</c:v>
                </c:pt>
                <c:pt idx="13">
                  <c:v>72</c:v>
                </c:pt>
                <c:pt idx="14">
                  <c:v>100</c:v>
                </c:pt>
                <c:pt idx="15">
                  <c:v>168</c:v>
                </c:pt>
                <c:pt idx="16">
                  <c:v>196</c:v>
                </c:pt>
                <c:pt idx="17">
                  <c:v>216</c:v>
                </c:pt>
                <c:pt idx="18">
                  <c:v>264</c:v>
                </c:pt>
                <c:pt idx="19">
                  <c:v>300</c:v>
                </c:pt>
                <c:pt idx="20">
                  <c:v>336</c:v>
                </c:pt>
                <c:pt idx="21">
                  <c:v>408</c:v>
                </c:pt>
                <c:pt idx="22">
                  <c:v>504</c:v>
                </c:pt>
                <c:pt idx="23">
                  <c:v>600</c:v>
                </c:pt>
                <c:pt idx="24">
                  <c:v>720</c:v>
                </c:pt>
                <c:pt idx="25">
                  <c:v>792</c:v>
                </c:pt>
                <c:pt idx="26">
                  <c:v>840</c:v>
                </c:pt>
                <c:pt idx="27">
                  <c:v>912</c:v>
                </c:pt>
                <c:pt idx="28">
                  <c:v>5000</c:v>
                </c:pt>
                <c:pt idx="29">
                  <c:v>7000</c:v>
                </c:pt>
                <c:pt idx="30">
                  <c:v>10000</c:v>
                </c:pt>
                <c:pt idx="31">
                  <c:v>15000</c:v>
                </c:pt>
                <c:pt idx="32">
                  <c:v>20000</c:v>
                </c:pt>
                <c:pt idx="33">
                  <c:v>25000</c:v>
                </c:pt>
              </c:numCache>
            </c:numRef>
          </c:xVal>
          <c:yVal>
            <c:numRef>
              <c:f>'Drift Raw data '!$AO$63:$AO$96</c:f>
              <c:numCache>
                <c:formatCode>0.000_ ;[Red]\-0.000\ 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ACB-4012-A8AD-68198E54C48F}"/>
            </c:ext>
          </c:extLst>
        </c:ser>
        <c:ser>
          <c:idx val="3"/>
          <c:order val="3"/>
          <c:tx>
            <c:strRef>
              <c:f>'Drift Raw data '!$AY$59</c:f>
              <c:strCache>
                <c:ptCount val="1"/>
                <c:pt idx="0">
                  <c:v>0</c:v>
                </c:pt>
              </c:strCache>
            </c:strRef>
          </c:tx>
          <c:marker>
            <c:symbol val="triangle"/>
            <c:size val="5"/>
          </c:marker>
          <c:xVal>
            <c:numRef>
              <c:f>'Drift Raw data '!$C$63:$C$96</c:f>
              <c:numCache>
                <c:formatCode>General</c:formatCode>
                <c:ptCount val="34"/>
                <c:pt idx="0">
                  <c:v>0</c:v>
                </c:pt>
                <c:pt idx="1">
                  <c:v>3.3333333333333333E-2</c:v>
                </c:pt>
                <c:pt idx="2">
                  <c:v>8.3333333333333301E-2</c:v>
                </c:pt>
                <c:pt idx="3">
                  <c:v>0.16666666666666666</c:v>
                </c:pt>
                <c:pt idx="4">
                  <c:v>0.33333333333333331</c:v>
                </c:pt>
                <c:pt idx="5">
                  <c:v>0.5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8</c:v>
                </c:pt>
                <c:pt idx="10">
                  <c:v>12</c:v>
                </c:pt>
                <c:pt idx="11">
                  <c:v>24</c:v>
                </c:pt>
                <c:pt idx="12">
                  <c:v>48</c:v>
                </c:pt>
                <c:pt idx="13">
                  <c:v>72</c:v>
                </c:pt>
                <c:pt idx="14">
                  <c:v>100</c:v>
                </c:pt>
                <c:pt idx="15">
                  <c:v>168</c:v>
                </c:pt>
                <c:pt idx="16">
                  <c:v>196</c:v>
                </c:pt>
                <c:pt idx="17">
                  <c:v>216</c:v>
                </c:pt>
                <c:pt idx="18">
                  <c:v>264</c:v>
                </c:pt>
                <c:pt idx="19">
                  <c:v>300</c:v>
                </c:pt>
                <c:pt idx="20">
                  <c:v>336</c:v>
                </c:pt>
                <c:pt idx="21">
                  <c:v>408</c:v>
                </c:pt>
                <c:pt idx="22">
                  <c:v>504</c:v>
                </c:pt>
                <c:pt idx="23">
                  <c:v>600</c:v>
                </c:pt>
                <c:pt idx="24">
                  <c:v>720</c:v>
                </c:pt>
                <c:pt idx="25">
                  <c:v>792</c:v>
                </c:pt>
                <c:pt idx="26">
                  <c:v>840</c:v>
                </c:pt>
                <c:pt idx="27">
                  <c:v>912</c:v>
                </c:pt>
                <c:pt idx="28">
                  <c:v>5000</c:v>
                </c:pt>
                <c:pt idx="29">
                  <c:v>7000</c:v>
                </c:pt>
                <c:pt idx="30">
                  <c:v>10000</c:v>
                </c:pt>
                <c:pt idx="31">
                  <c:v>15000</c:v>
                </c:pt>
                <c:pt idx="32">
                  <c:v>20000</c:v>
                </c:pt>
                <c:pt idx="33">
                  <c:v>25000</c:v>
                </c:pt>
              </c:numCache>
            </c:numRef>
          </c:xVal>
          <c:yVal>
            <c:numRef>
              <c:f>'Drift Raw data '!$BD$63:$BD$96</c:f>
              <c:numCache>
                <c:formatCode>0.000_ ;[Red]\-0.000\ 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6ACB-4012-A8AD-68198E54C48F}"/>
            </c:ext>
          </c:extLst>
        </c:ser>
        <c:ser>
          <c:idx val="4"/>
          <c:order val="4"/>
          <c:tx>
            <c:strRef>
              <c:f>'Drift Raw data '!$BN$59</c:f>
              <c:strCache>
                <c:ptCount val="1"/>
                <c:pt idx="0">
                  <c:v>0</c:v>
                </c:pt>
              </c:strCache>
            </c:strRef>
          </c:tx>
          <c:marker>
            <c:symbol val="circle"/>
            <c:size val="5"/>
          </c:marker>
          <c:xVal>
            <c:numRef>
              <c:f>'Drift Raw data '!$C$63:$C$96</c:f>
              <c:numCache>
                <c:formatCode>General</c:formatCode>
                <c:ptCount val="34"/>
                <c:pt idx="0">
                  <c:v>0</c:v>
                </c:pt>
                <c:pt idx="1">
                  <c:v>3.3333333333333333E-2</c:v>
                </c:pt>
                <c:pt idx="2">
                  <c:v>8.3333333333333301E-2</c:v>
                </c:pt>
                <c:pt idx="3">
                  <c:v>0.16666666666666666</c:v>
                </c:pt>
                <c:pt idx="4">
                  <c:v>0.33333333333333331</c:v>
                </c:pt>
                <c:pt idx="5">
                  <c:v>0.5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8</c:v>
                </c:pt>
                <c:pt idx="10">
                  <c:v>12</c:v>
                </c:pt>
                <c:pt idx="11">
                  <c:v>24</c:v>
                </c:pt>
                <c:pt idx="12">
                  <c:v>48</c:v>
                </c:pt>
                <c:pt idx="13">
                  <c:v>72</c:v>
                </c:pt>
                <c:pt idx="14">
                  <c:v>100</c:v>
                </c:pt>
                <c:pt idx="15">
                  <c:v>168</c:v>
                </c:pt>
                <c:pt idx="16">
                  <c:v>196</c:v>
                </c:pt>
                <c:pt idx="17">
                  <c:v>216</c:v>
                </c:pt>
                <c:pt idx="18">
                  <c:v>264</c:v>
                </c:pt>
                <c:pt idx="19">
                  <c:v>300</c:v>
                </c:pt>
                <c:pt idx="20">
                  <c:v>336</c:v>
                </c:pt>
                <c:pt idx="21">
                  <c:v>408</c:v>
                </c:pt>
                <c:pt idx="22">
                  <c:v>504</c:v>
                </c:pt>
                <c:pt idx="23">
                  <c:v>600</c:v>
                </c:pt>
                <c:pt idx="24">
                  <c:v>720</c:v>
                </c:pt>
                <c:pt idx="25">
                  <c:v>792</c:v>
                </c:pt>
                <c:pt idx="26">
                  <c:v>840</c:v>
                </c:pt>
                <c:pt idx="27">
                  <c:v>912</c:v>
                </c:pt>
                <c:pt idx="28">
                  <c:v>5000</c:v>
                </c:pt>
                <c:pt idx="29">
                  <c:v>7000</c:v>
                </c:pt>
                <c:pt idx="30">
                  <c:v>10000</c:v>
                </c:pt>
                <c:pt idx="31">
                  <c:v>15000</c:v>
                </c:pt>
                <c:pt idx="32">
                  <c:v>20000</c:v>
                </c:pt>
                <c:pt idx="33">
                  <c:v>25000</c:v>
                </c:pt>
              </c:numCache>
            </c:numRef>
          </c:xVal>
          <c:yVal>
            <c:numRef>
              <c:f>'Drift Raw data '!$BS$63:$BS$96</c:f>
              <c:numCache>
                <c:formatCode>0.000_ ;[Red]\-0.000\ 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6ACB-4012-A8AD-68198E54C48F}"/>
            </c:ext>
          </c:extLst>
        </c:ser>
        <c:ser>
          <c:idx val="5"/>
          <c:order val="5"/>
          <c:tx>
            <c:strRef>
              <c:f>'Drift Raw data '!$CC$59</c:f>
              <c:strCache>
                <c:ptCount val="1"/>
                <c:pt idx="0">
                  <c:v>0</c:v>
                </c:pt>
              </c:strCache>
            </c:strRef>
          </c:tx>
          <c:marker>
            <c:symbol val="circle"/>
            <c:size val="5"/>
          </c:marker>
          <c:xVal>
            <c:numRef>
              <c:f>'Drift Raw data '!$C$63:$C$96</c:f>
              <c:numCache>
                <c:formatCode>General</c:formatCode>
                <c:ptCount val="34"/>
                <c:pt idx="0">
                  <c:v>0</c:v>
                </c:pt>
                <c:pt idx="1">
                  <c:v>3.3333333333333333E-2</c:v>
                </c:pt>
                <c:pt idx="2">
                  <c:v>8.3333333333333301E-2</c:v>
                </c:pt>
                <c:pt idx="3">
                  <c:v>0.16666666666666666</c:v>
                </c:pt>
                <c:pt idx="4">
                  <c:v>0.33333333333333331</c:v>
                </c:pt>
                <c:pt idx="5">
                  <c:v>0.5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8</c:v>
                </c:pt>
                <c:pt idx="10">
                  <c:v>12</c:v>
                </c:pt>
                <c:pt idx="11">
                  <c:v>24</c:v>
                </c:pt>
                <c:pt idx="12">
                  <c:v>48</c:v>
                </c:pt>
                <c:pt idx="13">
                  <c:v>72</c:v>
                </c:pt>
                <c:pt idx="14">
                  <c:v>100</c:v>
                </c:pt>
                <c:pt idx="15">
                  <c:v>168</c:v>
                </c:pt>
                <c:pt idx="16">
                  <c:v>196</c:v>
                </c:pt>
                <c:pt idx="17">
                  <c:v>216</c:v>
                </c:pt>
                <c:pt idx="18">
                  <c:v>264</c:v>
                </c:pt>
                <c:pt idx="19">
                  <c:v>300</c:v>
                </c:pt>
                <c:pt idx="20">
                  <c:v>336</c:v>
                </c:pt>
                <c:pt idx="21">
                  <c:v>408</c:v>
                </c:pt>
                <c:pt idx="22">
                  <c:v>504</c:v>
                </c:pt>
                <c:pt idx="23">
                  <c:v>600</c:v>
                </c:pt>
                <c:pt idx="24">
                  <c:v>720</c:v>
                </c:pt>
                <c:pt idx="25">
                  <c:v>792</c:v>
                </c:pt>
                <c:pt idx="26">
                  <c:v>840</c:v>
                </c:pt>
                <c:pt idx="27">
                  <c:v>912</c:v>
                </c:pt>
                <c:pt idx="28">
                  <c:v>5000</c:v>
                </c:pt>
                <c:pt idx="29">
                  <c:v>7000</c:v>
                </c:pt>
                <c:pt idx="30">
                  <c:v>10000</c:v>
                </c:pt>
                <c:pt idx="31">
                  <c:v>15000</c:v>
                </c:pt>
                <c:pt idx="32">
                  <c:v>20000</c:v>
                </c:pt>
                <c:pt idx="33">
                  <c:v>25000</c:v>
                </c:pt>
              </c:numCache>
            </c:numRef>
          </c:xVal>
          <c:yVal>
            <c:numRef>
              <c:f>'Drift Raw data '!$CH$63:$CH$96</c:f>
              <c:numCache>
                <c:formatCode>0.000_ ;[Red]\-0.000\ 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6ACB-4012-A8AD-68198E54C48F}"/>
            </c:ext>
          </c:extLst>
        </c:ser>
        <c:ser>
          <c:idx val="6"/>
          <c:order val="6"/>
          <c:tx>
            <c:v>Guide Line</c:v>
          </c:tx>
          <c:spPr>
            <a:ln>
              <a:prstDash val="sysDot"/>
            </a:ln>
          </c:spPr>
          <c:marker>
            <c:symbol val="none"/>
          </c:marker>
          <c:xVal>
            <c:numRef>
              <c:f>'Drift Raw data '!$C$110:$C$131</c:f>
            </c:numRef>
          </c:xVal>
          <c:yVal>
            <c:numRef>
              <c:f>'Drift Raw data '!$Q$110:$Q$131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6ACB-4012-A8AD-68198E54C4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476032"/>
        <c:axId val="122477952"/>
      </c:scatterChart>
      <c:valAx>
        <c:axId val="122476032"/>
        <c:scaling>
          <c:orientation val="minMax"/>
          <c:max val="300"/>
          <c:min val="0"/>
        </c:scaling>
        <c:delete val="0"/>
        <c:axPos val="b"/>
        <c:majorGridlines/>
        <c:minorGridlines>
          <c:spPr>
            <a:ln>
              <a:solidFill>
                <a:schemeClr val="bg1">
                  <a:lumMod val="85000"/>
                </a:scheme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lang="ja-JP"/>
                </a:pPr>
                <a:r>
                  <a:rPr lang="en-US" altLang="ja-JP" sz="1000" b="1" i="0" u="none" strike="noStrike" baseline="0"/>
                  <a:t>Aging Time</a:t>
                </a:r>
                <a:r>
                  <a:rPr lang="ja-JP" altLang="ja-JP" sz="1000" b="1" i="0" u="none" strike="noStrike" baseline="0"/>
                  <a:t>　</a:t>
                </a:r>
                <a:r>
                  <a:rPr lang="en-US" altLang="ja-JP" sz="1000" b="1" i="0" u="none" strike="noStrike" baseline="0"/>
                  <a:t>[hours]</a:t>
                </a:r>
                <a:endParaRPr lang="ja-JP"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txPr>
          <a:bodyPr/>
          <a:lstStyle/>
          <a:p>
            <a:pPr>
              <a:defRPr lang="ja-JP" sz="1200">
                <a:latin typeface="+mj-lt"/>
              </a:defRPr>
            </a:pPr>
            <a:endParaRPr lang="zh-CN"/>
          </a:p>
        </c:txPr>
        <c:crossAx val="122477952"/>
        <c:crosses val="autoZero"/>
        <c:crossBetween val="midCat"/>
      </c:valAx>
      <c:valAx>
        <c:axId val="122477952"/>
        <c:scaling>
          <c:orientation val="minMax"/>
          <c:max val="2.0000000000000004E-2"/>
          <c:min val="-2.0000000000000004E-2"/>
        </c:scaling>
        <c:delete val="0"/>
        <c:axPos val="l"/>
        <c:majorGridlines/>
        <c:minorGridlines>
          <c:spPr>
            <a:ln>
              <a:solidFill>
                <a:schemeClr val="bg1">
                  <a:lumMod val="85000"/>
                </a:scheme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lang="ja-JP" b="0">
                    <a:latin typeface="Arial Unicode MS" pitchFamily="50" charset="-128"/>
                    <a:ea typeface="Arial Unicode MS" pitchFamily="50" charset="-128"/>
                    <a:cs typeface="Arial Unicode MS" pitchFamily="50" charset="-128"/>
                  </a:defRPr>
                </a:pPr>
                <a:r>
                  <a:rPr lang="en-US" altLang="ja-JP" b="0">
                    <a:latin typeface="Arial Unicode MS" pitchFamily="50" charset="-128"/>
                    <a:ea typeface="Arial Unicode MS" pitchFamily="50" charset="-128"/>
                    <a:cs typeface="Arial Unicode MS" pitchFamily="50" charset="-128"/>
                  </a:rPr>
                  <a:t>White Chromaticity</a:t>
                </a:r>
                <a:r>
                  <a:rPr lang="ja-JP" altLang="en-US" b="0">
                    <a:latin typeface="Arial Unicode MS" pitchFamily="50" charset="-128"/>
                    <a:ea typeface="Arial Unicode MS" pitchFamily="50" charset="-128"/>
                    <a:cs typeface="Arial Unicode MS" pitchFamily="50" charset="-128"/>
                  </a:rPr>
                  <a:t>　</a:t>
                </a:r>
                <a:r>
                  <a:rPr lang="en-US" altLang="ja-JP" b="0">
                    <a:latin typeface="Arial Unicode MS" pitchFamily="50" charset="-128"/>
                    <a:ea typeface="Arial Unicode MS" pitchFamily="50" charset="-128"/>
                    <a:cs typeface="Arial Unicode MS" pitchFamily="50" charset="-128"/>
                  </a:rPr>
                  <a:t>y value</a:t>
                </a:r>
                <a:endParaRPr lang="ja-JP" altLang="en-US" b="0">
                  <a:latin typeface="Arial Unicode MS" pitchFamily="50" charset="-128"/>
                  <a:ea typeface="Arial Unicode MS" pitchFamily="50" charset="-128"/>
                  <a:cs typeface="Arial Unicode MS" pitchFamily="50" charset="-128"/>
                </a:endParaRPr>
              </a:p>
            </c:rich>
          </c:tx>
          <c:overlay val="0"/>
        </c:title>
        <c:numFmt formatCode="#,##0.000_ " sourceLinked="0"/>
        <c:majorTickMark val="out"/>
        <c:minorTickMark val="none"/>
        <c:tickLblPos val="nextTo"/>
        <c:txPr>
          <a:bodyPr/>
          <a:lstStyle/>
          <a:p>
            <a:pPr>
              <a:defRPr lang="ja-JP" sz="1200">
                <a:latin typeface="+mj-lt"/>
              </a:defRPr>
            </a:pPr>
            <a:endParaRPr lang="zh-CN"/>
          </a:p>
        </c:txPr>
        <c:crossAx val="122476032"/>
        <c:crosses val="autoZero"/>
        <c:crossBetween val="midCat"/>
        <c:majorUnit val="1.0000000000000002E-2"/>
      </c:valAx>
    </c:plotArea>
    <c:legend>
      <c:legendPos val="r"/>
      <c:layout>
        <c:manualLayout>
          <c:xMode val="edge"/>
          <c:yMode val="edge"/>
          <c:x val="0.70254043293688762"/>
          <c:y val="4.9532480041612509E-4"/>
          <c:w val="0.2925325981809509"/>
          <c:h val="0.3811210677059339"/>
        </c:manualLayout>
      </c:layout>
      <c:overlay val="1"/>
      <c:spPr>
        <a:solidFill>
          <a:schemeClr val="bg1"/>
        </a:solidFill>
        <a:ln>
          <a:solidFill>
            <a:schemeClr val="bg1">
              <a:lumMod val="75000"/>
            </a:schemeClr>
          </a:solidFill>
        </a:ln>
      </c:spPr>
      <c:txPr>
        <a:bodyPr/>
        <a:lstStyle/>
        <a:p>
          <a:pPr>
            <a:defRPr lang="ja-JP" sz="1200"/>
          </a:pPr>
          <a:endParaRPr lang="zh-CN"/>
        </a:p>
      </c:txPr>
    </c:legend>
    <c:plotVisOnly val="1"/>
    <c:dispBlanksAs val="span"/>
    <c:showDLblsOverMax val="0"/>
  </c:chart>
  <c:printSettings>
    <c:headerFooter/>
    <c:pageMargins b="0.75000000000000488" l="0.70000000000000062" r="0.70000000000000062" t="0.75000000000000488" header="0.30000000000000032" footer="0.30000000000000032"/>
    <c:pageSetup/>
  </c:printSettings>
  <c:userShapes r:id="rId1"/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ja-JP"/>
            </a:pPr>
            <a:r>
              <a:rPr lang="en-US" altLang="ja-JP"/>
              <a:t>Wx (Variation)</a:t>
            </a:r>
            <a:endParaRPr lang="ja-JP" alt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'Drift Raw data '!$F$59</c:f>
              <c:strCache>
                <c:ptCount val="1"/>
                <c:pt idx="0">
                  <c:v>0</c:v>
                </c:pt>
              </c:strCache>
            </c:strRef>
          </c:tx>
          <c:marker>
            <c:symbol val="square"/>
            <c:size val="5"/>
          </c:marker>
          <c:xVal>
            <c:numRef>
              <c:f>'Drift Raw data '!$C$63:$C$96</c:f>
              <c:numCache>
                <c:formatCode>General</c:formatCode>
                <c:ptCount val="34"/>
                <c:pt idx="0">
                  <c:v>0</c:v>
                </c:pt>
                <c:pt idx="1">
                  <c:v>3.3333333333333333E-2</c:v>
                </c:pt>
                <c:pt idx="2">
                  <c:v>8.3333333333333301E-2</c:v>
                </c:pt>
                <c:pt idx="3">
                  <c:v>0.16666666666666666</c:v>
                </c:pt>
                <c:pt idx="4">
                  <c:v>0.33333333333333331</c:v>
                </c:pt>
                <c:pt idx="5">
                  <c:v>0.5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8</c:v>
                </c:pt>
                <c:pt idx="10">
                  <c:v>12</c:v>
                </c:pt>
                <c:pt idx="11">
                  <c:v>24</c:v>
                </c:pt>
                <c:pt idx="12">
                  <c:v>48</c:v>
                </c:pt>
                <c:pt idx="13">
                  <c:v>72</c:v>
                </c:pt>
                <c:pt idx="14">
                  <c:v>100</c:v>
                </c:pt>
                <c:pt idx="15">
                  <c:v>168</c:v>
                </c:pt>
                <c:pt idx="16">
                  <c:v>196</c:v>
                </c:pt>
                <c:pt idx="17">
                  <c:v>216</c:v>
                </c:pt>
                <c:pt idx="18">
                  <c:v>264</c:v>
                </c:pt>
                <c:pt idx="19">
                  <c:v>300</c:v>
                </c:pt>
                <c:pt idx="20">
                  <c:v>336</c:v>
                </c:pt>
                <c:pt idx="21">
                  <c:v>408</c:v>
                </c:pt>
                <c:pt idx="22">
                  <c:v>504</c:v>
                </c:pt>
                <c:pt idx="23">
                  <c:v>600</c:v>
                </c:pt>
                <c:pt idx="24">
                  <c:v>720</c:v>
                </c:pt>
                <c:pt idx="25">
                  <c:v>792</c:v>
                </c:pt>
                <c:pt idx="26">
                  <c:v>840</c:v>
                </c:pt>
                <c:pt idx="27">
                  <c:v>912</c:v>
                </c:pt>
                <c:pt idx="28">
                  <c:v>5000</c:v>
                </c:pt>
                <c:pt idx="29">
                  <c:v>7000</c:v>
                </c:pt>
                <c:pt idx="30">
                  <c:v>10000</c:v>
                </c:pt>
                <c:pt idx="31">
                  <c:v>15000</c:v>
                </c:pt>
                <c:pt idx="32">
                  <c:v>20000</c:v>
                </c:pt>
                <c:pt idx="33">
                  <c:v>25000</c:v>
                </c:pt>
              </c:numCache>
            </c:numRef>
          </c:xVal>
          <c:yVal>
            <c:numRef>
              <c:f>'Drift Raw data '!$J$63:$J$96</c:f>
              <c:numCache>
                <c:formatCode>0.000_ ;[Red]\-0.000\ </c:formatCode>
                <c:ptCount val="34"/>
                <c:pt idx="0">
                  <c:v>0</c:v>
                </c:pt>
                <c:pt idx="1">
                  <c:v>-0.2928</c:v>
                </c:pt>
                <c:pt idx="2">
                  <c:v>-1.419999999999999E-2</c:v>
                </c:pt>
                <c:pt idx="3">
                  <c:v>-0.2928</c:v>
                </c:pt>
                <c:pt idx="4">
                  <c:v>-0.2928</c:v>
                </c:pt>
                <c:pt idx="5">
                  <c:v>-0.2928</c:v>
                </c:pt>
                <c:pt idx="6">
                  <c:v>-1.6799999999999982E-2</c:v>
                </c:pt>
                <c:pt idx="7">
                  <c:v>-1.7799999999999983E-2</c:v>
                </c:pt>
                <c:pt idx="8">
                  <c:v>-1.7799999999999983E-2</c:v>
                </c:pt>
                <c:pt idx="11">
                  <c:v>-1.9799999999999984E-2</c:v>
                </c:pt>
                <c:pt idx="12">
                  <c:v>-1.9799999999999984E-2</c:v>
                </c:pt>
                <c:pt idx="15">
                  <c:v>-2.0799999999999985E-2</c:v>
                </c:pt>
                <c:pt idx="16">
                  <c:v>-2.0799999999999985E-2</c:v>
                </c:pt>
                <c:pt idx="17">
                  <c:v>-2.1799999999999986E-2</c:v>
                </c:pt>
                <c:pt idx="18">
                  <c:v>-2.1500000000000019E-2</c:v>
                </c:pt>
                <c:pt idx="19">
                  <c:v>-2.1500000000000019E-2</c:v>
                </c:pt>
                <c:pt idx="20">
                  <c:v>-0.2928</c:v>
                </c:pt>
                <c:pt idx="21">
                  <c:v>-0.2928</c:v>
                </c:pt>
                <c:pt idx="22">
                  <c:v>-0.2928</c:v>
                </c:pt>
                <c:pt idx="23">
                  <c:v>-0.2928</c:v>
                </c:pt>
                <c:pt idx="24">
                  <c:v>-0.2928</c:v>
                </c:pt>
                <c:pt idx="25">
                  <c:v>-0.2928</c:v>
                </c:pt>
                <c:pt idx="26">
                  <c:v>-0.2928</c:v>
                </c:pt>
                <c:pt idx="27">
                  <c:v>-0.2928</c:v>
                </c:pt>
                <c:pt idx="28">
                  <c:v>-0.2928</c:v>
                </c:pt>
                <c:pt idx="29">
                  <c:v>-0.2928</c:v>
                </c:pt>
                <c:pt idx="30">
                  <c:v>-0.2928</c:v>
                </c:pt>
                <c:pt idx="31">
                  <c:v>-0.2928</c:v>
                </c:pt>
                <c:pt idx="32">
                  <c:v>-0.2928</c:v>
                </c:pt>
                <c:pt idx="33">
                  <c:v>-0.2928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617-4DBD-B6DF-5E93CE640992}"/>
            </c:ext>
          </c:extLst>
        </c:ser>
        <c:ser>
          <c:idx val="1"/>
          <c:order val="1"/>
          <c:tx>
            <c:strRef>
              <c:f>'Drift Raw data '!$U$59</c:f>
              <c:strCache>
                <c:ptCount val="1"/>
                <c:pt idx="0">
                  <c:v>0</c:v>
                </c:pt>
              </c:strCache>
            </c:strRef>
          </c:tx>
          <c:marker>
            <c:symbol val="square"/>
            <c:size val="5"/>
          </c:marker>
          <c:xVal>
            <c:numRef>
              <c:f>'Drift Raw data '!$C$63:$C$96</c:f>
              <c:numCache>
                <c:formatCode>General</c:formatCode>
                <c:ptCount val="34"/>
                <c:pt idx="0">
                  <c:v>0</c:v>
                </c:pt>
                <c:pt idx="1">
                  <c:v>3.3333333333333333E-2</c:v>
                </c:pt>
                <c:pt idx="2">
                  <c:v>8.3333333333333301E-2</c:v>
                </c:pt>
                <c:pt idx="3">
                  <c:v>0.16666666666666666</c:v>
                </c:pt>
                <c:pt idx="4">
                  <c:v>0.33333333333333331</c:v>
                </c:pt>
                <c:pt idx="5">
                  <c:v>0.5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8</c:v>
                </c:pt>
                <c:pt idx="10">
                  <c:v>12</c:v>
                </c:pt>
                <c:pt idx="11">
                  <c:v>24</c:v>
                </c:pt>
                <c:pt idx="12">
                  <c:v>48</c:v>
                </c:pt>
                <c:pt idx="13">
                  <c:v>72</c:v>
                </c:pt>
                <c:pt idx="14">
                  <c:v>100</c:v>
                </c:pt>
                <c:pt idx="15">
                  <c:v>168</c:v>
                </c:pt>
                <c:pt idx="16">
                  <c:v>196</c:v>
                </c:pt>
                <c:pt idx="17">
                  <c:v>216</c:v>
                </c:pt>
                <c:pt idx="18">
                  <c:v>264</c:v>
                </c:pt>
                <c:pt idx="19">
                  <c:v>300</c:v>
                </c:pt>
                <c:pt idx="20">
                  <c:v>336</c:v>
                </c:pt>
                <c:pt idx="21">
                  <c:v>408</c:v>
                </c:pt>
                <c:pt idx="22">
                  <c:v>504</c:v>
                </c:pt>
                <c:pt idx="23">
                  <c:v>600</c:v>
                </c:pt>
                <c:pt idx="24">
                  <c:v>720</c:v>
                </c:pt>
                <c:pt idx="25">
                  <c:v>792</c:v>
                </c:pt>
                <c:pt idx="26">
                  <c:v>840</c:v>
                </c:pt>
                <c:pt idx="27">
                  <c:v>912</c:v>
                </c:pt>
                <c:pt idx="28">
                  <c:v>5000</c:v>
                </c:pt>
                <c:pt idx="29">
                  <c:v>7000</c:v>
                </c:pt>
                <c:pt idx="30">
                  <c:v>10000</c:v>
                </c:pt>
                <c:pt idx="31">
                  <c:v>15000</c:v>
                </c:pt>
                <c:pt idx="32">
                  <c:v>20000</c:v>
                </c:pt>
                <c:pt idx="33">
                  <c:v>25000</c:v>
                </c:pt>
              </c:numCache>
            </c:numRef>
          </c:xVal>
          <c:yVal>
            <c:numRef>
              <c:f>'Drift Raw data '!$Y$63:$Y$96</c:f>
              <c:numCache>
                <c:formatCode>0.000_ ;[Red]\-0.000\ </c:formatCode>
                <c:ptCount val="34"/>
                <c:pt idx="0">
                  <c:v>0</c:v>
                </c:pt>
                <c:pt idx="1">
                  <c:v>-0.2954</c:v>
                </c:pt>
                <c:pt idx="2">
                  <c:v>-1.639999999999997E-2</c:v>
                </c:pt>
                <c:pt idx="3">
                  <c:v>-0.2954</c:v>
                </c:pt>
                <c:pt idx="4">
                  <c:v>-0.2954</c:v>
                </c:pt>
                <c:pt idx="5">
                  <c:v>-0.2954</c:v>
                </c:pt>
                <c:pt idx="6">
                  <c:v>-1.8799999999999983E-2</c:v>
                </c:pt>
                <c:pt idx="7">
                  <c:v>-1.9399999999999973E-2</c:v>
                </c:pt>
                <c:pt idx="8">
                  <c:v>-1.9399999999999973E-2</c:v>
                </c:pt>
                <c:pt idx="9">
                  <c:v>-2.0399999999999974E-2</c:v>
                </c:pt>
                <c:pt idx="10">
                  <c:v>-2.0399999999999974E-2</c:v>
                </c:pt>
                <c:pt idx="11">
                  <c:v>-2.1399999999999975E-2</c:v>
                </c:pt>
                <c:pt idx="12">
                  <c:v>-2.2399999999999975E-2</c:v>
                </c:pt>
                <c:pt idx="13">
                  <c:v>-2.2399999999999975E-2</c:v>
                </c:pt>
                <c:pt idx="14">
                  <c:v>-2.2399999999999975E-2</c:v>
                </c:pt>
                <c:pt idx="15">
                  <c:v>-2.3399999999999976E-2</c:v>
                </c:pt>
                <c:pt idx="16">
                  <c:v>-2.2899999999999976E-2</c:v>
                </c:pt>
                <c:pt idx="17">
                  <c:v>-2.3399999999999976E-2</c:v>
                </c:pt>
                <c:pt idx="18">
                  <c:v>-2.2399999999999975E-2</c:v>
                </c:pt>
                <c:pt idx="19">
                  <c:v>-2.3299999999999987E-2</c:v>
                </c:pt>
                <c:pt idx="20">
                  <c:v>-0.2954</c:v>
                </c:pt>
                <c:pt idx="21">
                  <c:v>-0.2954</c:v>
                </c:pt>
                <c:pt idx="22">
                  <c:v>-0.2954</c:v>
                </c:pt>
                <c:pt idx="23">
                  <c:v>-0.2954</c:v>
                </c:pt>
                <c:pt idx="24">
                  <c:v>-0.2954</c:v>
                </c:pt>
                <c:pt idx="25">
                  <c:v>-0.2954</c:v>
                </c:pt>
                <c:pt idx="26">
                  <c:v>-0.2954</c:v>
                </c:pt>
                <c:pt idx="27">
                  <c:v>-0.2954</c:v>
                </c:pt>
                <c:pt idx="28">
                  <c:v>-0.2954</c:v>
                </c:pt>
                <c:pt idx="29">
                  <c:v>-0.2954</c:v>
                </c:pt>
                <c:pt idx="30">
                  <c:v>-0.2954</c:v>
                </c:pt>
                <c:pt idx="31">
                  <c:v>-0.2954</c:v>
                </c:pt>
                <c:pt idx="32">
                  <c:v>-0.2954</c:v>
                </c:pt>
                <c:pt idx="33">
                  <c:v>-0.2954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617-4DBD-B6DF-5E93CE640992}"/>
            </c:ext>
          </c:extLst>
        </c:ser>
        <c:ser>
          <c:idx val="2"/>
          <c:order val="2"/>
          <c:tx>
            <c:strRef>
              <c:f>'Drift Raw data '!$AJ$59</c:f>
              <c:strCache>
                <c:ptCount val="1"/>
                <c:pt idx="0">
                  <c:v>0</c:v>
                </c:pt>
              </c:strCache>
            </c:strRef>
          </c:tx>
          <c:marker>
            <c:symbol val="triangle"/>
            <c:size val="5"/>
          </c:marker>
          <c:xVal>
            <c:numRef>
              <c:f>'Drift Raw data '!$C$63:$C$96</c:f>
              <c:numCache>
                <c:formatCode>General</c:formatCode>
                <c:ptCount val="34"/>
                <c:pt idx="0">
                  <c:v>0</c:v>
                </c:pt>
                <c:pt idx="1">
                  <c:v>3.3333333333333333E-2</c:v>
                </c:pt>
                <c:pt idx="2">
                  <c:v>8.3333333333333301E-2</c:v>
                </c:pt>
                <c:pt idx="3">
                  <c:v>0.16666666666666666</c:v>
                </c:pt>
                <c:pt idx="4">
                  <c:v>0.33333333333333331</c:v>
                </c:pt>
                <c:pt idx="5">
                  <c:v>0.5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8</c:v>
                </c:pt>
                <c:pt idx="10">
                  <c:v>12</c:v>
                </c:pt>
                <c:pt idx="11">
                  <c:v>24</c:v>
                </c:pt>
                <c:pt idx="12">
                  <c:v>48</c:v>
                </c:pt>
                <c:pt idx="13">
                  <c:v>72</c:v>
                </c:pt>
                <c:pt idx="14">
                  <c:v>100</c:v>
                </c:pt>
                <c:pt idx="15">
                  <c:v>168</c:v>
                </c:pt>
                <c:pt idx="16">
                  <c:v>196</c:v>
                </c:pt>
                <c:pt idx="17">
                  <c:v>216</c:v>
                </c:pt>
                <c:pt idx="18">
                  <c:v>264</c:v>
                </c:pt>
                <c:pt idx="19">
                  <c:v>300</c:v>
                </c:pt>
                <c:pt idx="20">
                  <c:v>336</c:v>
                </c:pt>
                <c:pt idx="21">
                  <c:v>408</c:v>
                </c:pt>
                <c:pt idx="22">
                  <c:v>504</c:v>
                </c:pt>
                <c:pt idx="23">
                  <c:v>600</c:v>
                </c:pt>
                <c:pt idx="24">
                  <c:v>720</c:v>
                </c:pt>
                <c:pt idx="25">
                  <c:v>792</c:v>
                </c:pt>
                <c:pt idx="26">
                  <c:v>840</c:v>
                </c:pt>
                <c:pt idx="27">
                  <c:v>912</c:v>
                </c:pt>
                <c:pt idx="28">
                  <c:v>5000</c:v>
                </c:pt>
                <c:pt idx="29">
                  <c:v>7000</c:v>
                </c:pt>
                <c:pt idx="30">
                  <c:v>10000</c:v>
                </c:pt>
                <c:pt idx="31">
                  <c:v>15000</c:v>
                </c:pt>
                <c:pt idx="32">
                  <c:v>20000</c:v>
                </c:pt>
                <c:pt idx="33">
                  <c:v>25000</c:v>
                </c:pt>
              </c:numCache>
            </c:numRef>
          </c:xVal>
          <c:yVal>
            <c:numRef>
              <c:f>'Drift Raw data '!$AN$63:$AN$96</c:f>
              <c:numCache>
                <c:formatCode>0.000_ ;[Red]\-0.000\ 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617-4DBD-B6DF-5E93CE640992}"/>
            </c:ext>
          </c:extLst>
        </c:ser>
        <c:ser>
          <c:idx val="3"/>
          <c:order val="3"/>
          <c:tx>
            <c:strRef>
              <c:f>'Drift Raw data '!$AY$59</c:f>
              <c:strCache>
                <c:ptCount val="1"/>
                <c:pt idx="0">
                  <c:v>0</c:v>
                </c:pt>
              </c:strCache>
            </c:strRef>
          </c:tx>
          <c:marker>
            <c:symbol val="triangle"/>
            <c:size val="5"/>
          </c:marker>
          <c:xVal>
            <c:numRef>
              <c:f>'Drift Raw data '!$C$63:$C$96</c:f>
              <c:numCache>
                <c:formatCode>General</c:formatCode>
                <c:ptCount val="34"/>
                <c:pt idx="0">
                  <c:v>0</c:v>
                </c:pt>
                <c:pt idx="1">
                  <c:v>3.3333333333333333E-2</c:v>
                </c:pt>
                <c:pt idx="2">
                  <c:v>8.3333333333333301E-2</c:v>
                </c:pt>
                <c:pt idx="3">
                  <c:v>0.16666666666666666</c:v>
                </c:pt>
                <c:pt idx="4">
                  <c:v>0.33333333333333331</c:v>
                </c:pt>
                <c:pt idx="5">
                  <c:v>0.5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8</c:v>
                </c:pt>
                <c:pt idx="10">
                  <c:v>12</c:v>
                </c:pt>
                <c:pt idx="11">
                  <c:v>24</c:v>
                </c:pt>
                <c:pt idx="12">
                  <c:v>48</c:v>
                </c:pt>
                <c:pt idx="13">
                  <c:v>72</c:v>
                </c:pt>
                <c:pt idx="14">
                  <c:v>100</c:v>
                </c:pt>
                <c:pt idx="15">
                  <c:v>168</c:v>
                </c:pt>
                <c:pt idx="16">
                  <c:v>196</c:v>
                </c:pt>
                <c:pt idx="17">
                  <c:v>216</c:v>
                </c:pt>
                <c:pt idx="18">
                  <c:v>264</c:v>
                </c:pt>
                <c:pt idx="19">
                  <c:v>300</c:v>
                </c:pt>
                <c:pt idx="20">
                  <c:v>336</c:v>
                </c:pt>
                <c:pt idx="21">
                  <c:v>408</c:v>
                </c:pt>
                <c:pt idx="22">
                  <c:v>504</c:v>
                </c:pt>
                <c:pt idx="23">
                  <c:v>600</c:v>
                </c:pt>
                <c:pt idx="24">
                  <c:v>720</c:v>
                </c:pt>
                <c:pt idx="25">
                  <c:v>792</c:v>
                </c:pt>
                <c:pt idx="26">
                  <c:v>840</c:v>
                </c:pt>
                <c:pt idx="27">
                  <c:v>912</c:v>
                </c:pt>
                <c:pt idx="28">
                  <c:v>5000</c:v>
                </c:pt>
                <c:pt idx="29">
                  <c:v>7000</c:v>
                </c:pt>
                <c:pt idx="30">
                  <c:v>10000</c:v>
                </c:pt>
                <c:pt idx="31">
                  <c:v>15000</c:v>
                </c:pt>
                <c:pt idx="32">
                  <c:v>20000</c:v>
                </c:pt>
                <c:pt idx="33">
                  <c:v>25000</c:v>
                </c:pt>
              </c:numCache>
            </c:numRef>
          </c:xVal>
          <c:yVal>
            <c:numRef>
              <c:f>'Drift Raw data '!$BC$63:$BC$96</c:f>
              <c:numCache>
                <c:formatCode>0.000_ ;[Red]\-0.000\ 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C617-4DBD-B6DF-5E93CE640992}"/>
            </c:ext>
          </c:extLst>
        </c:ser>
        <c:ser>
          <c:idx val="4"/>
          <c:order val="4"/>
          <c:tx>
            <c:strRef>
              <c:f>'Drift Raw data '!$BN$59</c:f>
              <c:strCache>
                <c:ptCount val="1"/>
                <c:pt idx="0">
                  <c:v>0</c:v>
                </c:pt>
              </c:strCache>
            </c:strRef>
          </c:tx>
          <c:marker>
            <c:symbol val="circle"/>
            <c:size val="5"/>
          </c:marker>
          <c:xVal>
            <c:numRef>
              <c:f>'Drift Raw data '!$C$63:$C$96</c:f>
              <c:numCache>
                <c:formatCode>General</c:formatCode>
                <c:ptCount val="34"/>
                <c:pt idx="0">
                  <c:v>0</c:v>
                </c:pt>
                <c:pt idx="1">
                  <c:v>3.3333333333333333E-2</c:v>
                </c:pt>
                <c:pt idx="2">
                  <c:v>8.3333333333333301E-2</c:v>
                </c:pt>
                <c:pt idx="3">
                  <c:v>0.16666666666666666</c:v>
                </c:pt>
                <c:pt idx="4">
                  <c:v>0.33333333333333331</c:v>
                </c:pt>
                <c:pt idx="5">
                  <c:v>0.5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8</c:v>
                </c:pt>
                <c:pt idx="10">
                  <c:v>12</c:v>
                </c:pt>
                <c:pt idx="11">
                  <c:v>24</c:v>
                </c:pt>
                <c:pt idx="12">
                  <c:v>48</c:v>
                </c:pt>
                <c:pt idx="13">
                  <c:v>72</c:v>
                </c:pt>
                <c:pt idx="14">
                  <c:v>100</c:v>
                </c:pt>
                <c:pt idx="15">
                  <c:v>168</c:v>
                </c:pt>
                <c:pt idx="16">
                  <c:v>196</c:v>
                </c:pt>
                <c:pt idx="17">
                  <c:v>216</c:v>
                </c:pt>
                <c:pt idx="18">
                  <c:v>264</c:v>
                </c:pt>
                <c:pt idx="19">
                  <c:v>300</c:v>
                </c:pt>
                <c:pt idx="20">
                  <c:v>336</c:v>
                </c:pt>
                <c:pt idx="21">
                  <c:v>408</c:v>
                </c:pt>
                <c:pt idx="22">
                  <c:v>504</c:v>
                </c:pt>
                <c:pt idx="23">
                  <c:v>600</c:v>
                </c:pt>
                <c:pt idx="24">
                  <c:v>720</c:v>
                </c:pt>
                <c:pt idx="25">
                  <c:v>792</c:v>
                </c:pt>
                <c:pt idx="26">
                  <c:v>840</c:v>
                </c:pt>
                <c:pt idx="27">
                  <c:v>912</c:v>
                </c:pt>
                <c:pt idx="28">
                  <c:v>5000</c:v>
                </c:pt>
                <c:pt idx="29">
                  <c:v>7000</c:v>
                </c:pt>
                <c:pt idx="30">
                  <c:v>10000</c:v>
                </c:pt>
                <c:pt idx="31">
                  <c:v>15000</c:v>
                </c:pt>
                <c:pt idx="32">
                  <c:v>20000</c:v>
                </c:pt>
                <c:pt idx="33">
                  <c:v>25000</c:v>
                </c:pt>
              </c:numCache>
            </c:numRef>
          </c:xVal>
          <c:yVal>
            <c:numRef>
              <c:f>'Drift Raw data '!$BR$63:$BR$96</c:f>
              <c:numCache>
                <c:formatCode>0.000_ ;[Red]\-0.000\ 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C617-4DBD-B6DF-5E93CE640992}"/>
            </c:ext>
          </c:extLst>
        </c:ser>
        <c:ser>
          <c:idx val="5"/>
          <c:order val="5"/>
          <c:tx>
            <c:strRef>
              <c:f>'Drift Raw data '!$CC$59</c:f>
              <c:strCache>
                <c:ptCount val="1"/>
                <c:pt idx="0">
                  <c:v>0</c:v>
                </c:pt>
              </c:strCache>
            </c:strRef>
          </c:tx>
          <c:marker>
            <c:symbol val="circle"/>
            <c:size val="5"/>
          </c:marker>
          <c:xVal>
            <c:numRef>
              <c:f>'Drift Raw data '!$C$63:$C$96</c:f>
              <c:numCache>
                <c:formatCode>General</c:formatCode>
                <c:ptCount val="34"/>
                <c:pt idx="0">
                  <c:v>0</c:v>
                </c:pt>
                <c:pt idx="1">
                  <c:v>3.3333333333333333E-2</c:v>
                </c:pt>
                <c:pt idx="2">
                  <c:v>8.3333333333333301E-2</c:v>
                </c:pt>
                <c:pt idx="3">
                  <c:v>0.16666666666666666</c:v>
                </c:pt>
                <c:pt idx="4">
                  <c:v>0.33333333333333331</c:v>
                </c:pt>
                <c:pt idx="5">
                  <c:v>0.5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8</c:v>
                </c:pt>
                <c:pt idx="10">
                  <c:v>12</c:v>
                </c:pt>
                <c:pt idx="11">
                  <c:v>24</c:v>
                </c:pt>
                <c:pt idx="12">
                  <c:v>48</c:v>
                </c:pt>
                <c:pt idx="13">
                  <c:v>72</c:v>
                </c:pt>
                <c:pt idx="14">
                  <c:v>100</c:v>
                </c:pt>
                <c:pt idx="15">
                  <c:v>168</c:v>
                </c:pt>
                <c:pt idx="16">
                  <c:v>196</c:v>
                </c:pt>
                <c:pt idx="17">
                  <c:v>216</c:v>
                </c:pt>
                <c:pt idx="18">
                  <c:v>264</c:v>
                </c:pt>
                <c:pt idx="19">
                  <c:v>300</c:v>
                </c:pt>
                <c:pt idx="20">
                  <c:v>336</c:v>
                </c:pt>
                <c:pt idx="21">
                  <c:v>408</c:v>
                </c:pt>
                <c:pt idx="22">
                  <c:v>504</c:v>
                </c:pt>
                <c:pt idx="23">
                  <c:v>600</c:v>
                </c:pt>
                <c:pt idx="24">
                  <c:v>720</c:v>
                </c:pt>
                <c:pt idx="25">
                  <c:v>792</c:v>
                </c:pt>
                <c:pt idx="26">
                  <c:v>840</c:v>
                </c:pt>
                <c:pt idx="27">
                  <c:v>912</c:v>
                </c:pt>
                <c:pt idx="28">
                  <c:v>5000</c:v>
                </c:pt>
                <c:pt idx="29">
                  <c:v>7000</c:v>
                </c:pt>
                <c:pt idx="30">
                  <c:v>10000</c:v>
                </c:pt>
                <c:pt idx="31">
                  <c:v>15000</c:v>
                </c:pt>
                <c:pt idx="32">
                  <c:v>20000</c:v>
                </c:pt>
                <c:pt idx="33">
                  <c:v>25000</c:v>
                </c:pt>
              </c:numCache>
            </c:numRef>
          </c:xVal>
          <c:yVal>
            <c:numRef>
              <c:f>'Drift Raw data '!$CG$63:$CG$96</c:f>
              <c:numCache>
                <c:formatCode>0.000_ ;[Red]\-0.000\ 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C617-4DBD-B6DF-5E93CE6409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608256"/>
        <c:axId val="122684160"/>
      </c:scatterChart>
      <c:valAx>
        <c:axId val="122608256"/>
        <c:scaling>
          <c:orientation val="minMax"/>
          <c:max val="1000"/>
          <c:min val="0"/>
        </c:scaling>
        <c:delete val="0"/>
        <c:axPos val="b"/>
        <c:majorGridlines/>
        <c:minorGridlines>
          <c:spPr>
            <a:ln>
              <a:solidFill>
                <a:schemeClr val="bg1">
                  <a:lumMod val="85000"/>
                </a:scheme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lang="ja-JP"/>
                </a:pPr>
                <a:r>
                  <a:rPr lang="en-US" altLang="ja-JP"/>
                  <a:t>Aging</a:t>
                </a:r>
                <a:r>
                  <a:rPr lang="en-US" altLang="ja-JP" baseline="0"/>
                  <a:t> Time</a:t>
                </a:r>
                <a:r>
                  <a:rPr lang="ja-JP" altLang="en-US" baseline="0"/>
                  <a:t>　</a:t>
                </a:r>
                <a:r>
                  <a:rPr lang="en-US" altLang="ja-JP" baseline="0"/>
                  <a:t>[hours]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6577727194536167"/>
              <c:y val="0.88537237661735346"/>
            </c:manualLayout>
          </c:layout>
          <c:overlay val="0"/>
        </c:title>
        <c:numFmt formatCode="General" sourceLinked="1"/>
        <c:majorTickMark val="out"/>
        <c:minorTickMark val="none"/>
        <c:tickLblPos val="low"/>
        <c:txPr>
          <a:bodyPr/>
          <a:lstStyle/>
          <a:p>
            <a:pPr>
              <a:defRPr lang="ja-JP" sz="1200">
                <a:latin typeface="+mj-lt"/>
              </a:defRPr>
            </a:pPr>
            <a:endParaRPr lang="zh-CN"/>
          </a:p>
        </c:txPr>
        <c:crossAx val="122684160"/>
        <c:crosses val="autoZero"/>
        <c:crossBetween val="midCat"/>
      </c:valAx>
      <c:valAx>
        <c:axId val="122684160"/>
        <c:scaling>
          <c:orientation val="minMax"/>
          <c:max val="1.0000000000000002E-2"/>
          <c:min val="-3.0000000000000006E-2"/>
        </c:scaling>
        <c:delete val="0"/>
        <c:axPos val="l"/>
        <c:majorGridlines/>
        <c:minorGridlines>
          <c:spPr>
            <a:ln>
              <a:solidFill>
                <a:schemeClr val="bg1">
                  <a:lumMod val="85000"/>
                </a:scheme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lang="ja-JP" b="0">
                    <a:latin typeface="Arial Unicode MS" pitchFamily="50" charset="-128"/>
                    <a:ea typeface="Arial Unicode MS" pitchFamily="50" charset="-128"/>
                    <a:cs typeface="Arial Unicode MS" pitchFamily="50" charset="-128"/>
                  </a:defRPr>
                </a:pPr>
                <a:r>
                  <a:rPr lang="en-US" altLang="ja-JP" b="0">
                    <a:latin typeface="Arial Unicode MS" pitchFamily="50" charset="-128"/>
                    <a:ea typeface="Arial Unicode MS" pitchFamily="50" charset="-128"/>
                    <a:cs typeface="Arial Unicode MS" pitchFamily="50" charset="-128"/>
                  </a:rPr>
                  <a:t>White Chromaticity</a:t>
                </a:r>
                <a:r>
                  <a:rPr lang="ja-JP" altLang="en-US" b="0">
                    <a:latin typeface="Arial Unicode MS" pitchFamily="50" charset="-128"/>
                    <a:ea typeface="Arial Unicode MS" pitchFamily="50" charset="-128"/>
                    <a:cs typeface="Arial Unicode MS" pitchFamily="50" charset="-128"/>
                  </a:rPr>
                  <a:t>　</a:t>
                </a:r>
                <a:r>
                  <a:rPr lang="en-US" altLang="ja-JP" b="0">
                    <a:latin typeface="Arial Unicode MS" pitchFamily="50" charset="-128"/>
                    <a:ea typeface="Arial Unicode MS" pitchFamily="50" charset="-128"/>
                    <a:cs typeface="Arial Unicode MS" pitchFamily="50" charset="-128"/>
                  </a:rPr>
                  <a:t>x value</a:t>
                </a:r>
                <a:endParaRPr lang="ja-JP" altLang="en-US" b="0">
                  <a:latin typeface="Arial Unicode MS" pitchFamily="50" charset="-128"/>
                  <a:ea typeface="Arial Unicode MS" pitchFamily="50" charset="-128"/>
                  <a:cs typeface="Arial Unicode MS" pitchFamily="50" charset="-128"/>
                </a:endParaRPr>
              </a:p>
            </c:rich>
          </c:tx>
          <c:overlay val="0"/>
        </c:title>
        <c:numFmt formatCode="#,##0.000_ " sourceLinked="0"/>
        <c:majorTickMark val="out"/>
        <c:minorTickMark val="none"/>
        <c:tickLblPos val="nextTo"/>
        <c:txPr>
          <a:bodyPr/>
          <a:lstStyle/>
          <a:p>
            <a:pPr>
              <a:defRPr lang="ja-JP" sz="1200">
                <a:latin typeface="+mj-lt"/>
              </a:defRPr>
            </a:pPr>
            <a:endParaRPr lang="zh-CN"/>
          </a:p>
        </c:txPr>
        <c:crossAx val="122608256"/>
        <c:crosses val="autoZero"/>
        <c:crossBetween val="midCat"/>
        <c:majorUnit val="1.0000000000000002E-2"/>
      </c:valAx>
    </c:plotArea>
    <c:legend>
      <c:legendPos val="r"/>
      <c:layout>
        <c:manualLayout>
          <c:xMode val="edge"/>
          <c:yMode val="edge"/>
          <c:x val="0.72840531827834798"/>
          <c:y val="1.6342898018749962E-3"/>
          <c:w val="0.26581676805654814"/>
          <c:h val="0.33990486658086205"/>
        </c:manualLayout>
      </c:layout>
      <c:overlay val="1"/>
      <c:spPr>
        <a:solidFill>
          <a:schemeClr val="bg1"/>
        </a:solidFill>
        <a:ln>
          <a:solidFill>
            <a:schemeClr val="bg1">
              <a:lumMod val="75000"/>
            </a:schemeClr>
          </a:solidFill>
        </a:ln>
      </c:spPr>
      <c:txPr>
        <a:bodyPr/>
        <a:lstStyle/>
        <a:p>
          <a:pPr>
            <a:defRPr lang="ja-JP" sz="1200">
              <a:latin typeface="+mn-lt"/>
            </a:defRPr>
          </a:pPr>
          <a:endParaRPr lang="zh-CN"/>
        </a:p>
      </c:txPr>
    </c:legend>
    <c:plotVisOnly val="1"/>
    <c:dispBlanksAs val="span"/>
    <c:showDLblsOverMax val="0"/>
  </c:chart>
  <c:printSettings>
    <c:headerFooter/>
    <c:pageMargins b="0.75000000000000455" l="0.70000000000000062" r="0.70000000000000062" t="0.75000000000000455" header="0.30000000000000032" footer="0.30000000000000032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ja-JP"/>
            </a:pPr>
            <a:r>
              <a:rPr lang="en-US" altLang="ja-JP"/>
              <a:t>Wy (Variation)</a:t>
            </a:r>
            <a:endParaRPr lang="ja-JP" alt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'Drift Raw data '!$F$59</c:f>
              <c:strCache>
                <c:ptCount val="1"/>
                <c:pt idx="0">
                  <c:v>0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square"/>
            <c:size val="5"/>
          </c:marker>
          <c:xVal>
            <c:numRef>
              <c:f>'Drift Raw data '!$C$63:$C$96</c:f>
              <c:numCache>
                <c:formatCode>General</c:formatCode>
                <c:ptCount val="34"/>
                <c:pt idx="0">
                  <c:v>0</c:v>
                </c:pt>
                <c:pt idx="1">
                  <c:v>3.3333333333333333E-2</c:v>
                </c:pt>
                <c:pt idx="2">
                  <c:v>8.3333333333333301E-2</c:v>
                </c:pt>
                <c:pt idx="3">
                  <c:v>0.16666666666666666</c:v>
                </c:pt>
                <c:pt idx="4">
                  <c:v>0.33333333333333331</c:v>
                </c:pt>
                <c:pt idx="5">
                  <c:v>0.5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8</c:v>
                </c:pt>
                <c:pt idx="10">
                  <c:v>12</c:v>
                </c:pt>
                <c:pt idx="11">
                  <c:v>24</c:v>
                </c:pt>
                <c:pt idx="12">
                  <c:v>48</c:v>
                </c:pt>
                <c:pt idx="13">
                  <c:v>72</c:v>
                </c:pt>
                <c:pt idx="14">
                  <c:v>100</c:v>
                </c:pt>
                <c:pt idx="15">
                  <c:v>168</c:v>
                </c:pt>
                <c:pt idx="16">
                  <c:v>196</c:v>
                </c:pt>
                <c:pt idx="17">
                  <c:v>216</c:v>
                </c:pt>
                <c:pt idx="18">
                  <c:v>264</c:v>
                </c:pt>
                <c:pt idx="19">
                  <c:v>300</c:v>
                </c:pt>
                <c:pt idx="20">
                  <c:v>336</c:v>
                </c:pt>
                <c:pt idx="21">
                  <c:v>408</c:v>
                </c:pt>
                <c:pt idx="22">
                  <c:v>504</c:v>
                </c:pt>
                <c:pt idx="23">
                  <c:v>600</c:v>
                </c:pt>
                <c:pt idx="24">
                  <c:v>720</c:v>
                </c:pt>
                <c:pt idx="25">
                  <c:v>792</c:v>
                </c:pt>
                <c:pt idx="26">
                  <c:v>840</c:v>
                </c:pt>
                <c:pt idx="27">
                  <c:v>912</c:v>
                </c:pt>
                <c:pt idx="28">
                  <c:v>5000</c:v>
                </c:pt>
                <c:pt idx="29">
                  <c:v>7000</c:v>
                </c:pt>
                <c:pt idx="30">
                  <c:v>10000</c:v>
                </c:pt>
                <c:pt idx="31">
                  <c:v>15000</c:v>
                </c:pt>
                <c:pt idx="32">
                  <c:v>20000</c:v>
                </c:pt>
                <c:pt idx="33">
                  <c:v>25000</c:v>
                </c:pt>
              </c:numCache>
            </c:numRef>
          </c:xVal>
          <c:yVal>
            <c:numRef>
              <c:f>'Drift Raw data '!$K$63:$K$96</c:f>
              <c:numCache>
                <c:formatCode>0.000_ ;[Red]\-0.000\ </c:formatCode>
                <c:ptCount val="34"/>
                <c:pt idx="0">
                  <c:v>0</c:v>
                </c:pt>
                <c:pt idx="1">
                  <c:v>-0.31990000000000002</c:v>
                </c:pt>
                <c:pt idx="2">
                  <c:v>-3.0833300000000008E-2</c:v>
                </c:pt>
                <c:pt idx="3">
                  <c:v>-0.31990000000000002</c:v>
                </c:pt>
                <c:pt idx="4">
                  <c:v>-0.31990000000000002</c:v>
                </c:pt>
                <c:pt idx="5">
                  <c:v>-0.31990000000000002</c:v>
                </c:pt>
                <c:pt idx="6">
                  <c:v>-3.6900000000000044E-2</c:v>
                </c:pt>
                <c:pt idx="7">
                  <c:v>-3.7900000000000045E-2</c:v>
                </c:pt>
                <c:pt idx="8">
                  <c:v>-3.889999999999999E-2</c:v>
                </c:pt>
                <c:pt idx="11">
                  <c:v>-4.1899999999999993E-2</c:v>
                </c:pt>
                <c:pt idx="12">
                  <c:v>-4.2899999999999994E-2</c:v>
                </c:pt>
                <c:pt idx="15">
                  <c:v>-4.3899999999999995E-2</c:v>
                </c:pt>
                <c:pt idx="16">
                  <c:v>-4.4899999999999995E-2</c:v>
                </c:pt>
                <c:pt idx="17">
                  <c:v>-4.4899999999999995E-2</c:v>
                </c:pt>
                <c:pt idx="18">
                  <c:v>-4.4700000000000017E-2</c:v>
                </c:pt>
                <c:pt idx="19">
                  <c:v>-4.4700000000000017E-2</c:v>
                </c:pt>
                <c:pt idx="20">
                  <c:v>-0.31990000000000002</c:v>
                </c:pt>
                <c:pt idx="21">
                  <c:v>-0.31990000000000002</c:v>
                </c:pt>
                <c:pt idx="22">
                  <c:v>-0.31990000000000002</c:v>
                </c:pt>
                <c:pt idx="23">
                  <c:v>-0.31990000000000002</c:v>
                </c:pt>
                <c:pt idx="24">
                  <c:v>-0.31990000000000002</c:v>
                </c:pt>
                <c:pt idx="25">
                  <c:v>-0.31990000000000002</c:v>
                </c:pt>
                <c:pt idx="26">
                  <c:v>-0.31990000000000002</c:v>
                </c:pt>
                <c:pt idx="27">
                  <c:v>-0.31990000000000002</c:v>
                </c:pt>
                <c:pt idx="28">
                  <c:v>-0.31990000000000002</c:v>
                </c:pt>
                <c:pt idx="29">
                  <c:v>-0.31990000000000002</c:v>
                </c:pt>
                <c:pt idx="30">
                  <c:v>-0.31990000000000002</c:v>
                </c:pt>
                <c:pt idx="31">
                  <c:v>-0.31990000000000002</c:v>
                </c:pt>
                <c:pt idx="32">
                  <c:v>-0.31990000000000002</c:v>
                </c:pt>
                <c:pt idx="33">
                  <c:v>-0.31990000000000002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6EA-47F5-9BFF-8961648F1274}"/>
            </c:ext>
          </c:extLst>
        </c:ser>
        <c:ser>
          <c:idx val="1"/>
          <c:order val="1"/>
          <c:tx>
            <c:strRef>
              <c:f>'Drift Raw data '!$U$59</c:f>
              <c:strCache>
                <c:ptCount val="1"/>
                <c:pt idx="0">
                  <c:v>0</c:v>
                </c:pt>
              </c:strCache>
            </c:strRef>
          </c:tx>
          <c:marker>
            <c:symbol val="square"/>
            <c:size val="5"/>
          </c:marker>
          <c:xVal>
            <c:numRef>
              <c:f>'Drift Raw data '!$C$63:$C$96</c:f>
              <c:numCache>
                <c:formatCode>General</c:formatCode>
                <c:ptCount val="34"/>
                <c:pt idx="0">
                  <c:v>0</c:v>
                </c:pt>
                <c:pt idx="1">
                  <c:v>3.3333333333333333E-2</c:v>
                </c:pt>
                <c:pt idx="2">
                  <c:v>8.3333333333333301E-2</c:v>
                </c:pt>
                <c:pt idx="3">
                  <c:v>0.16666666666666666</c:v>
                </c:pt>
                <c:pt idx="4">
                  <c:v>0.33333333333333331</c:v>
                </c:pt>
                <c:pt idx="5">
                  <c:v>0.5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8</c:v>
                </c:pt>
                <c:pt idx="10">
                  <c:v>12</c:v>
                </c:pt>
                <c:pt idx="11">
                  <c:v>24</c:v>
                </c:pt>
                <c:pt idx="12">
                  <c:v>48</c:v>
                </c:pt>
                <c:pt idx="13">
                  <c:v>72</c:v>
                </c:pt>
                <c:pt idx="14">
                  <c:v>100</c:v>
                </c:pt>
                <c:pt idx="15">
                  <c:v>168</c:v>
                </c:pt>
                <c:pt idx="16">
                  <c:v>196</c:v>
                </c:pt>
                <c:pt idx="17">
                  <c:v>216</c:v>
                </c:pt>
                <c:pt idx="18">
                  <c:v>264</c:v>
                </c:pt>
                <c:pt idx="19">
                  <c:v>300</c:v>
                </c:pt>
                <c:pt idx="20">
                  <c:v>336</c:v>
                </c:pt>
                <c:pt idx="21">
                  <c:v>408</c:v>
                </c:pt>
                <c:pt idx="22">
                  <c:v>504</c:v>
                </c:pt>
                <c:pt idx="23">
                  <c:v>600</c:v>
                </c:pt>
                <c:pt idx="24">
                  <c:v>720</c:v>
                </c:pt>
                <c:pt idx="25">
                  <c:v>792</c:v>
                </c:pt>
                <c:pt idx="26">
                  <c:v>840</c:v>
                </c:pt>
                <c:pt idx="27">
                  <c:v>912</c:v>
                </c:pt>
                <c:pt idx="28">
                  <c:v>5000</c:v>
                </c:pt>
                <c:pt idx="29">
                  <c:v>7000</c:v>
                </c:pt>
                <c:pt idx="30">
                  <c:v>10000</c:v>
                </c:pt>
                <c:pt idx="31">
                  <c:v>15000</c:v>
                </c:pt>
                <c:pt idx="32">
                  <c:v>20000</c:v>
                </c:pt>
                <c:pt idx="33">
                  <c:v>25000</c:v>
                </c:pt>
              </c:numCache>
            </c:numRef>
          </c:xVal>
          <c:yVal>
            <c:numRef>
              <c:f>'Drift Raw data '!$Z$63:$Z$96</c:f>
              <c:numCache>
                <c:formatCode>0.000_ ;[Red]\-0.000\ </c:formatCode>
                <c:ptCount val="34"/>
                <c:pt idx="0">
                  <c:v>0</c:v>
                </c:pt>
                <c:pt idx="1">
                  <c:v>-0.3261</c:v>
                </c:pt>
                <c:pt idx="2">
                  <c:v>-3.9100000000000024E-2</c:v>
                </c:pt>
                <c:pt idx="3">
                  <c:v>-0.3261</c:v>
                </c:pt>
                <c:pt idx="4">
                  <c:v>-0.3261</c:v>
                </c:pt>
                <c:pt idx="5">
                  <c:v>-0.3261</c:v>
                </c:pt>
                <c:pt idx="6">
                  <c:v>-4.3200000000000016E-2</c:v>
                </c:pt>
                <c:pt idx="7">
                  <c:v>-4.4100000000000028E-2</c:v>
                </c:pt>
                <c:pt idx="8">
                  <c:v>-4.5099999999999973E-2</c:v>
                </c:pt>
                <c:pt idx="9">
                  <c:v>-4.6099999999999974E-2</c:v>
                </c:pt>
                <c:pt idx="10">
                  <c:v>-4.6099999999999974E-2</c:v>
                </c:pt>
                <c:pt idx="11">
                  <c:v>-4.8099999999999976E-2</c:v>
                </c:pt>
                <c:pt idx="12">
                  <c:v>-4.9099999999999977E-2</c:v>
                </c:pt>
                <c:pt idx="13">
                  <c:v>-4.9099999999999977E-2</c:v>
                </c:pt>
                <c:pt idx="14">
                  <c:v>-4.9099999999999977E-2</c:v>
                </c:pt>
                <c:pt idx="15">
                  <c:v>-5.0099999999999978E-2</c:v>
                </c:pt>
                <c:pt idx="16">
                  <c:v>-5.04E-2</c:v>
                </c:pt>
                <c:pt idx="17">
                  <c:v>-5.0099999999999978E-2</c:v>
                </c:pt>
                <c:pt idx="18">
                  <c:v>-5.0099999999999978E-2</c:v>
                </c:pt>
                <c:pt idx="19">
                  <c:v>-5.0800000000000012E-2</c:v>
                </c:pt>
                <c:pt idx="20">
                  <c:v>-0.3261</c:v>
                </c:pt>
                <c:pt idx="21">
                  <c:v>-0.3261</c:v>
                </c:pt>
                <c:pt idx="22">
                  <c:v>-0.3261</c:v>
                </c:pt>
                <c:pt idx="23">
                  <c:v>-0.3261</c:v>
                </c:pt>
                <c:pt idx="24">
                  <c:v>-0.3261</c:v>
                </c:pt>
                <c:pt idx="25">
                  <c:v>-0.3261</c:v>
                </c:pt>
                <c:pt idx="26">
                  <c:v>-0.3261</c:v>
                </c:pt>
                <c:pt idx="27">
                  <c:v>-0.3261</c:v>
                </c:pt>
                <c:pt idx="28">
                  <c:v>-0.3261</c:v>
                </c:pt>
                <c:pt idx="29">
                  <c:v>-0.3261</c:v>
                </c:pt>
                <c:pt idx="30">
                  <c:v>-0.3261</c:v>
                </c:pt>
                <c:pt idx="31">
                  <c:v>-0.3261</c:v>
                </c:pt>
                <c:pt idx="32">
                  <c:v>-0.3261</c:v>
                </c:pt>
                <c:pt idx="33">
                  <c:v>-0.3261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6EA-47F5-9BFF-8961648F1274}"/>
            </c:ext>
          </c:extLst>
        </c:ser>
        <c:ser>
          <c:idx val="2"/>
          <c:order val="2"/>
          <c:tx>
            <c:strRef>
              <c:f>'Drift Raw data '!$AJ$59</c:f>
              <c:strCache>
                <c:ptCount val="1"/>
                <c:pt idx="0">
                  <c:v>0</c:v>
                </c:pt>
              </c:strCache>
            </c:strRef>
          </c:tx>
          <c:marker>
            <c:symbol val="triangle"/>
            <c:size val="5"/>
          </c:marker>
          <c:xVal>
            <c:numRef>
              <c:f>'Drift Raw data '!$C$63:$C$96</c:f>
              <c:numCache>
                <c:formatCode>General</c:formatCode>
                <c:ptCount val="34"/>
                <c:pt idx="0">
                  <c:v>0</c:v>
                </c:pt>
                <c:pt idx="1">
                  <c:v>3.3333333333333333E-2</c:v>
                </c:pt>
                <c:pt idx="2">
                  <c:v>8.3333333333333301E-2</c:v>
                </c:pt>
                <c:pt idx="3">
                  <c:v>0.16666666666666666</c:v>
                </c:pt>
                <c:pt idx="4">
                  <c:v>0.33333333333333331</c:v>
                </c:pt>
                <c:pt idx="5">
                  <c:v>0.5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8</c:v>
                </c:pt>
                <c:pt idx="10">
                  <c:v>12</c:v>
                </c:pt>
                <c:pt idx="11">
                  <c:v>24</c:v>
                </c:pt>
                <c:pt idx="12">
                  <c:v>48</c:v>
                </c:pt>
                <c:pt idx="13">
                  <c:v>72</c:v>
                </c:pt>
                <c:pt idx="14">
                  <c:v>100</c:v>
                </c:pt>
                <c:pt idx="15">
                  <c:v>168</c:v>
                </c:pt>
                <c:pt idx="16">
                  <c:v>196</c:v>
                </c:pt>
                <c:pt idx="17">
                  <c:v>216</c:v>
                </c:pt>
                <c:pt idx="18">
                  <c:v>264</c:v>
                </c:pt>
                <c:pt idx="19">
                  <c:v>300</c:v>
                </c:pt>
                <c:pt idx="20">
                  <c:v>336</c:v>
                </c:pt>
                <c:pt idx="21">
                  <c:v>408</c:v>
                </c:pt>
                <c:pt idx="22">
                  <c:v>504</c:v>
                </c:pt>
                <c:pt idx="23">
                  <c:v>600</c:v>
                </c:pt>
                <c:pt idx="24">
                  <c:v>720</c:v>
                </c:pt>
                <c:pt idx="25">
                  <c:v>792</c:v>
                </c:pt>
                <c:pt idx="26">
                  <c:v>840</c:v>
                </c:pt>
                <c:pt idx="27">
                  <c:v>912</c:v>
                </c:pt>
                <c:pt idx="28">
                  <c:v>5000</c:v>
                </c:pt>
                <c:pt idx="29">
                  <c:v>7000</c:v>
                </c:pt>
                <c:pt idx="30">
                  <c:v>10000</c:v>
                </c:pt>
                <c:pt idx="31">
                  <c:v>15000</c:v>
                </c:pt>
                <c:pt idx="32">
                  <c:v>20000</c:v>
                </c:pt>
                <c:pt idx="33">
                  <c:v>25000</c:v>
                </c:pt>
              </c:numCache>
            </c:numRef>
          </c:xVal>
          <c:yVal>
            <c:numRef>
              <c:f>'Drift Raw data '!$AO$63:$AO$96</c:f>
              <c:numCache>
                <c:formatCode>0.000_ ;[Red]\-0.000\ 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6EA-47F5-9BFF-8961648F1274}"/>
            </c:ext>
          </c:extLst>
        </c:ser>
        <c:ser>
          <c:idx val="3"/>
          <c:order val="3"/>
          <c:tx>
            <c:strRef>
              <c:f>'Drift Raw data '!$AY$59</c:f>
              <c:strCache>
                <c:ptCount val="1"/>
                <c:pt idx="0">
                  <c:v>0</c:v>
                </c:pt>
              </c:strCache>
            </c:strRef>
          </c:tx>
          <c:marker>
            <c:symbol val="triangle"/>
            <c:size val="5"/>
          </c:marker>
          <c:xVal>
            <c:numRef>
              <c:f>'Drift Raw data '!$C$63:$C$96</c:f>
              <c:numCache>
                <c:formatCode>General</c:formatCode>
                <c:ptCount val="34"/>
                <c:pt idx="0">
                  <c:v>0</c:v>
                </c:pt>
                <c:pt idx="1">
                  <c:v>3.3333333333333333E-2</c:v>
                </c:pt>
                <c:pt idx="2">
                  <c:v>8.3333333333333301E-2</c:v>
                </c:pt>
                <c:pt idx="3">
                  <c:v>0.16666666666666666</c:v>
                </c:pt>
                <c:pt idx="4">
                  <c:v>0.33333333333333331</c:v>
                </c:pt>
                <c:pt idx="5">
                  <c:v>0.5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8</c:v>
                </c:pt>
                <c:pt idx="10">
                  <c:v>12</c:v>
                </c:pt>
                <c:pt idx="11">
                  <c:v>24</c:v>
                </c:pt>
                <c:pt idx="12">
                  <c:v>48</c:v>
                </c:pt>
                <c:pt idx="13">
                  <c:v>72</c:v>
                </c:pt>
                <c:pt idx="14">
                  <c:v>100</c:v>
                </c:pt>
                <c:pt idx="15">
                  <c:v>168</c:v>
                </c:pt>
                <c:pt idx="16">
                  <c:v>196</c:v>
                </c:pt>
                <c:pt idx="17">
                  <c:v>216</c:v>
                </c:pt>
                <c:pt idx="18">
                  <c:v>264</c:v>
                </c:pt>
                <c:pt idx="19">
                  <c:v>300</c:v>
                </c:pt>
                <c:pt idx="20">
                  <c:v>336</c:v>
                </c:pt>
                <c:pt idx="21">
                  <c:v>408</c:v>
                </c:pt>
                <c:pt idx="22">
                  <c:v>504</c:v>
                </c:pt>
                <c:pt idx="23">
                  <c:v>600</c:v>
                </c:pt>
                <c:pt idx="24">
                  <c:v>720</c:v>
                </c:pt>
                <c:pt idx="25">
                  <c:v>792</c:v>
                </c:pt>
                <c:pt idx="26">
                  <c:v>840</c:v>
                </c:pt>
                <c:pt idx="27">
                  <c:v>912</c:v>
                </c:pt>
                <c:pt idx="28">
                  <c:v>5000</c:v>
                </c:pt>
                <c:pt idx="29">
                  <c:v>7000</c:v>
                </c:pt>
                <c:pt idx="30">
                  <c:v>10000</c:v>
                </c:pt>
                <c:pt idx="31">
                  <c:v>15000</c:v>
                </c:pt>
                <c:pt idx="32">
                  <c:v>20000</c:v>
                </c:pt>
                <c:pt idx="33">
                  <c:v>25000</c:v>
                </c:pt>
              </c:numCache>
            </c:numRef>
          </c:xVal>
          <c:yVal>
            <c:numRef>
              <c:f>'Drift Raw data '!$BD$63:$BD$96</c:f>
              <c:numCache>
                <c:formatCode>0.000_ ;[Red]\-0.000\ 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86EA-47F5-9BFF-8961648F1274}"/>
            </c:ext>
          </c:extLst>
        </c:ser>
        <c:ser>
          <c:idx val="4"/>
          <c:order val="4"/>
          <c:tx>
            <c:strRef>
              <c:f>'Drift Raw data '!$BN$59</c:f>
              <c:strCache>
                <c:ptCount val="1"/>
                <c:pt idx="0">
                  <c:v>0</c:v>
                </c:pt>
              </c:strCache>
            </c:strRef>
          </c:tx>
          <c:marker>
            <c:symbol val="circle"/>
            <c:size val="5"/>
          </c:marker>
          <c:xVal>
            <c:numRef>
              <c:f>'Drift Raw data '!$C$63:$C$96</c:f>
              <c:numCache>
                <c:formatCode>General</c:formatCode>
                <c:ptCount val="34"/>
                <c:pt idx="0">
                  <c:v>0</c:v>
                </c:pt>
                <c:pt idx="1">
                  <c:v>3.3333333333333333E-2</c:v>
                </c:pt>
                <c:pt idx="2">
                  <c:v>8.3333333333333301E-2</c:v>
                </c:pt>
                <c:pt idx="3">
                  <c:v>0.16666666666666666</c:v>
                </c:pt>
                <c:pt idx="4">
                  <c:v>0.33333333333333331</c:v>
                </c:pt>
                <c:pt idx="5">
                  <c:v>0.5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8</c:v>
                </c:pt>
                <c:pt idx="10">
                  <c:v>12</c:v>
                </c:pt>
                <c:pt idx="11">
                  <c:v>24</c:v>
                </c:pt>
                <c:pt idx="12">
                  <c:v>48</c:v>
                </c:pt>
                <c:pt idx="13">
                  <c:v>72</c:v>
                </c:pt>
                <c:pt idx="14">
                  <c:v>100</c:v>
                </c:pt>
                <c:pt idx="15">
                  <c:v>168</c:v>
                </c:pt>
                <c:pt idx="16">
                  <c:v>196</c:v>
                </c:pt>
                <c:pt idx="17">
                  <c:v>216</c:v>
                </c:pt>
                <c:pt idx="18">
                  <c:v>264</c:v>
                </c:pt>
                <c:pt idx="19">
                  <c:v>300</c:v>
                </c:pt>
                <c:pt idx="20">
                  <c:v>336</c:v>
                </c:pt>
                <c:pt idx="21">
                  <c:v>408</c:v>
                </c:pt>
                <c:pt idx="22">
                  <c:v>504</c:v>
                </c:pt>
                <c:pt idx="23">
                  <c:v>600</c:v>
                </c:pt>
                <c:pt idx="24">
                  <c:v>720</c:v>
                </c:pt>
                <c:pt idx="25">
                  <c:v>792</c:v>
                </c:pt>
                <c:pt idx="26">
                  <c:v>840</c:v>
                </c:pt>
                <c:pt idx="27">
                  <c:v>912</c:v>
                </c:pt>
                <c:pt idx="28">
                  <c:v>5000</c:v>
                </c:pt>
                <c:pt idx="29">
                  <c:v>7000</c:v>
                </c:pt>
                <c:pt idx="30">
                  <c:v>10000</c:v>
                </c:pt>
                <c:pt idx="31">
                  <c:v>15000</c:v>
                </c:pt>
                <c:pt idx="32">
                  <c:v>20000</c:v>
                </c:pt>
                <c:pt idx="33">
                  <c:v>25000</c:v>
                </c:pt>
              </c:numCache>
            </c:numRef>
          </c:xVal>
          <c:yVal>
            <c:numRef>
              <c:f>'Drift Raw data '!$BS$63:$BS$96</c:f>
              <c:numCache>
                <c:formatCode>0.000_ ;[Red]\-0.000\ 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86EA-47F5-9BFF-8961648F1274}"/>
            </c:ext>
          </c:extLst>
        </c:ser>
        <c:ser>
          <c:idx val="5"/>
          <c:order val="5"/>
          <c:tx>
            <c:strRef>
              <c:f>'Drift Raw data '!$CC$59</c:f>
              <c:strCache>
                <c:ptCount val="1"/>
                <c:pt idx="0">
                  <c:v>0</c:v>
                </c:pt>
              </c:strCache>
            </c:strRef>
          </c:tx>
          <c:marker>
            <c:symbol val="circle"/>
            <c:size val="5"/>
          </c:marker>
          <c:xVal>
            <c:numRef>
              <c:f>'Drift Raw data '!$C$63:$C$96</c:f>
              <c:numCache>
                <c:formatCode>General</c:formatCode>
                <c:ptCount val="34"/>
                <c:pt idx="0">
                  <c:v>0</c:v>
                </c:pt>
                <c:pt idx="1">
                  <c:v>3.3333333333333333E-2</c:v>
                </c:pt>
                <c:pt idx="2">
                  <c:v>8.3333333333333301E-2</c:v>
                </c:pt>
                <c:pt idx="3">
                  <c:v>0.16666666666666666</c:v>
                </c:pt>
                <c:pt idx="4">
                  <c:v>0.33333333333333331</c:v>
                </c:pt>
                <c:pt idx="5">
                  <c:v>0.5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8</c:v>
                </c:pt>
                <c:pt idx="10">
                  <c:v>12</c:v>
                </c:pt>
                <c:pt idx="11">
                  <c:v>24</c:v>
                </c:pt>
                <c:pt idx="12">
                  <c:v>48</c:v>
                </c:pt>
                <c:pt idx="13">
                  <c:v>72</c:v>
                </c:pt>
                <c:pt idx="14">
                  <c:v>100</c:v>
                </c:pt>
                <c:pt idx="15">
                  <c:v>168</c:v>
                </c:pt>
                <c:pt idx="16">
                  <c:v>196</c:v>
                </c:pt>
                <c:pt idx="17">
                  <c:v>216</c:v>
                </c:pt>
                <c:pt idx="18">
                  <c:v>264</c:v>
                </c:pt>
                <c:pt idx="19">
                  <c:v>300</c:v>
                </c:pt>
                <c:pt idx="20">
                  <c:v>336</c:v>
                </c:pt>
                <c:pt idx="21">
                  <c:v>408</c:v>
                </c:pt>
                <c:pt idx="22">
                  <c:v>504</c:v>
                </c:pt>
                <c:pt idx="23">
                  <c:v>600</c:v>
                </c:pt>
                <c:pt idx="24">
                  <c:v>720</c:v>
                </c:pt>
                <c:pt idx="25">
                  <c:v>792</c:v>
                </c:pt>
                <c:pt idx="26">
                  <c:v>840</c:v>
                </c:pt>
                <c:pt idx="27">
                  <c:v>912</c:v>
                </c:pt>
                <c:pt idx="28">
                  <c:v>5000</c:v>
                </c:pt>
                <c:pt idx="29">
                  <c:v>7000</c:v>
                </c:pt>
                <c:pt idx="30">
                  <c:v>10000</c:v>
                </c:pt>
                <c:pt idx="31">
                  <c:v>15000</c:v>
                </c:pt>
                <c:pt idx="32">
                  <c:v>20000</c:v>
                </c:pt>
                <c:pt idx="33">
                  <c:v>25000</c:v>
                </c:pt>
              </c:numCache>
            </c:numRef>
          </c:xVal>
          <c:yVal>
            <c:numRef>
              <c:f>'Drift Raw data '!$CH$63:$CH$96</c:f>
              <c:numCache>
                <c:formatCode>0.000_ ;[Red]\-0.000\ 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86EA-47F5-9BFF-8961648F12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723712"/>
        <c:axId val="122738176"/>
      </c:scatterChart>
      <c:valAx>
        <c:axId val="122723712"/>
        <c:scaling>
          <c:orientation val="minMax"/>
          <c:max val="1000"/>
          <c:min val="0"/>
        </c:scaling>
        <c:delete val="0"/>
        <c:axPos val="b"/>
        <c:majorGridlines/>
        <c:minorGridlines>
          <c:spPr>
            <a:ln>
              <a:solidFill>
                <a:schemeClr val="bg1">
                  <a:lumMod val="85000"/>
                </a:scheme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lang="ja-JP"/>
                </a:pPr>
                <a:r>
                  <a:rPr lang="en-US" altLang="ja-JP" sz="1000" b="1" i="0" u="none" strike="noStrike" baseline="0"/>
                  <a:t>Aging Time</a:t>
                </a:r>
                <a:r>
                  <a:rPr lang="ja-JP" altLang="ja-JP" sz="1000" b="1" i="0" u="none" strike="noStrike" baseline="0"/>
                  <a:t>　</a:t>
                </a:r>
                <a:r>
                  <a:rPr lang="en-US" altLang="ja-JP" sz="1000" b="1" i="0" u="none" strike="noStrike" baseline="0"/>
                  <a:t>[hours]</a:t>
                </a:r>
                <a:endParaRPr lang="ja-JP"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txPr>
          <a:bodyPr/>
          <a:lstStyle/>
          <a:p>
            <a:pPr>
              <a:defRPr lang="ja-JP" sz="1200">
                <a:latin typeface="+mj-lt"/>
              </a:defRPr>
            </a:pPr>
            <a:endParaRPr lang="zh-CN"/>
          </a:p>
        </c:txPr>
        <c:crossAx val="122738176"/>
        <c:crosses val="autoZero"/>
        <c:crossBetween val="midCat"/>
      </c:valAx>
      <c:valAx>
        <c:axId val="122738176"/>
        <c:scaling>
          <c:orientation val="minMax"/>
          <c:max val="1.0000000000000005E-2"/>
          <c:min val="-3.0000000000000006E-2"/>
        </c:scaling>
        <c:delete val="0"/>
        <c:axPos val="l"/>
        <c:majorGridlines/>
        <c:minorGridlines>
          <c:spPr>
            <a:ln>
              <a:solidFill>
                <a:schemeClr val="bg1">
                  <a:lumMod val="85000"/>
                </a:scheme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lang="ja-JP" b="0">
                    <a:latin typeface="Arial Unicode MS" pitchFamily="50" charset="-128"/>
                    <a:ea typeface="Arial Unicode MS" pitchFamily="50" charset="-128"/>
                    <a:cs typeface="Arial Unicode MS" pitchFamily="50" charset="-128"/>
                  </a:defRPr>
                </a:pPr>
                <a:r>
                  <a:rPr lang="en-US" altLang="ja-JP" b="0">
                    <a:latin typeface="Arial Unicode MS" pitchFamily="50" charset="-128"/>
                    <a:ea typeface="Arial Unicode MS" pitchFamily="50" charset="-128"/>
                    <a:cs typeface="Arial Unicode MS" pitchFamily="50" charset="-128"/>
                  </a:rPr>
                  <a:t>White Chromaticity</a:t>
                </a:r>
                <a:r>
                  <a:rPr lang="ja-JP" altLang="en-US" b="0">
                    <a:latin typeface="Arial Unicode MS" pitchFamily="50" charset="-128"/>
                    <a:ea typeface="Arial Unicode MS" pitchFamily="50" charset="-128"/>
                    <a:cs typeface="Arial Unicode MS" pitchFamily="50" charset="-128"/>
                  </a:rPr>
                  <a:t>　</a:t>
                </a:r>
                <a:r>
                  <a:rPr lang="en-US" altLang="ja-JP" b="0">
                    <a:latin typeface="Arial Unicode MS" pitchFamily="50" charset="-128"/>
                    <a:ea typeface="Arial Unicode MS" pitchFamily="50" charset="-128"/>
                    <a:cs typeface="Arial Unicode MS" pitchFamily="50" charset="-128"/>
                  </a:rPr>
                  <a:t>y value</a:t>
                </a:r>
                <a:endParaRPr lang="ja-JP" altLang="en-US" b="0">
                  <a:latin typeface="Arial Unicode MS" pitchFamily="50" charset="-128"/>
                  <a:ea typeface="Arial Unicode MS" pitchFamily="50" charset="-128"/>
                  <a:cs typeface="Arial Unicode MS" pitchFamily="50" charset="-128"/>
                </a:endParaRPr>
              </a:p>
            </c:rich>
          </c:tx>
          <c:overlay val="0"/>
        </c:title>
        <c:numFmt formatCode="#,##0.000_ " sourceLinked="0"/>
        <c:majorTickMark val="out"/>
        <c:minorTickMark val="none"/>
        <c:tickLblPos val="nextTo"/>
        <c:txPr>
          <a:bodyPr/>
          <a:lstStyle/>
          <a:p>
            <a:pPr>
              <a:defRPr lang="ja-JP" sz="1200">
                <a:latin typeface="+mj-lt"/>
              </a:defRPr>
            </a:pPr>
            <a:endParaRPr lang="zh-CN"/>
          </a:p>
        </c:txPr>
        <c:crossAx val="122723712"/>
        <c:crosses val="autoZero"/>
        <c:crossBetween val="midCat"/>
        <c:majorUnit val="1.0000000000000002E-2"/>
      </c:valAx>
    </c:plotArea>
    <c:legend>
      <c:legendPos val="r"/>
      <c:layout>
        <c:manualLayout>
          <c:xMode val="edge"/>
          <c:yMode val="edge"/>
          <c:x val="0.73322847503083388"/>
          <c:y val="1.3699577851979292E-3"/>
          <c:w val="0.25979056588061256"/>
          <c:h val="0.33781794899240547"/>
        </c:manualLayout>
      </c:layout>
      <c:overlay val="1"/>
      <c:spPr>
        <a:solidFill>
          <a:schemeClr val="bg1"/>
        </a:solidFill>
        <a:ln>
          <a:solidFill>
            <a:schemeClr val="bg1">
              <a:lumMod val="75000"/>
            </a:schemeClr>
          </a:solidFill>
        </a:ln>
      </c:spPr>
      <c:txPr>
        <a:bodyPr/>
        <a:lstStyle/>
        <a:p>
          <a:pPr>
            <a:defRPr lang="ja-JP" sz="1200">
              <a:latin typeface="+mn-lt"/>
            </a:defRPr>
          </a:pPr>
          <a:endParaRPr lang="zh-CN"/>
        </a:p>
      </c:txPr>
    </c:legend>
    <c:plotVisOnly val="1"/>
    <c:dispBlanksAs val="span"/>
    <c:showDLblsOverMax val="0"/>
  </c:chart>
  <c:printSettings>
    <c:headerFooter/>
    <c:pageMargins b="0.75000000000000466" l="0.70000000000000062" r="0.70000000000000062" t="0.75000000000000466" header="0.30000000000000032" footer="0.30000000000000032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ja-JP"/>
            </a:pPr>
            <a:r>
              <a:rPr lang="en-US" altLang="ja-JP"/>
              <a:t>Wx (Measrued</a:t>
            </a:r>
            <a:r>
              <a:rPr lang="en-US" altLang="ja-JP" baseline="0"/>
              <a:t> Value</a:t>
            </a:r>
            <a:r>
              <a:rPr lang="en-US" altLang="ja-JP"/>
              <a:t>)</a:t>
            </a:r>
            <a:endParaRPr lang="ja-JP" alt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'Drift Raw data '!$F$59</c:f>
              <c:strCache>
                <c:ptCount val="1"/>
                <c:pt idx="0">
                  <c:v>0</c:v>
                </c:pt>
              </c:strCache>
            </c:strRef>
          </c:tx>
          <c:marker>
            <c:symbol val="square"/>
            <c:size val="5"/>
          </c:marker>
          <c:xVal>
            <c:numRef>
              <c:f>'Drift Raw data '!$C$8:$C$44</c:f>
              <c:numCache>
                <c:formatCode>0.0000_ </c:formatCode>
                <c:ptCount val="28"/>
                <c:pt idx="0" formatCode="General">
                  <c:v>0</c:v>
                </c:pt>
                <c:pt idx="1">
                  <c:v>3.3333333333333333E-2</c:v>
                </c:pt>
                <c:pt idx="2">
                  <c:v>8.3333333333333301E-2</c:v>
                </c:pt>
                <c:pt idx="3" formatCode="0.000_ ">
                  <c:v>0.16666666666666666</c:v>
                </c:pt>
                <c:pt idx="4" formatCode="0.000_ ">
                  <c:v>0.33333333333333331</c:v>
                </c:pt>
                <c:pt idx="5" formatCode="0.000_ ">
                  <c:v>0.5</c:v>
                </c:pt>
                <c:pt idx="6" formatCode="General">
                  <c:v>1</c:v>
                </c:pt>
                <c:pt idx="7" formatCode="General">
                  <c:v>2</c:v>
                </c:pt>
                <c:pt idx="8" formatCode="General">
                  <c:v>4</c:v>
                </c:pt>
                <c:pt idx="9" formatCode="General">
                  <c:v>8</c:v>
                </c:pt>
                <c:pt idx="10" formatCode="General">
                  <c:v>12</c:v>
                </c:pt>
                <c:pt idx="11" formatCode="General">
                  <c:v>24</c:v>
                </c:pt>
                <c:pt idx="12" formatCode="General">
                  <c:v>48</c:v>
                </c:pt>
                <c:pt idx="13" formatCode="General">
                  <c:v>72</c:v>
                </c:pt>
                <c:pt idx="14" formatCode="General">
                  <c:v>100</c:v>
                </c:pt>
                <c:pt idx="15" formatCode="General">
                  <c:v>168</c:v>
                </c:pt>
                <c:pt idx="16" formatCode="General">
                  <c:v>196</c:v>
                </c:pt>
                <c:pt idx="17" formatCode="General">
                  <c:v>216</c:v>
                </c:pt>
                <c:pt idx="18" formatCode="General">
                  <c:v>264</c:v>
                </c:pt>
                <c:pt idx="19" formatCode="General">
                  <c:v>300</c:v>
                </c:pt>
                <c:pt idx="20" formatCode="General">
                  <c:v>336</c:v>
                </c:pt>
                <c:pt idx="21" formatCode="General">
                  <c:v>408</c:v>
                </c:pt>
                <c:pt idx="22" formatCode="General">
                  <c:v>504</c:v>
                </c:pt>
                <c:pt idx="23" formatCode="General">
                  <c:v>600</c:v>
                </c:pt>
                <c:pt idx="24" formatCode="General">
                  <c:v>720</c:v>
                </c:pt>
                <c:pt idx="25" formatCode="General">
                  <c:v>792</c:v>
                </c:pt>
                <c:pt idx="26" formatCode="General">
                  <c:v>840</c:v>
                </c:pt>
                <c:pt idx="27" formatCode="General">
                  <c:v>912</c:v>
                </c:pt>
              </c:numCache>
            </c:numRef>
          </c:xVal>
          <c:yVal>
            <c:numRef>
              <c:f>'Drift Raw data '!$J$8:$J$44</c:f>
              <c:numCache>
                <c:formatCode>0.0000_);[Red]\(0.0000\)</c:formatCode>
                <c:ptCount val="28"/>
                <c:pt idx="0">
                  <c:v>0.2928</c:v>
                </c:pt>
                <c:pt idx="2">
                  <c:v>0.27860000000000001</c:v>
                </c:pt>
                <c:pt idx="6">
                  <c:v>0.27600000000000002</c:v>
                </c:pt>
                <c:pt idx="7">
                  <c:v>0.27500000000000002</c:v>
                </c:pt>
                <c:pt idx="8">
                  <c:v>0.27500000000000002</c:v>
                </c:pt>
                <c:pt idx="9">
                  <c:v>0.27400000000000002</c:v>
                </c:pt>
                <c:pt idx="10">
                  <c:v>0.27400000000000002</c:v>
                </c:pt>
                <c:pt idx="11">
                  <c:v>0.27300000000000002</c:v>
                </c:pt>
                <c:pt idx="12">
                  <c:v>0.27300000000000002</c:v>
                </c:pt>
                <c:pt idx="13">
                  <c:v>0.27200000000000002</c:v>
                </c:pt>
                <c:pt idx="14">
                  <c:v>0.27200000000000002</c:v>
                </c:pt>
                <c:pt idx="15">
                  <c:v>0.27200000000000002</c:v>
                </c:pt>
                <c:pt idx="16">
                  <c:v>0.27200000000000002</c:v>
                </c:pt>
                <c:pt idx="17">
                  <c:v>0.27100000000000002</c:v>
                </c:pt>
                <c:pt idx="18">
                  <c:v>0.27129999999999999</c:v>
                </c:pt>
                <c:pt idx="19">
                  <c:v>0.27129999999999999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98F-4233-83E3-6BB15943DCC5}"/>
            </c:ext>
          </c:extLst>
        </c:ser>
        <c:ser>
          <c:idx val="1"/>
          <c:order val="1"/>
          <c:tx>
            <c:strRef>
              <c:f>'Drift Raw data '!$U$59</c:f>
              <c:strCache>
                <c:ptCount val="1"/>
                <c:pt idx="0">
                  <c:v>0</c:v>
                </c:pt>
              </c:strCache>
            </c:strRef>
          </c:tx>
          <c:marker>
            <c:symbol val="square"/>
            <c:size val="5"/>
          </c:marker>
          <c:xVal>
            <c:numRef>
              <c:f>'Drift Raw data '!$C$8:$C$44</c:f>
              <c:numCache>
                <c:formatCode>0.0000_ </c:formatCode>
                <c:ptCount val="28"/>
                <c:pt idx="0" formatCode="General">
                  <c:v>0</c:v>
                </c:pt>
                <c:pt idx="1">
                  <c:v>3.3333333333333333E-2</c:v>
                </c:pt>
                <c:pt idx="2">
                  <c:v>8.3333333333333301E-2</c:v>
                </c:pt>
                <c:pt idx="3" formatCode="0.000_ ">
                  <c:v>0.16666666666666666</c:v>
                </c:pt>
                <c:pt idx="4" formatCode="0.000_ ">
                  <c:v>0.33333333333333331</c:v>
                </c:pt>
                <c:pt idx="5" formatCode="0.000_ ">
                  <c:v>0.5</c:v>
                </c:pt>
                <c:pt idx="6" formatCode="General">
                  <c:v>1</c:v>
                </c:pt>
                <c:pt idx="7" formatCode="General">
                  <c:v>2</c:v>
                </c:pt>
                <c:pt idx="8" formatCode="General">
                  <c:v>4</c:v>
                </c:pt>
                <c:pt idx="9" formatCode="General">
                  <c:v>8</c:v>
                </c:pt>
                <c:pt idx="10" formatCode="General">
                  <c:v>12</c:v>
                </c:pt>
                <c:pt idx="11" formatCode="General">
                  <c:v>24</c:v>
                </c:pt>
                <c:pt idx="12" formatCode="General">
                  <c:v>48</c:v>
                </c:pt>
                <c:pt idx="13" formatCode="General">
                  <c:v>72</c:v>
                </c:pt>
                <c:pt idx="14" formatCode="General">
                  <c:v>100</c:v>
                </c:pt>
                <c:pt idx="15" formatCode="General">
                  <c:v>168</c:v>
                </c:pt>
                <c:pt idx="16" formatCode="General">
                  <c:v>196</c:v>
                </c:pt>
                <c:pt idx="17" formatCode="General">
                  <c:v>216</c:v>
                </c:pt>
                <c:pt idx="18" formatCode="General">
                  <c:v>264</c:v>
                </c:pt>
                <c:pt idx="19" formatCode="General">
                  <c:v>300</c:v>
                </c:pt>
                <c:pt idx="20" formatCode="General">
                  <c:v>336</c:v>
                </c:pt>
                <c:pt idx="21" formatCode="General">
                  <c:v>408</c:v>
                </c:pt>
                <c:pt idx="22" formatCode="General">
                  <c:v>504</c:v>
                </c:pt>
                <c:pt idx="23" formatCode="General">
                  <c:v>600</c:v>
                </c:pt>
                <c:pt idx="24" formatCode="General">
                  <c:v>720</c:v>
                </c:pt>
                <c:pt idx="25" formatCode="General">
                  <c:v>792</c:v>
                </c:pt>
                <c:pt idx="26" formatCode="General">
                  <c:v>840</c:v>
                </c:pt>
                <c:pt idx="27" formatCode="General">
                  <c:v>912</c:v>
                </c:pt>
              </c:numCache>
            </c:numRef>
          </c:xVal>
          <c:yVal>
            <c:numRef>
              <c:f>'Drift Raw data '!$Y$8:$Y$44</c:f>
              <c:numCache>
                <c:formatCode>0.0000_);[Red]\(0.0000\)</c:formatCode>
                <c:ptCount val="28"/>
                <c:pt idx="0">
                  <c:v>0.2954</c:v>
                </c:pt>
                <c:pt idx="2">
                  <c:v>0.27900000000000003</c:v>
                </c:pt>
                <c:pt idx="6">
                  <c:v>0.27660000000000001</c:v>
                </c:pt>
                <c:pt idx="7">
                  <c:v>0.27600000000000002</c:v>
                </c:pt>
                <c:pt idx="8">
                  <c:v>0.27600000000000002</c:v>
                </c:pt>
                <c:pt idx="9">
                  <c:v>0.27500000000000002</c:v>
                </c:pt>
                <c:pt idx="10">
                  <c:v>0.27500000000000002</c:v>
                </c:pt>
                <c:pt idx="11">
                  <c:v>0.27400000000000002</c:v>
                </c:pt>
                <c:pt idx="12">
                  <c:v>0.27300000000000002</c:v>
                </c:pt>
                <c:pt idx="13">
                  <c:v>0.27300000000000002</c:v>
                </c:pt>
                <c:pt idx="14">
                  <c:v>0.27300000000000002</c:v>
                </c:pt>
                <c:pt idx="15">
                  <c:v>0.27200000000000002</c:v>
                </c:pt>
                <c:pt idx="16">
                  <c:v>0.27250000000000002</c:v>
                </c:pt>
                <c:pt idx="17">
                  <c:v>0.27200000000000002</c:v>
                </c:pt>
                <c:pt idx="18">
                  <c:v>0.27300000000000002</c:v>
                </c:pt>
                <c:pt idx="19">
                  <c:v>0.27210000000000001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98F-4233-83E3-6BB15943DCC5}"/>
            </c:ext>
          </c:extLst>
        </c:ser>
        <c:ser>
          <c:idx val="2"/>
          <c:order val="2"/>
          <c:tx>
            <c:strRef>
              <c:f>'Drift Raw data '!$AJ$59</c:f>
              <c:strCache>
                <c:ptCount val="1"/>
                <c:pt idx="0">
                  <c:v>0</c:v>
                </c:pt>
              </c:strCache>
            </c:strRef>
          </c:tx>
          <c:marker>
            <c:symbol val="triangle"/>
            <c:size val="5"/>
          </c:marker>
          <c:xVal>
            <c:numRef>
              <c:f>'Drift Raw data '!$C$8:$C$44</c:f>
              <c:numCache>
                <c:formatCode>0.0000_ </c:formatCode>
                <c:ptCount val="28"/>
                <c:pt idx="0" formatCode="General">
                  <c:v>0</c:v>
                </c:pt>
                <c:pt idx="1">
                  <c:v>3.3333333333333333E-2</c:v>
                </c:pt>
                <c:pt idx="2">
                  <c:v>8.3333333333333301E-2</c:v>
                </c:pt>
                <c:pt idx="3" formatCode="0.000_ ">
                  <c:v>0.16666666666666666</c:v>
                </c:pt>
                <c:pt idx="4" formatCode="0.000_ ">
                  <c:v>0.33333333333333331</c:v>
                </c:pt>
                <c:pt idx="5" formatCode="0.000_ ">
                  <c:v>0.5</c:v>
                </c:pt>
                <c:pt idx="6" formatCode="General">
                  <c:v>1</c:v>
                </c:pt>
                <c:pt idx="7" formatCode="General">
                  <c:v>2</c:v>
                </c:pt>
                <c:pt idx="8" formatCode="General">
                  <c:v>4</c:v>
                </c:pt>
                <c:pt idx="9" formatCode="General">
                  <c:v>8</c:v>
                </c:pt>
                <c:pt idx="10" formatCode="General">
                  <c:v>12</c:v>
                </c:pt>
                <c:pt idx="11" formatCode="General">
                  <c:v>24</c:v>
                </c:pt>
                <c:pt idx="12" formatCode="General">
                  <c:v>48</c:v>
                </c:pt>
                <c:pt idx="13" formatCode="General">
                  <c:v>72</c:v>
                </c:pt>
                <c:pt idx="14" formatCode="General">
                  <c:v>100</c:v>
                </c:pt>
                <c:pt idx="15" formatCode="General">
                  <c:v>168</c:v>
                </c:pt>
                <c:pt idx="16" formatCode="General">
                  <c:v>196</c:v>
                </c:pt>
                <c:pt idx="17" formatCode="General">
                  <c:v>216</c:v>
                </c:pt>
                <c:pt idx="18" formatCode="General">
                  <c:v>264</c:v>
                </c:pt>
                <c:pt idx="19" formatCode="General">
                  <c:v>300</c:v>
                </c:pt>
                <c:pt idx="20" formatCode="General">
                  <c:v>336</c:v>
                </c:pt>
                <c:pt idx="21" formatCode="General">
                  <c:v>408</c:v>
                </c:pt>
                <c:pt idx="22" formatCode="General">
                  <c:v>504</c:v>
                </c:pt>
                <c:pt idx="23" formatCode="General">
                  <c:v>600</c:v>
                </c:pt>
                <c:pt idx="24" formatCode="General">
                  <c:v>720</c:v>
                </c:pt>
                <c:pt idx="25" formatCode="General">
                  <c:v>792</c:v>
                </c:pt>
                <c:pt idx="26" formatCode="General">
                  <c:v>840</c:v>
                </c:pt>
                <c:pt idx="27" formatCode="General">
                  <c:v>912</c:v>
                </c:pt>
              </c:numCache>
            </c:numRef>
          </c:xVal>
          <c:yVal>
            <c:numRef>
              <c:f>'Drift Raw data '!$AN$8:$AN$44</c:f>
              <c:numCache>
                <c:formatCode>0.0000_);[Red]\(0.0000\)</c:formatCode>
                <c:ptCount val="28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98F-4233-83E3-6BB15943DCC5}"/>
            </c:ext>
          </c:extLst>
        </c:ser>
        <c:ser>
          <c:idx val="3"/>
          <c:order val="3"/>
          <c:tx>
            <c:strRef>
              <c:f>'Drift Raw data '!$AY$59</c:f>
              <c:strCache>
                <c:ptCount val="1"/>
                <c:pt idx="0">
                  <c:v>0</c:v>
                </c:pt>
              </c:strCache>
            </c:strRef>
          </c:tx>
          <c:marker>
            <c:symbol val="triangle"/>
            <c:size val="5"/>
          </c:marker>
          <c:xVal>
            <c:numRef>
              <c:f>'Drift Raw data '!$C$8:$C$44</c:f>
              <c:numCache>
                <c:formatCode>0.0000_ </c:formatCode>
                <c:ptCount val="28"/>
                <c:pt idx="0" formatCode="General">
                  <c:v>0</c:v>
                </c:pt>
                <c:pt idx="1">
                  <c:v>3.3333333333333333E-2</c:v>
                </c:pt>
                <c:pt idx="2">
                  <c:v>8.3333333333333301E-2</c:v>
                </c:pt>
                <c:pt idx="3" formatCode="0.000_ ">
                  <c:v>0.16666666666666666</c:v>
                </c:pt>
                <c:pt idx="4" formatCode="0.000_ ">
                  <c:v>0.33333333333333331</c:v>
                </c:pt>
                <c:pt idx="5" formatCode="0.000_ ">
                  <c:v>0.5</c:v>
                </c:pt>
                <c:pt idx="6" formatCode="General">
                  <c:v>1</c:v>
                </c:pt>
                <c:pt idx="7" formatCode="General">
                  <c:v>2</c:v>
                </c:pt>
                <c:pt idx="8" formatCode="General">
                  <c:v>4</c:v>
                </c:pt>
                <c:pt idx="9" formatCode="General">
                  <c:v>8</c:v>
                </c:pt>
                <c:pt idx="10" formatCode="General">
                  <c:v>12</c:v>
                </c:pt>
                <c:pt idx="11" formatCode="General">
                  <c:v>24</c:v>
                </c:pt>
                <c:pt idx="12" formatCode="General">
                  <c:v>48</c:v>
                </c:pt>
                <c:pt idx="13" formatCode="General">
                  <c:v>72</c:v>
                </c:pt>
                <c:pt idx="14" formatCode="General">
                  <c:v>100</c:v>
                </c:pt>
                <c:pt idx="15" formatCode="General">
                  <c:v>168</c:v>
                </c:pt>
                <c:pt idx="16" formatCode="General">
                  <c:v>196</c:v>
                </c:pt>
                <c:pt idx="17" formatCode="General">
                  <c:v>216</c:v>
                </c:pt>
                <c:pt idx="18" formatCode="General">
                  <c:v>264</c:v>
                </c:pt>
                <c:pt idx="19" formatCode="General">
                  <c:v>300</c:v>
                </c:pt>
                <c:pt idx="20" formatCode="General">
                  <c:v>336</c:v>
                </c:pt>
                <c:pt idx="21" formatCode="General">
                  <c:v>408</c:v>
                </c:pt>
                <c:pt idx="22" formatCode="General">
                  <c:v>504</c:v>
                </c:pt>
                <c:pt idx="23" formatCode="General">
                  <c:v>600</c:v>
                </c:pt>
                <c:pt idx="24" formatCode="General">
                  <c:v>720</c:v>
                </c:pt>
                <c:pt idx="25" formatCode="General">
                  <c:v>792</c:v>
                </c:pt>
                <c:pt idx="26" formatCode="General">
                  <c:v>840</c:v>
                </c:pt>
                <c:pt idx="27" formatCode="General">
                  <c:v>912</c:v>
                </c:pt>
              </c:numCache>
            </c:numRef>
          </c:xVal>
          <c:yVal>
            <c:numRef>
              <c:f>'Drift Raw data '!$BC$8:$BC$44</c:f>
              <c:numCache>
                <c:formatCode>0.0000_);[Red]\(0.0000\)</c:formatCode>
                <c:ptCount val="28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B98F-4233-83E3-6BB15943DCC5}"/>
            </c:ext>
          </c:extLst>
        </c:ser>
        <c:ser>
          <c:idx val="4"/>
          <c:order val="4"/>
          <c:tx>
            <c:strRef>
              <c:f>'Drift Raw data '!$BN$59</c:f>
              <c:strCache>
                <c:ptCount val="1"/>
                <c:pt idx="0">
                  <c:v>0</c:v>
                </c:pt>
              </c:strCache>
            </c:strRef>
          </c:tx>
          <c:marker>
            <c:symbol val="circle"/>
            <c:size val="5"/>
          </c:marker>
          <c:xVal>
            <c:numRef>
              <c:f>'Drift Raw data '!$C$8:$C$44</c:f>
              <c:numCache>
                <c:formatCode>0.0000_ </c:formatCode>
                <c:ptCount val="28"/>
                <c:pt idx="0" formatCode="General">
                  <c:v>0</c:v>
                </c:pt>
                <c:pt idx="1">
                  <c:v>3.3333333333333333E-2</c:v>
                </c:pt>
                <c:pt idx="2">
                  <c:v>8.3333333333333301E-2</c:v>
                </c:pt>
                <c:pt idx="3" formatCode="0.000_ ">
                  <c:v>0.16666666666666666</c:v>
                </c:pt>
                <c:pt idx="4" formatCode="0.000_ ">
                  <c:v>0.33333333333333331</c:v>
                </c:pt>
                <c:pt idx="5" formatCode="0.000_ ">
                  <c:v>0.5</c:v>
                </c:pt>
                <c:pt idx="6" formatCode="General">
                  <c:v>1</c:v>
                </c:pt>
                <c:pt idx="7" formatCode="General">
                  <c:v>2</c:v>
                </c:pt>
                <c:pt idx="8" formatCode="General">
                  <c:v>4</c:v>
                </c:pt>
                <c:pt idx="9" formatCode="General">
                  <c:v>8</c:v>
                </c:pt>
                <c:pt idx="10" formatCode="General">
                  <c:v>12</c:v>
                </c:pt>
                <c:pt idx="11" formatCode="General">
                  <c:v>24</c:v>
                </c:pt>
                <c:pt idx="12" formatCode="General">
                  <c:v>48</c:v>
                </c:pt>
                <c:pt idx="13" formatCode="General">
                  <c:v>72</c:v>
                </c:pt>
                <c:pt idx="14" formatCode="General">
                  <c:v>100</c:v>
                </c:pt>
                <c:pt idx="15" formatCode="General">
                  <c:v>168</c:v>
                </c:pt>
                <c:pt idx="16" formatCode="General">
                  <c:v>196</c:v>
                </c:pt>
                <c:pt idx="17" formatCode="General">
                  <c:v>216</c:v>
                </c:pt>
                <c:pt idx="18" formatCode="General">
                  <c:v>264</c:v>
                </c:pt>
                <c:pt idx="19" formatCode="General">
                  <c:v>300</c:v>
                </c:pt>
                <c:pt idx="20" formatCode="General">
                  <c:v>336</c:v>
                </c:pt>
                <c:pt idx="21" formatCode="General">
                  <c:v>408</c:v>
                </c:pt>
                <c:pt idx="22" formatCode="General">
                  <c:v>504</c:v>
                </c:pt>
                <c:pt idx="23" formatCode="General">
                  <c:v>600</c:v>
                </c:pt>
                <c:pt idx="24" formatCode="General">
                  <c:v>720</c:v>
                </c:pt>
                <c:pt idx="25" formatCode="General">
                  <c:v>792</c:v>
                </c:pt>
                <c:pt idx="26" formatCode="General">
                  <c:v>840</c:v>
                </c:pt>
                <c:pt idx="27" formatCode="General">
                  <c:v>912</c:v>
                </c:pt>
              </c:numCache>
            </c:numRef>
          </c:xVal>
          <c:yVal>
            <c:numRef>
              <c:f>'Drift Raw data '!$BR$8:$BR$44</c:f>
              <c:numCache>
                <c:formatCode>0.0000_);[Red]\(0.0000\)</c:formatCode>
                <c:ptCount val="28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B98F-4233-83E3-6BB15943DCC5}"/>
            </c:ext>
          </c:extLst>
        </c:ser>
        <c:ser>
          <c:idx val="5"/>
          <c:order val="5"/>
          <c:tx>
            <c:strRef>
              <c:f>'Drift Raw data '!$CC$59</c:f>
              <c:strCache>
                <c:ptCount val="1"/>
                <c:pt idx="0">
                  <c:v>0</c:v>
                </c:pt>
              </c:strCache>
            </c:strRef>
          </c:tx>
          <c:marker>
            <c:symbol val="circle"/>
            <c:size val="5"/>
          </c:marker>
          <c:xVal>
            <c:numRef>
              <c:f>'Drift Raw data '!$C$8:$C$44</c:f>
              <c:numCache>
                <c:formatCode>0.0000_ </c:formatCode>
                <c:ptCount val="28"/>
                <c:pt idx="0" formatCode="General">
                  <c:v>0</c:v>
                </c:pt>
                <c:pt idx="1">
                  <c:v>3.3333333333333333E-2</c:v>
                </c:pt>
                <c:pt idx="2">
                  <c:v>8.3333333333333301E-2</c:v>
                </c:pt>
                <c:pt idx="3" formatCode="0.000_ ">
                  <c:v>0.16666666666666666</c:v>
                </c:pt>
                <c:pt idx="4" formatCode="0.000_ ">
                  <c:v>0.33333333333333331</c:v>
                </c:pt>
                <c:pt idx="5" formatCode="0.000_ ">
                  <c:v>0.5</c:v>
                </c:pt>
                <c:pt idx="6" formatCode="General">
                  <c:v>1</c:v>
                </c:pt>
                <c:pt idx="7" formatCode="General">
                  <c:v>2</c:v>
                </c:pt>
                <c:pt idx="8" formatCode="General">
                  <c:v>4</c:v>
                </c:pt>
                <c:pt idx="9" formatCode="General">
                  <c:v>8</c:v>
                </c:pt>
                <c:pt idx="10" formatCode="General">
                  <c:v>12</c:v>
                </c:pt>
                <c:pt idx="11" formatCode="General">
                  <c:v>24</c:v>
                </c:pt>
                <c:pt idx="12" formatCode="General">
                  <c:v>48</c:v>
                </c:pt>
                <c:pt idx="13" formatCode="General">
                  <c:v>72</c:v>
                </c:pt>
                <c:pt idx="14" formatCode="General">
                  <c:v>100</c:v>
                </c:pt>
                <c:pt idx="15" formatCode="General">
                  <c:v>168</c:v>
                </c:pt>
                <c:pt idx="16" formatCode="General">
                  <c:v>196</c:v>
                </c:pt>
                <c:pt idx="17" formatCode="General">
                  <c:v>216</c:v>
                </c:pt>
                <c:pt idx="18" formatCode="General">
                  <c:v>264</c:v>
                </c:pt>
                <c:pt idx="19" formatCode="General">
                  <c:v>300</c:v>
                </c:pt>
                <c:pt idx="20" formatCode="General">
                  <c:v>336</c:v>
                </c:pt>
                <c:pt idx="21" formatCode="General">
                  <c:v>408</c:v>
                </c:pt>
                <c:pt idx="22" formatCode="General">
                  <c:v>504</c:v>
                </c:pt>
                <c:pt idx="23" formatCode="General">
                  <c:v>600</c:v>
                </c:pt>
                <c:pt idx="24" formatCode="General">
                  <c:v>720</c:v>
                </c:pt>
                <c:pt idx="25" formatCode="General">
                  <c:v>792</c:v>
                </c:pt>
                <c:pt idx="26" formatCode="General">
                  <c:v>840</c:v>
                </c:pt>
                <c:pt idx="27" formatCode="General">
                  <c:v>912</c:v>
                </c:pt>
              </c:numCache>
            </c:numRef>
          </c:xVal>
          <c:yVal>
            <c:numRef>
              <c:f>'Drift Raw data '!$CG$8:$CG$44</c:f>
              <c:numCache>
                <c:formatCode>0.0000_);[Red]\(0.0000\)</c:formatCode>
                <c:ptCount val="28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B98F-4233-83E3-6BB15943DC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810752"/>
        <c:axId val="122812672"/>
      </c:scatterChart>
      <c:valAx>
        <c:axId val="122810752"/>
        <c:scaling>
          <c:orientation val="minMax"/>
          <c:max val="300"/>
          <c:min val="0"/>
        </c:scaling>
        <c:delete val="0"/>
        <c:axPos val="b"/>
        <c:majorGridlines/>
        <c:minorGridlines>
          <c:spPr>
            <a:ln>
              <a:solidFill>
                <a:schemeClr val="bg1">
                  <a:lumMod val="85000"/>
                </a:scheme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lang="ja-JP"/>
                </a:pPr>
                <a:r>
                  <a:rPr lang="en-US" altLang="ja-JP"/>
                  <a:t>Aging</a:t>
                </a:r>
                <a:r>
                  <a:rPr lang="en-US" altLang="ja-JP" baseline="0"/>
                  <a:t> Time</a:t>
                </a:r>
                <a:r>
                  <a:rPr lang="ja-JP" altLang="en-US" baseline="0"/>
                  <a:t>　</a:t>
                </a:r>
                <a:r>
                  <a:rPr lang="en-US" altLang="ja-JP" baseline="0"/>
                  <a:t>[hours]</a:t>
                </a:r>
                <a:endParaRPr lang="ja-JP"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txPr>
          <a:bodyPr/>
          <a:lstStyle/>
          <a:p>
            <a:pPr>
              <a:defRPr lang="ja-JP" sz="1200">
                <a:latin typeface="+mj-lt"/>
              </a:defRPr>
            </a:pPr>
            <a:endParaRPr lang="zh-CN"/>
          </a:p>
        </c:txPr>
        <c:crossAx val="122812672"/>
        <c:crosses val="autoZero"/>
        <c:crossBetween val="midCat"/>
      </c:valAx>
      <c:valAx>
        <c:axId val="122812672"/>
        <c:scaling>
          <c:orientation val="minMax"/>
          <c:max val="0.32000000000000006"/>
          <c:min val="0.26"/>
        </c:scaling>
        <c:delete val="0"/>
        <c:axPos val="l"/>
        <c:majorGridlines/>
        <c:minorGridlines>
          <c:spPr>
            <a:ln>
              <a:solidFill>
                <a:schemeClr val="bg1">
                  <a:lumMod val="85000"/>
                </a:scheme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lang="ja-JP" b="0">
                    <a:latin typeface="Arial Unicode MS" pitchFamily="50" charset="-128"/>
                    <a:ea typeface="Arial Unicode MS" pitchFamily="50" charset="-128"/>
                    <a:cs typeface="Arial Unicode MS" pitchFamily="50" charset="-128"/>
                  </a:defRPr>
                </a:pPr>
                <a:r>
                  <a:rPr lang="en-US" altLang="ja-JP" b="0">
                    <a:latin typeface="Arial Unicode MS" pitchFamily="50" charset="-128"/>
                    <a:ea typeface="Arial Unicode MS" pitchFamily="50" charset="-128"/>
                    <a:cs typeface="Arial Unicode MS" pitchFamily="50" charset="-128"/>
                  </a:rPr>
                  <a:t>White Chromaticity</a:t>
                </a:r>
                <a:r>
                  <a:rPr lang="ja-JP" altLang="en-US" b="0">
                    <a:latin typeface="Arial Unicode MS" pitchFamily="50" charset="-128"/>
                    <a:ea typeface="Arial Unicode MS" pitchFamily="50" charset="-128"/>
                    <a:cs typeface="Arial Unicode MS" pitchFamily="50" charset="-128"/>
                  </a:rPr>
                  <a:t>　</a:t>
                </a:r>
                <a:r>
                  <a:rPr lang="en-US" altLang="ja-JP" b="0">
                    <a:latin typeface="Arial Unicode MS" pitchFamily="50" charset="-128"/>
                    <a:ea typeface="Arial Unicode MS" pitchFamily="50" charset="-128"/>
                    <a:cs typeface="Arial Unicode MS" pitchFamily="50" charset="-128"/>
                  </a:rPr>
                  <a:t>x value</a:t>
                </a:r>
                <a:endParaRPr lang="ja-JP" altLang="en-US" b="0">
                  <a:latin typeface="Arial Unicode MS" pitchFamily="50" charset="-128"/>
                  <a:ea typeface="Arial Unicode MS" pitchFamily="50" charset="-128"/>
                  <a:cs typeface="Arial Unicode MS" pitchFamily="50" charset="-128"/>
                </a:endParaRPr>
              </a:p>
            </c:rich>
          </c:tx>
          <c:overlay val="0"/>
        </c:title>
        <c:numFmt formatCode="#,##0.000_ " sourceLinked="0"/>
        <c:majorTickMark val="out"/>
        <c:minorTickMark val="none"/>
        <c:tickLblPos val="nextTo"/>
        <c:txPr>
          <a:bodyPr/>
          <a:lstStyle/>
          <a:p>
            <a:pPr>
              <a:defRPr lang="ja-JP" sz="1200">
                <a:latin typeface="+mj-lt"/>
              </a:defRPr>
            </a:pPr>
            <a:endParaRPr lang="zh-CN"/>
          </a:p>
        </c:txPr>
        <c:crossAx val="122810752"/>
        <c:crosses val="autoZero"/>
        <c:crossBetween val="midCat"/>
        <c:majorUnit val="2.0000000000000004E-2"/>
      </c:valAx>
    </c:plotArea>
    <c:legend>
      <c:legendPos val="r"/>
      <c:layout>
        <c:manualLayout>
          <c:xMode val="edge"/>
          <c:yMode val="edge"/>
          <c:x val="0.72678488882517212"/>
          <c:y val="1.7292774590678783E-3"/>
          <c:w val="0.26571500004872195"/>
          <c:h val="0.35320966458691011"/>
        </c:manualLayout>
      </c:layout>
      <c:overlay val="1"/>
      <c:spPr>
        <a:solidFill>
          <a:schemeClr val="bg1"/>
        </a:solidFill>
        <a:ln>
          <a:solidFill>
            <a:schemeClr val="bg1">
              <a:lumMod val="75000"/>
            </a:schemeClr>
          </a:solidFill>
        </a:ln>
      </c:spPr>
      <c:txPr>
        <a:bodyPr/>
        <a:lstStyle/>
        <a:p>
          <a:pPr>
            <a:defRPr lang="ja-JP" sz="1200">
              <a:latin typeface="+mn-lt"/>
            </a:defRPr>
          </a:pPr>
          <a:endParaRPr lang="zh-CN"/>
        </a:p>
      </c:txPr>
    </c:legend>
    <c:plotVisOnly val="1"/>
    <c:dispBlanksAs val="span"/>
    <c:showDLblsOverMax val="0"/>
  </c:chart>
  <c:printSettings>
    <c:headerFooter/>
    <c:pageMargins b="0.75000000000000455" l="0.70000000000000062" r="0.70000000000000062" t="0.75000000000000455" header="0.30000000000000032" footer="0.30000000000000032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ja-JP"/>
            </a:pPr>
            <a:r>
              <a:rPr lang="en-US" altLang="ja-JP"/>
              <a:t>Wy (</a:t>
            </a:r>
            <a:r>
              <a:rPr lang="en-US" altLang="ja-JP" sz="1800" b="1" i="0" u="none" strike="noStrike" baseline="0">
                <a:effectLst/>
              </a:rPr>
              <a:t>Measrued Value</a:t>
            </a:r>
            <a:r>
              <a:rPr lang="en-US" altLang="ja-JP"/>
              <a:t>)</a:t>
            </a:r>
            <a:endParaRPr lang="ja-JP" alt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'Drift Raw data '!$F$59</c:f>
              <c:strCache>
                <c:ptCount val="1"/>
                <c:pt idx="0">
                  <c:v>0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square"/>
            <c:size val="5"/>
          </c:marker>
          <c:xVal>
            <c:numRef>
              <c:f>'Drift Raw data '!$C$8:$C$44</c:f>
              <c:numCache>
                <c:formatCode>0.0000_ </c:formatCode>
                <c:ptCount val="28"/>
                <c:pt idx="0" formatCode="General">
                  <c:v>0</c:v>
                </c:pt>
                <c:pt idx="1">
                  <c:v>3.3333333333333333E-2</c:v>
                </c:pt>
                <c:pt idx="2">
                  <c:v>8.3333333333333301E-2</c:v>
                </c:pt>
                <c:pt idx="3" formatCode="0.000_ ">
                  <c:v>0.16666666666666666</c:v>
                </c:pt>
                <c:pt idx="4" formatCode="0.000_ ">
                  <c:v>0.33333333333333331</c:v>
                </c:pt>
                <c:pt idx="5" formatCode="0.000_ ">
                  <c:v>0.5</c:v>
                </c:pt>
                <c:pt idx="6" formatCode="General">
                  <c:v>1</c:v>
                </c:pt>
                <c:pt idx="7" formatCode="General">
                  <c:v>2</c:v>
                </c:pt>
                <c:pt idx="8" formatCode="General">
                  <c:v>4</c:v>
                </c:pt>
                <c:pt idx="9" formatCode="General">
                  <c:v>8</c:v>
                </c:pt>
                <c:pt idx="10" formatCode="General">
                  <c:v>12</c:v>
                </c:pt>
                <c:pt idx="11" formatCode="General">
                  <c:v>24</c:v>
                </c:pt>
                <c:pt idx="12" formatCode="General">
                  <c:v>48</c:v>
                </c:pt>
                <c:pt idx="13" formatCode="General">
                  <c:v>72</c:v>
                </c:pt>
                <c:pt idx="14" formatCode="General">
                  <c:v>100</c:v>
                </c:pt>
                <c:pt idx="15" formatCode="General">
                  <c:v>168</c:v>
                </c:pt>
                <c:pt idx="16" formatCode="General">
                  <c:v>196</c:v>
                </c:pt>
                <c:pt idx="17" formatCode="General">
                  <c:v>216</c:v>
                </c:pt>
                <c:pt idx="18" formatCode="General">
                  <c:v>264</c:v>
                </c:pt>
                <c:pt idx="19" formatCode="General">
                  <c:v>300</c:v>
                </c:pt>
                <c:pt idx="20" formatCode="General">
                  <c:v>336</c:v>
                </c:pt>
                <c:pt idx="21" formatCode="General">
                  <c:v>408</c:v>
                </c:pt>
                <c:pt idx="22" formatCode="General">
                  <c:v>504</c:v>
                </c:pt>
                <c:pt idx="23" formatCode="General">
                  <c:v>600</c:v>
                </c:pt>
                <c:pt idx="24" formatCode="General">
                  <c:v>720</c:v>
                </c:pt>
                <c:pt idx="25" formatCode="General">
                  <c:v>792</c:v>
                </c:pt>
                <c:pt idx="26" formatCode="General">
                  <c:v>840</c:v>
                </c:pt>
                <c:pt idx="27" formatCode="General">
                  <c:v>912</c:v>
                </c:pt>
              </c:numCache>
            </c:numRef>
          </c:xVal>
          <c:yVal>
            <c:numRef>
              <c:f>'Drift Raw data '!$K$8:$K$44</c:f>
              <c:numCache>
                <c:formatCode>0.0000_);[Red]\(0.0000\)</c:formatCode>
                <c:ptCount val="28"/>
                <c:pt idx="0">
                  <c:v>0.31990000000000002</c:v>
                </c:pt>
                <c:pt idx="2">
                  <c:v>0.28906670000000001</c:v>
                </c:pt>
                <c:pt idx="6">
                  <c:v>0.28299999999999997</c:v>
                </c:pt>
                <c:pt idx="7">
                  <c:v>0.28199999999999997</c:v>
                </c:pt>
                <c:pt idx="8">
                  <c:v>0.28100000000000003</c:v>
                </c:pt>
                <c:pt idx="9">
                  <c:v>0.28000000000000003</c:v>
                </c:pt>
                <c:pt idx="10">
                  <c:v>0.27900000000000003</c:v>
                </c:pt>
                <c:pt idx="11">
                  <c:v>0.27800000000000002</c:v>
                </c:pt>
                <c:pt idx="12">
                  <c:v>0.27700000000000002</c:v>
                </c:pt>
                <c:pt idx="13">
                  <c:v>0.27700000000000002</c:v>
                </c:pt>
                <c:pt idx="14">
                  <c:v>0.27600000000000002</c:v>
                </c:pt>
                <c:pt idx="15">
                  <c:v>0.27600000000000002</c:v>
                </c:pt>
                <c:pt idx="16">
                  <c:v>0.27500000000000002</c:v>
                </c:pt>
                <c:pt idx="17">
                  <c:v>0.27500000000000002</c:v>
                </c:pt>
                <c:pt idx="18">
                  <c:v>0.2752</c:v>
                </c:pt>
                <c:pt idx="19">
                  <c:v>0.2752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621-4FCD-90A8-48E4FB06D788}"/>
            </c:ext>
          </c:extLst>
        </c:ser>
        <c:ser>
          <c:idx val="1"/>
          <c:order val="1"/>
          <c:tx>
            <c:strRef>
              <c:f>'Drift Raw data '!$U$59</c:f>
              <c:strCache>
                <c:ptCount val="1"/>
                <c:pt idx="0">
                  <c:v>0</c:v>
                </c:pt>
              </c:strCache>
            </c:strRef>
          </c:tx>
          <c:marker>
            <c:symbol val="square"/>
            <c:size val="5"/>
          </c:marker>
          <c:xVal>
            <c:numRef>
              <c:f>'Drift Raw data '!$C$8:$C$44</c:f>
              <c:numCache>
                <c:formatCode>0.0000_ </c:formatCode>
                <c:ptCount val="28"/>
                <c:pt idx="0" formatCode="General">
                  <c:v>0</c:v>
                </c:pt>
                <c:pt idx="1">
                  <c:v>3.3333333333333333E-2</c:v>
                </c:pt>
                <c:pt idx="2">
                  <c:v>8.3333333333333301E-2</c:v>
                </c:pt>
                <c:pt idx="3" formatCode="0.000_ ">
                  <c:v>0.16666666666666666</c:v>
                </c:pt>
                <c:pt idx="4" formatCode="0.000_ ">
                  <c:v>0.33333333333333331</c:v>
                </c:pt>
                <c:pt idx="5" formatCode="0.000_ ">
                  <c:v>0.5</c:v>
                </c:pt>
                <c:pt idx="6" formatCode="General">
                  <c:v>1</c:v>
                </c:pt>
                <c:pt idx="7" formatCode="General">
                  <c:v>2</c:v>
                </c:pt>
                <c:pt idx="8" formatCode="General">
                  <c:v>4</c:v>
                </c:pt>
                <c:pt idx="9" formatCode="General">
                  <c:v>8</c:v>
                </c:pt>
                <c:pt idx="10" formatCode="General">
                  <c:v>12</c:v>
                </c:pt>
                <c:pt idx="11" formatCode="General">
                  <c:v>24</c:v>
                </c:pt>
                <c:pt idx="12" formatCode="General">
                  <c:v>48</c:v>
                </c:pt>
                <c:pt idx="13" formatCode="General">
                  <c:v>72</c:v>
                </c:pt>
                <c:pt idx="14" formatCode="General">
                  <c:v>100</c:v>
                </c:pt>
                <c:pt idx="15" formatCode="General">
                  <c:v>168</c:v>
                </c:pt>
                <c:pt idx="16" formatCode="General">
                  <c:v>196</c:v>
                </c:pt>
                <c:pt idx="17" formatCode="General">
                  <c:v>216</c:v>
                </c:pt>
                <c:pt idx="18" formatCode="General">
                  <c:v>264</c:v>
                </c:pt>
                <c:pt idx="19" formatCode="General">
                  <c:v>300</c:v>
                </c:pt>
                <c:pt idx="20" formatCode="General">
                  <c:v>336</c:v>
                </c:pt>
                <c:pt idx="21" formatCode="General">
                  <c:v>408</c:v>
                </c:pt>
                <c:pt idx="22" formatCode="General">
                  <c:v>504</c:v>
                </c:pt>
                <c:pt idx="23" formatCode="General">
                  <c:v>600</c:v>
                </c:pt>
                <c:pt idx="24" formatCode="General">
                  <c:v>720</c:v>
                </c:pt>
                <c:pt idx="25" formatCode="General">
                  <c:v>792</c:v>
                </c:pt>
                <c:pt idx="26" formatCode="General">
                  <c:v>840</c:v>
                </c:pt>
                <c:pt idx="27" formatCode="General">
                  <c:v>912</c:v>
                </c:pt>
              </c:numCache>
            </c:numRef>
          </c:xVal>
          <c:yVal>
            <c:numRef>
              <c:f>'Drift Raw data '!$Z$8:$Z$44</c:f>
              <c:numCache>
                <c:formatCode>0.0000_);[Red]\(0.0000\)</c:formatCode>
                <c:ptCount val="28"/>
                <c:pt idx="0">
                  <c:v>0.3261</c:v>
                </c:pt>
                <c:pt idx="2">
                  <c:v>0.28699999999999998</c:v>
                </c:pt>
                <c:pt idx="6">
                  <c:v>0.28289999999999998</c:v>
                </c:pt>
                <c:pt idx="7">
                  <c:v>0.28199999999999997</c:v>
                </c:pt>
                <c:pt idx="8">
                  <c:v>0.28100000000000003</c:v>
                </c:pt>
                <c:pt idx="9">
                  <c:v>0.28000000000000003</c:v>
                </c:pt>
                <c:pt idx="10">
                  <c:v>0.28000000000000003</c:v>
                </c:pt>
                <c:pt idx="11">
                  <c:v>0.27800000000000002</c:v>
                </c:pt>
                <c:pt idx="12">
                  <c:v>0.27700000000000002</c:v>
                </c:pt>
                <c:pt idx="13">
                  <c:v>0.27700000000000002</c:v>
                </c:pt>
                <c:pt idx="14">
                  <c:v>0.27700000000000002</c:v>
                </c:pt>
                <c:pt idx="15">
                  <c:v>0.27600000000000002</c:v>
                </c:pt>
                <c:pt idx="16">
                  <c:v>0.2757</c:v>
                </c:pt>
                <c:pt idx="17">
                  <c:v>0.27600000000000002</c:v>
                </c:pt>
                <c:pt idx="18">
                  <c:v>0.27600000000000002</c:v>
                </c:pt>
                <c:pt idx="19">
                  <c:v>0.27529999999999999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621-4FCD-90A8-48E4FB06D788}"/>
            </c:ext>
          </c:extLst>
        </c:ser>
        <c:ser>
          <c:idx val="2"/>
          <c:order val="2"/>
          <c:tx>
            <c:strRef>
              <c:f>'Drift Raw data '!$AJ$59</c:f>
              <c:strCache>
                <c:ptCount val="1"/>
                <c:pt idx="0">
                  <c:v>0</c:v>
                </c:pt>
              </c:strCache>
            </c:strRef>
          </c:tx>
          <c:marker>
            <c:symbol val="triangle"/>
            <c:size val="5"/>
          </c:marker>
          <c:xVal>
            <c:numRef>
              <c:f>'Drift Raw data '!$C$8:$C$44</c:f>
              <c:numCache>
                <c:formatCode>0.0000_ </c:formatCode>
                <c:ptCount val="28"/>
                <c:pt idx="0" formatCode="General">
                  <c:v>0</c:v>
                </c:pt>
                <c:pt idx="1">
                  <c:v>3.3333333333333333E-2</c:v>
                </c:pt>
                <c:pt idx="2">
                  <c:v>8.3333333333333301E-2</c:v>
                </c:pt>
                <c:pt idx="3" formatCode="0.000_ ">
                  <c:v>0.16666666666666666</c:v>
                </c:pt>
                <c:pt idx="4" formatCode="0.000_ ">
                  <c:v>0.33333333333333331</c:v>
                </c:pt>
                <c:pt idx="5" formatCode="0.000_ ">
                  <c:v>0.5</c:v>
                </c:pt>
                <c:pt idx="6" formatCode="General">
                  <c:v>1</c:v>
                </c:pt>
                <c:pt idx="7" formatCode="General">
                  <c:v>2</c:v>
                </c:pt>
                <c:pt idx="8" formatCode="General">
                  <c:v>4</c:v>
                </c:pt>
                <c:pt idx="9" formatCode="General">
                  <c:v>8</c:v>
                </c:pt>
                <c:pt idx="10" formatCode="General">
                  <c:v>12</c:v>
                </c:pt>
                <c:pt idx="11" formatCode="General">
                  <c:v>24</c:v>
                </c:pt>
                <c:pt idx="12" formatCode="General">
                  <c:v>48</c:v>
                </c:pt>
                <c:pt idx="13" formatCode="General">
                  <c:v>72</c:v>
                </c:pt>
                <c:pt idx="14" formatCode="General">
                  <c:v>100</c:v>
                </c:pt>
                <c:pt idx="15" formatCode="General">
                  <c:v>168</c:v>
                </c:pt>
                <c:pt idx="16" formatCode="General">
                  <c:v>196</c:v>
                </c:pt>
                <c:pt idx="17" formatCode="General">
                  <c:v>216</c:v>
                </c:pt>
                <c:pt idx="18" formatCode="General">
                  <c:v>264</c:v>
                </c:pt>
                <c:pt idx="19" formatCode="General">
                  <c:v>300</c:v>
                </c:pt>
                <c:pt idx="20" formatCode="General">
                  <c:v>336</c:v>
                </c:pt>
                <c:pt idx="21" formatCode="General">
                  <c:v>408</c:v>
                </c:pt>
                <c:pt idx="22" formatCode="General">
                  <c:v>504</c:v>
                </c:pt>
                <c:pt idx="23" formatCode="General">
                  <c:v>600</c:v>
                </c:pt>
                <c:pt idx="24" formatCode="General">
                  <c:v>720</c:v>
                </c:pt>
                <c:pt idx="25" formatCode="General">
                  <c:v>792</c:v>
                </c:pt>
                <c:pt idx="26" formatCode="General">
                  <c:v>840</c:v>
                </c:pt>
                <c:pt idx="27" formatCode="General">
                  <c:v>912</c:v>
                </c:pt>
              </c:numCache>
            </c:numRef>
          </c:xVal>
          <c:yVal>
            <c:numRef>
              <c:f>'Drift Raw data '!$AO$8:$AO$44</c:f>
              <c:numCache>
                <c:formatCode>0.0000_);[Red]\(0.0000\)</c:formatCode>
                <c:ptCount val="28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621-4FCD-90A8-48E4FB06D788}"/>
            </c:ext>
          </c:extLst>
        </c:ser>
        <c:ser>
          <c:idx val="3"/>
          <c:order val="3"/>
          <c:tx>
            <c:strRef>
              <c:f>'Drift Raw data '!$AY$59</c:f>
              <c:strCache>
                <c:ptCount val="1"/>
                <c:pt idx="0">
                  <c:v>0</c:v>
                </c:pt>
              </c:strCache>
            </c:strRef>
          </c:tx>
          <c:marker>
            <c:symbol val="triangle"/>
            <c:size val="5"/>
          </c:marker>
          <c:xVal>
            <c:numRef>
              <c:f>'Drift Raw data '!$C$8:$C$44</c:f>
              <c:numCache>
                <c:formatCode>0.0000_ </c:formatCode>
                <c:ptCount val="28"/>
                <c:pt idx="0" formatCode="General">
                  <c:v>0</c:v>
                </c:pt>
                <c:pt idx="1">
                  <c:v>3.3333333333333333E-2</c:v>
                </c:pt>
                <c:pt idx="2">
                  <c:v>8.3333333333333301E-2</c:v>
                </c:pt>
                <c:pt idx="3" formatCode="0.000_ ">
                  <c:v>0.16666666666666666</c:v>
                </c:pt>
                <c:pt idx="4" formatCode="0.000_ ">
                  <c:v>0.33333333333333331</c:v>
                </c:pt>
                <c:pt idx="5" formatCode="0.000_ ">
                  <c:v>0.5</c:v>
                </c:pt>
                <c:pt idx="6" formatCode="General">
                  <c:v>1</c:v>
                </c:pt>
                <c:pt idx="7" formatCode="General">
                  <c:v>2</c:v>
                </c:pt>
                <c:pt idx="8" formatCode="General">
                  <c:v>4</c:v>
                </c:pt>
                <c:pt idx="9" formatCode="General">
                  <c:v>8</c:v>
                </c:pt>
                <c:pt idx="10" formatCode="General">
                  <c:v>12</c:v>
                </c:pt>
                <c:pt idx="11" formatCode="General">
                  <c:v>24</c:v>
                </c:pt>
                <c:pt idx="12" formatCode="General">
                  <c:v>48</c:v>
                </c:pt>
                <c:pt idx="13" formatCode="General">
                  <c:v>72</c:v>
                </c:pt>
                <c:pt idx="14" formatCode="General">
                  <c:v>100</c:v>
                </c:pt>
                <c:pt idx="15" formatCode="General">
                  <c:v>168</c:v>
                </c:pt>
                <c:pt idx="16" formatCode="General">
                  <c:v>196</c:v>
                </c:pt>
                <c:pt idx="17" formatCode="General">
                  <c:v>216</c:v>
                </c:pt>
                <c:pt idx="18" formatCode="General">
                  <c:v>264</c:v>
                </c:pt>
                <c:pt idx="19" formatCode="General">
                  <c:v>300</c:v>
                </c:pt>
                <c:pt idx="20" formatCode="General">
                  <c:v>336</c:v>
                </c:pt>
                <c:pt idx="21" formatCode="General">
                  <c:v>408</c:v>
                </c:pt>
                <c:pt idx="22" formatCode="General">
                  <c:v>504</c:v>
                </c:pt>
                <c:pt idx="23" formatCode="General">
                  <c:v>600</c:v>
                </c:pt>
                <c:pt idx="24" formatCode="General">
                  <c:v>720</c:v>
                </c:pt>
                <c:pt idx="25" formatCode="General">
                  <c:v>792</c:v>
                </c:pt>
                <c:pt idx="26" formatCode="General">
                  <c:v>840</c:v>
                </c:pt>
                <c:pt idx="27" formatCode="General">
                  <c:v>912</c:v>
                </c:pt>
              </c:numCache>
            </c:numRef>
          </c:xVal>
          <c:yVal>
            <c:numRef>
              <c:f>'Drift Raw data '!$BD$8:$BD$44</c:f>
              <c:numCache>
                <c:formatCode>0.0000_);[Red]\(0.0000\)</c:formatCode>
                <c:ptCount val="28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3621-4FCD-90A8-48E4FB06D788}"/>
            </c:ext>
          </c:extLst>
        </c:ser>
        <c:ser>
          <c:idx val="4"/>
          <c:order val="4"/>
          <c:tx>
            <c:strRef>
              <c:f>'Drift Raw data '!$BN$59</c:f>
              <c:strCache>
                <c:ptCount val="1"/>
                <c:pt idx="0">
                  <c:v>0</c:v>
                </c:pt>
              </c:strCache>
            </c:strRef>
          </c:tx>
          <c:marker>
            <c:symbol val="circle"/>
            <c:size val="5"/>
          </c:marker>
          <c:xVal>
            <c:numRef>
              <c:f>'Drift Raw data '!$C$8:$C$44</c:f>
              <c:numCache>
                <c:formatCode>0.0000_ </c:formatCode>
                <c:ptCount val="28"/>
                <c:pt idx="0" formatCode="General">
                  <c:v>0</c:v>
                </c:pt>
                <c:pt idx="1">
                  <c:v>3.3333333333333333E-2</c:v>
                </c:pt>
                <c:pt idx="2">
                  <c:v>8.3333333333333301E-2</c:v>
                </c:pt>
                <c:pt idx="3" formatCode="0.000_ ">
                  <c:v>0.16666666666666666</c:v>
                </c:pt>
                <c:pt idx="4" formatCode="0.000_ ">
                  <c:v>0.33333333333333331</c:v>
                </c:pt>
                <c:pt idx="5" formatCode="0.000_ ">
                  <c:v>0.5</c:v>
                </c:pt>
                <c:pt idx="6" formatCode="General">
                  <c:v>1</c:v>
                </c:pt>
                <c:pt idx="7" formatCode="General">
                  <c:v>2</c:v>
                </c:pt>
                <c:pt idx="8" formatCode="General">
                  <c:v>4</c:v>
                </c:pt>
                <c:pt idx="9" formatCode="General">
                  <c:v>8</c:v>
                </c:pt>
                <c:pt idx="10" formatCode="General">
                  <c:v>12</c:v>
                </c:pt>
                <c:pt idx="11" formatCode="General">
                  <c:v>24</c:v>
                </c:pt>
                <c:pt idx="12" formatCode="General">
                  <c:v>48</c:v>
                </c:pt>
                <c:pt idx="13" formatCode="General">
                  <c:v>72</c:v>
                </c:pt>
                <c:pt idx="14" formatCode="General">
                  <c:v>100</c:v>
                </c:pt>
                <c:pt idx="15" formatCode="General">
                  <c:v>168</c:v>
                </c:pt>
                <c:pt idx="16" formatCode="General">
                  <c:v>196</c:v>
                </c:pt>
                <c:pt idx="17" formatCode="General">
                  <c:v>216</c:v>
                </c:pt>
                <c:pt idx="18" formatCode="General">
                  <c:v>264</c:v>
                </c:pt>
                <c:pt idx="19" formatCode="General">
                  <c:v>300</c:v>
                </c:pt>
                <c:pt idx="20" formatCode="General">
                  <c:v>336</c:v>
                </c:pt>
                <c:pt idx="21" formatCode="General">
                  <c:v>408</c:v>
                </c:pt>
                <c:pt idx="22" formatCode="General">
                  <c:v>504</c:v>
                </c:pt>
                <c:pt idx="23" formatCode="General">
                  <c:v>600</c:v>
                </c:pt>
                <c:pt idx="24" formatCode="General">
                  <c:v>720</c:v>
                </c:pt>
                <c:pt idx="25" formatCode="General">
                  <c:v>792</c:v>
                </c:pt>
                <c:pt idx="26" formatCode="General">
                  <c:v>840</c:v>
                </c:pt>
                <c:pt idx="27" formatCode="General">
                  <c:v>912</c:v>
                </c:pt>
              </c:numCache>
            </c:numRef>
          </c:xVal>
          <c:yVal>
            <c:numRef>
              <c:f>'Drift Raw data '!$BS$8:$BS$44</c:f>
              <c:numCache>
                <c:formatCode>0.0000_);[Red]\(0.0000\)</c:formatCode>
                <c:ptCount val="28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3621-4FCD-90A8-48E4FB06D788}"/>
            </c:ext>
          </c:extLst>
        </c:ser>
        <c:ser>
          <c:idx val="5"/>
          <c:order val="5"/>
          <c:tx>
            <c:strRef>
              <c:f>'Drift Raw data '!$CC$59</c:f>
              <c:strCache>
                <c:ptCount val="1"/>
                <c:pt idx="0">
                  <c:v>0</c:v>
                </c:pt>
              </c:strCache>
            </c:strRef>
          </c:tx>
          <c:marker>
            <c:symbol val="circle"/>
            <c:size val="5"/>
          </c:marker>
          <c:xVal>
            <c:numRef>
              <c:f>'Drift Raw data '!$C$8:$C$44</c:f>
              <c:numCache>
                <c:formatCode>0.0000_ </c:formatCode>
                <c:ptCount val="28"/>
                <c:pt idx="0" formatCode="General">
                  <c:v>0</c:v>
                </c:pt>
                <c:pt idx="1">
                  <c:v>3.3333333333333333E-2</c:v>
                </c:pt>
                <c:pt idx="2">
                  <c:v>8.3333333333333301E-2</c:v>
                </c:pt>
                <c:pt idx="3" formatCode="0.000_ ">
                  <c:v>0.16666666666666666</c:v>
                </c:pt>
                <c:pt idx="4" formatCode="0.000_ ">
                  <c:v>0.33333333333333331</c:v>
                </c:pt>
                <c:pt idx="5" formatCode="0.000_ ">
                  <c:v>0.5</c:v>
                </c:pt>
                <c:pt idx="6" formatCode="General">
                  <c:v>1</c:v>
                </c:pt>
                <c:pt idx="7" formatCode="General">
                  <c:v>2</c:v>
                </c:pt>
                <c:pt idx="8" formatCode="General">
                  <c:v>4</c:v>
                </c:pt>
                <c:pt idx="9" formatCode="General">
                  <c:v>8</c:v>
                </c:pt>
                <c:pt idx="10" formatCode="General">
                  <c:v>12</c:v>
                </c:pt>
                <c:pt idx="11" formatCode="General">
                  <c:v>24</c:v>
                </c:pt>
                <c:pt idx="12" formatCode="General">
                  <c:v>48</c:v>
                </c:pt>
                <c:pt idx="13" formatCode="General">
                  <c:v>72</c:v>
                </c:pt>
                <c:pt idx="14" formatCode="General">
                  <c:v>100</c:v>
                </c:pt>
                <c:pt idx="15" formatCode="General">
                  <c:v>168</c:v>
                </c:pt>
                <c:pt idx="16" formatCode="General">
                  <c:v>196</c:v>
                </c:pt>
                <c:pt idx="17" formatCode="General">
                  <c:v>216</c:v>
                </c:pt>
                <c:pt idx="18" formatCode="General">
                  <c:v>264</c:v>
                </c:pt>
                <c:pt idx="19" formatCode="General">
                  <c:v>300</c:v>
                </c:pt>
                <c:pt idx="20" formatCode="General">
                  <c:v>336</c:v>
                </c:pt>
                <c:pt idx="21" formatCode="General">
                  <c:v>408</c:v>
                </c:pt>
                <c:pt idx="22" formatCode="General">
                  <c:v>504</c:v>
                </c:pt>
                <c:pt idx="23" formatCode="General">
                  <c:v>600</c:v>
                </c:pt>
                <c:pt idx="24" formatCode="General">
                  <c:v>720</c:v>
                </c:pt>
                <c:pt idx="25" formatCode="General">
                  <c:v>792</c:v>
                </c:pt>
                <c:pt idx="26" formatCode="General">
                  <c:v>840</c:v>
                </c:pt>
                <c:pt idx="27" formatCode="General">
                  <c:v>912</c:v>
                </c:pt>
              </c:numCache>
            </c:numRef>
          </c:xVal>
          <c:yVal>
            <c:numRef>
              <c:f>'Drift Raw data '!$CH$8:$CH$44</c:f>
              <c:numCache>
                <c:formatCode>0.0000_);[Red]\(0.0000\)</c:formatCode>
                <c:ptCount val="28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3621-4FCD-90A8-48E4FB06D7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868864"/>
        <c:axId val="122870784"/>
      </c:scatterChart>
      <c:valAx>
        <c:axId val="122868864"/>
        <c:scaling>
          <c:orientation val="minMax"/>
          <c:max val="300"/>
          <c:min val="0"/>
        </c:scaling>
        <c:delete val="0"/>
        <c:axPos val="b"/>
        <c:majorGridlines/>
        <c:minorGridlines>
          <c:spPr>
            <a:ln>
              <a:solidFill>
                <a:schemeClr val="bg1">
                  <a:lumMod val="85000"/>
                </a:scheme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lang="ja-JP"/>
                </a:pPr>
                <a:r>
                  <a:rPr lang="en-US" altLang="ja-JP" sz="1000" b="1" i="0" u="none" strike="noStrike" baseline="0"/>
                  <a:t>Aging Time</a:t>
                </a:r>
                <a:r>
                  <a:rPr lang="ja-JP" altLang="ja-JP" sz="1000" b="1" i="0" u="none" strike="noStrike" baseline="0"/>
                  <a:t>　</a:t>
                </a:r>
                <a:r>
                  <a:rPr lang="en-US" altLang="ja-JP" sz="1000" b="1" i="0" u="none" strike="noStrike" baseline="0"/>
                  <a:t>[hours]</a:t>
                </a:r>
                <a:endParaRPr lang="ja-JP"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txPr>
          <a:bodyPr/>
          <a:lstStyle/>
          <a:p>
            <a:pPr>
              <a:defRPr lang="ja-JP" sz="1200">
                <a:latin typeface="+mj-lt"/>
              </a:defRPr>
            </a:pPr>
            <a:endParaRPr lang="zh-CN"/>
          </a:p>
        </c:txPr>
        <c:crossAx val="122870784"/>
        <c:crosses val="autoZero"/>
        <c:crossBetween val="midCat"/>
      </c:valAx>
      <c:valAx>
        <c:axId val="122870784"/>
        <c:scaling>
          <c:orientation val="minMax"/>
          <c:max val="0.32000000000000006"/>
          <c:min val="0.26"/>
        </c:scaling>
        <c:delete val="0"/>
        <c:axPos val="l"/>
        <c:majorGridlines/>
        <c:minorGridlines>
          <c:spPr>
            <a:ln>
              <a:solidFill>
                <a:schemeClr val="bg1">
                  <a:lumMod val="85000"/>
                </a:scheme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lang="ja-JP" b="0">
                    <a:latin typeface="Arial Unicode MS" pitchFamily="50" charset="-128"/>
                    <a:ea typeface="Arial Unicode MS" pitchFamily="50" charset="-128"/>
                    <a:cs typeface="Arial Unicode MS" pitchFamily="50" charset="-128"/>
                  </a:defRPr>
                </a:pPr>
                <a:r>
                  <a:rPr lang="en-US" altLang="ja-JP" b="0">
                    <a:latin typeface="Arial Unicode MS" pitchFamily="50" charset="-128"/>
                    <a:ea typeface="Arial Unicode MS" pitchFamily="50" charset="-128"/>
                    <a:cs typeface="Arial Unicode MS" pitchFamily="50" charset="-128"/>
                  </a:rPr>
                  <a:t>White Chromaticity</a:t>
                </a:r>
                <a:r>
                  <a:rPr lang="ja-JP" altLang="en-US" b="0">
                    <a:latin typeface="Arial Unicode MS" pitchFamily="50" charset="-128"/>
                    <a:ea typeface="Arial Unicode MS" pitchFamily="50" charset="-128"/>
                    <a:cs typeface="Arial Unicode MS" pitchFamily="50" charset="-128"/>
                  </a:rPr>
                  <a:t>　</a:t>
                </a:r>
                <a:r>
                  <a:rPr lang="en-US" altLang="ja-JP" b="0">
                    <a:latin typeface="Arial Unicode MS" pitchFamily="50" charset="-128"/>
                    <a:ea typeface="Arial Unicode MS" pitchFamily="50" charset="-128"/>
                    <a:cs typeface="Arial Unicode MS" pitchFamily="50" charset="-128"/>
                  </a:rPr>
                  <a:t>y value</a:t>
                </a:r>
                <a:endParaRPr lang="ja-JP" altLang="en-US" b="0">
                  <a:latin typeface="Arial Unicode MS" pitchFamily="50" charset="-128"/>
                  <a:ea typeface="Arial Unicode MS" pitchFamily="50" charset="-128"/>
                  <a:cs typeface="Arial Unicode MS" pitchFamily="50" charset="-128"/>
                </a:endParaRPr>
              </a:p>
            </c:rich>
          </c:tx>
          <c:overlay val="0"/>
        </c:title>
        <c:numFmt formatCode="#,##0.000_ " sourceLinked="0"/>
        <c:majorTickMark val="out"/>
        <c:minorTickMark val="none"/>
        <c:tickLblPos val="nextTo"/>
        <c:txPr>
          <a:bodyPr/>
          <a:lstStyle/>
          <a:p>
            <a:pPr>
              <a:defRPr lang="ja-JP" sz="1200">
                <a:latin typeface="+mj-lt"/>
              </a:defRPr>
            </a:pPr>
            <a:endParaRPr lang="zh-CN"/>
          </a:p>
        </c:txPr>
        <c:crossAx val="122868864"/>
        <c:crosses val="autoZero"/>
        <c:crossBetween val="midCat"/>
        <c:majorUnit val="2.0000000000000004E-2"/>
      </c:valAx>
    </c:plotArea>
    <c:legend>
      <c:legendPos val="r"/>
      <c:layout>
        <c:manualLayout>
          <c:xMode val="edge"/>
          <c:yMode val="edge"/>
          <c:x val="0.72813575026920785"/>
          <c:y val="1.7292774590678792E-3"/>
          <c:w val="0.26692199976260517"/>
          <c:h val="0.3737126926217495"/>
        </c:manualLayout>
      </c:layout>
      <c:overlay val="1"/>
      <c:spPr>
        <a:solidFill>
          <a:schemeClr val="bg1"/>
        </a:solidFill>
        <a:ln>
          <a:solidFill>
            <a:schemeClr val="bg1">
              <a:lumMod val="75000"/>
            </a:schemeClr>
          </a:solidFill>
        </a:ln>
      </c:spPr>
      <c:txPr>
        <a:bodyPr/>
        <a:lstStyle/>
        <a:p>
          <a:pPr>
            <a:defRPr lang="ja-JP" sz="1200">
              <a:latin typeface="+mn-lt"/>
            </a:defRPr>
          </a:pPr>
          <a:endParaRPr lang="zh-CN"/>
        </a:p>
      </c:txPr>
    </c:legend>
    <c:plotVisOnly val="1"/>
    <c:dispBlanksAs val="span"/>
    <c:showDLblsOverMax val="0"/>
  </c:chart>
  <c:printSettings>
    <c:headerFooter/>
    <c:pageMargins b="0.75000000000000466" l="0.70000000000000062" r="0.70000000000000062" t="0.75000000000000466" header="0.30000000000000032" footer="0.30000000000000032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lang="ja-JP"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800" b="1" i="0" baseline="0">
                <a:effectLst/>
              </a:rPr>
              <a:t>Low Gray </a:t>
            </a:r>
            <a:r>
              <a:rPr lang="en-US" altLang="ja-JP"/>
              <a:t>Chrom. Drift (y)  </a:t>
            </a:r>
            <a:endParaRPr lang="ja-JP" alt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'Drift Raw data '!$F$59</c:f>
              <c:strCache>
                <c:ptCount val="1"/>
                <c:pt idx="0">
                  <c:v>0</c:v>
                </c:pt>
              </c:strCache>
            </c:strRef>
          </c:tx>
          <c:marker>
            <c:symbol val="square"/>
            <c:size val="5"/>
          </c:marker>
          <c:xVal>
            <c:numRef>
              <c:f>'Drift Raw data '!$C$63:$C$99</c:f>
              <c:numCache>
                <c:formatCode>General</c:formatCode>
                <c:ptCount val="37"/>
                <c:pt idx="0">
                  <c:v>0</c:v>
                </c:pt>
                <c:pt idx="1">
                  <c:v>3.3333333333333333E-2</c:v>
                </c:pt>
                <c:pt idx="2">
                  <c:v>8.3333333333333301E-2</c:v>
                </c:pt>
                <c:pt idx="3">
                  <c:v>0.16666666666666666</c:v>
                </c:pt>
                <c:pt idx="4">
                  <c:v>0.33333333333333331</c:v>
                </c:pt>
                <c:pt idx="5">
                  <c:v>0.5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8</c:v>
                </c:pt>
                <c:pt idx="10">
                  <c:v>12</c:v>
                </c:pt>
                <c:pt idx="11">
                  <c:v>24</c:v>
                </c:pt>
                <c:pt idx="12">
                  <c:v>48</c:v>
                </c:pt>
                <c:pt idx="13">
                  <c:v>72</c:v>
                </c:pt>
                <c:pt idx="14">
                  <c:v>100</c:v>
                </c:pt>
                <c:pt idx="15">
                  <c:v>168</c:v>
                </c:pt>
                <c:pt idx="16">
                  <c:v>196</c:v>
                </c:pt>
                <c:pt idx="17">
                  <c:v>216</c:v>
                </c:pt>
                <c:pt idx="18">
                  <c:v>264</c:v>
                </c:pt>
                <c:pt idx="19">
                  <c:v>300</c:v>
                </c:pt>
                <c:pt idx="20">
                  <c:v>336</c:v>
                </c:pt>
                <c:pt idx="21">
                  <c:v>408</c:v>
                </c:pt>
                <c:pt idx="22">
                  <c:v>504</c:v>
                </c:pt>
                <c:pt idx="23">
                  <c:v>600</c:v>
                </c:pt>
                <c:pt idx="24">
                  <c:v>720</c:v>
                </c:pt>
                <c:pt idx="25">
                  <c:v>792</c:v>
                </c:pt>
                <c:pt idx="26">
                  <c:v>840</c:v>
                </c:pt>
                <c:pt idx="27">
                  <c:v>912</c:v>
                </c:pt>
                <c:pt idx="28">
                  <c:v>5000</c:v>
                </c:pt>
                <c:pt idx="29">
                  <c:v>7000</c:v>
                </c:pt>
                <c:pt idx="30">
                  <c:v>10000</c:v>
                </c:pt>
                <c:pt idx="31">
                  <c:v>15000</c:v>
                </c:pt>
                <c:pt idx="32">
                  <c:v>20000</c:v>
                </c:pt>
                <c:pt idx="33">
                  <c:v>25000</c:v>
                </c:pt>
                <c:pt idx="34">
                  <c:v>30000</c:v>
                </c:pt>
                <c:pt idx="35">
                  <c:v>40000</c:v>
                </c:pt>
                <c:pt idx="36">
                  <c:v>50000</c:v>
                </c:pt>
              </c:numCache>
            </c:numRef>
          </c:xVal>
          <c:yVal>
            <c:numRef>
              <c:f>'Drift Raw data '!$H$63:$H$99</c:f>
              <c:numCache>
                <c:formatCode>0.000_ ;[Red]\-0.000\ </c:formatCode>
                <c:ptCount val="37"/>
                <c:pt idx="0" formatCode="0.000_);[Red]\(0.000\)">
                  <c:v>0</c:v>
                </c:pt>
                <c:pt idx="2">
                  <c:v>-0.26353339999999997</c:v>
                </c:pt>
                <c:pt idx="5">
                  <c:v>2.5533300000000037E-2</c:v>
                </c:pt>
                <c:pt idx="6">
                  <c:v>-0.25746669999999994</c:v>
                </c:pt>
                <c:pt idx="7">
                  <c:v>-0.25646669999999994</c:v>
                </c:pt>
                <c:pt idx="8">
                  <c:v>-0.25546669999999999</c:v>
                </c:pt>
                <c:pt idx="11">
                  <c:v>-0.25246669999999999</c:v>
                </c:pt>
                <c:pt idx="12">
                  <c:v>3.553329999999999E-2</c:v>
                </c:pt>
                <c:pt idx="15">
                  <c:v>-0.25046669999999999</c:v>
                </c:pt>
                <c:pt idx="16">
                  <c:v>-0.24946669999999999</c:v>
                </c:pt>
                <c:pt idx="17">
                  <c:v>-0.24946669999999999</c:v>
                </c:pt>
                <c:pt idx="18">
                  <c:v>-0.24966669999999996</c:v>
                </c:pt>
                <c:pt idx="19">
                  <c:v>-0.24966669999999996</c:v>
                </c:pt>
                <c:pt idx="20">
                  <c:v>2.5533300000000037E-2</c:v>
                </c:pt>
                <c:pt idx="21">
                  <c:v>2.5533300000000037E-2</c:v>
                </c:pt>
                <c:pt idx="22">
                  <c:v>2.5533300000000037E-2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3CA-4F6A-9CA0-808BC3C720C4}"/>
            </c:ext>
          </c:extLst>
        </c:ser>
        <c:ser>
          <c:idx val="2"/>
          <c:order val="1"/>
          <c:tx>
            <c:strRef>
              <c:f>'Drift Raw data '!$U$59</c:f>
              <c:strCache>
                <c:ptCount val="1"/>
                <c:pt idx="0">
                  <c:v>0</c:v>
                </c:pt>
              </c:strCache>
            </c:strRef>
          </c:tx>
          <c:marker>
            <c:symbol val="triangle"/>
            <c:size val="5"/>
          </c:marker>
          <c:xVal>
            <c:numRef>
              <c:f>'Drift Raw data '!$S$63:$S$99</c:f>
              <c:numCache>
                <c:formatCode>General</c:formatCode>
                <c:ptCount val="37"/>
                <c:pt idx="0">
                  <c:v>0</c:v>
                </c:pt>
                <c:pt idx="1">
                  <c:v>3.3333333333333333E-2</c:v>
                </c:pt>
                <c:pt idx="2">
                  <c:v>8.3333333333333301E-2</c:v>
                </c:pt>
                <c:pt idx="3">
                  <c:v>0.16666666666666666</c:v>
                </c:pt>
                <c:pt idx="4">
                  <c:v>0.33333333333333331</c:v>
                </c:pt>
                <c:pt idx="5">
                  <c:v>0.5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8</c:v>
                </c:pt>
                <c:pt idx="10">
                  <c:v>12</c:v>
                </c:pt>
                <c:pt idx="11">
                  <c:v>24</c:v>
                </c:pt>
                <c:pt idx="12">
                  <c:v>48</c:v>
                </c:pt>
                <c:pt idx="13">
                  <c:v>72</c:v>
                </c:pt>
                <c:pt idx="14">
                  <c:v>100</c:v>
                </c:pt>
                <c:pt idx="15">
                  <c:v>168</c:v>
                </c:pt>
                <c:pt idx="16">
                  <c:v>196</c:v>
                </c:pt>
                <c:pt idx="17">
                  <c:v>216</c:v>
                </c:pt>
                <c:pt idx="18">
                  <c:v>264</c:v>
                </c:pt>
                <c:pt idx="19">
                  <c:v>300</c:v>
                </c:pt>
                <c:pt idx="20">
                  <c:v>336</c:v>
                </c:pt>
                <c:pt idx="21">
                  <c:v>408</c:v>
                </c:pt>
                <c:pt idx="22">
                  <c:v>504</c:v>
                </c:pt>
                <c:pt idx="23">
                  <c:v>600</c:v>
                </c:pt>
                <c:pt idx="24">
                  <c:v>720</c:v>
                </c:pt>
                <c:pt idx="25">
                  <c:v>792</c:v>
                </c:pt>
                <c:pt idx="26">
                  <c:v>840</c:v>
                </c:pt>
                <c:pt idx="27">
                  <c:v>912</c:v>
                </c:pt>
                <c:pt idx="28">
                  <c:v>5000</c:v>
                </c:pt>
                <c:pt idx="29">
                  <c:v>7000</c:v>
                </c:pt>
                <c:pt idx="30">
                  <c:v>10000</c:v>
                </c:pt>
                <c:pt idx="31">
                  <c:v>15000</c:v>
                </c:pt>
                <c:pt idx="32">
                  <c:v>20000</c:v>
                </c:pt>
                <c:pt idx="33">
                  <c:v>25000</c:v>
                </c:pt>
                <c:pt idx="34">
                  <c:v>30000</c:v>
                </c:pt>
                <c:pt idx="35">
                  <c:v>40000</c:v>
                </c:pt>
                <c:pt idx="36">
                  <c:v>50000</c:v>
                </c:pt>
              </c:numCache>
            </c:numRef>
          </c:xVal>
          <c:yVal>
            <c:numRef>
              <c:f>'Drift Raw data '!$W$63:$W$99</c:f>
              <c:numCache>
                <c:formatCode>0.000_ ;[Red]\-0.000\ </c:formatCode>
                <c:ptCount val="37"/>
                <c:pt idx="0" formatCode="0.000_);[Red]\(0.000\)">
                  <c:v>0</c:v>
                </c:pt>
                <c:pt idx="2">
                  <c:v>-0.28419999999999995</c:v>
                </c:pt>
                <c:pt idx="5">
                  <c:v>2.8000000000000247E-3</c:v>
                </c:pt>
                <c:pt idx="6">
                  <c:v>-0.28009999999999996</c:v>
                </c:pt>
                <c:pt idx="7">
                  <c:v>-0.27919999999999995</c:v>
                </c:pt>
                <c:pt idx="8">
                  <c:v>-0.2782</c:v>
                </c:pt>
                <c:pt idx="11">
                  <c:v>-0.2752</c:v>
                </c:pt>
                <c:pt idx="12">
                  <c:v>2.0799999999999985E-2</c:v>
                </c:pt>
                <c:pt idx="15">
                  <c:v>-0.2732</c:v>
                </c:pt>
                <c:pt idx="16">
                  <c:v>-0.27289999999999998</c:v>
                </c:pt>
                <c:pt idx="17">
                  <c:v>-0.2732</c:v>
                </c:pt>
                <c:pt idx="18">
                  <c:v>-0.2732</c:v>
                </c:pt>
                <c:pt idx="19">
                  <c:v>-0.27249999999999996</c:v>
                </c:pt>
                <c:pt idx="20">
                  <c:v>2.8000000000000247E-3</c:v>
                </c:pt>
                <c:pt idx="21">
                  <c:v>2.8000000000000247E-3</c:v>
                </c:pt>
                <c:pt idx="22">
                  <c:v>2.8000000000000247E-3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3CA-4F6A-9CA0-808BC3C720C4}"/>
            </c:ext>
          </c:extLst>
        </c:ser>
        <c:ser>
          <c:idx val="0"/>
          <c:order val="2"/>
          <c:tx>
            <c:strRef>
              <c:f>'Drift Raw data '!$AJ$59</c:f>
              <c:strCache>
                <c:ptCount val="1"/>
                <c:pt idx="0">
                  <c:v>0</c:v>
                </c:pt>
              </c:strCache>
            </c:strRef>
          </c:tx>
          <c:marker>
            <c:symbol val="square"/>
            <c:size val="5"/>
          </c:marker>
          <c:xVal>
            <c:numRef>
              <c:f>'Drift Raw data '!$AH$63:$AH$99</c:f>
              <c:numCache>
                <c:formatCode>General</c:formatCode>
                <c:ptCount val="37"/>
                <c:pt idx="0">
                  <c:v>0</c:v>
                </c:pt>
                <c:pt idx="1">
                  <c:v>3.3333333333333333E-2</c:v>
                </c:pt>
                <c:pt idx="2">
                  <c:v>8.3333333333333301E-2</c:v>
                </c:pt>
                <c:pt idx="3">
                  <c:v>0.16666666666666666</c:v>
                </c:pt>
                <c:pt idx="4">
                  <c:v>0.33333333333333331</c:v>
                </c:pt>
                <c:pt idx="5">
                  <c:v>0.5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8</c:v>
                </c:pt>
                <c:pt idx="10">
                  <c:v>12</c:v>
                </c:pt>
                <c:pt idx="11">
                  <c:v>24</c:v>
                </c:pt>
                <c:pt idx="12">
                  <c:v>48</c:v>
                </c:pt>
                <c:pt idx="13">
                  <c:v>72</c:v>
                </c:pt>
                <c:pt idx="14">
                  <c:v>100</c:v>
                </c:pt>
                <c:pt idx="15">
                  <c:v>168</c:v>
                </c:pt>
                <c:pt idx="16">
                  <c:v>200</c:v>
                </c:pt>
                <c:pt idx="17">
                  <c:v>250</c:v>
                </c:pt>
                <c:pt idx="18">
                  <c:v>300</c:v>
                </c:pt>
                <c:pt idx="19">
                  <c:v>400</c:v>
                </c:pt>
                <c:pt idx="20">
                  <c:v>500</c:v>
                </c:pt>
                <c:pt idx="21">
                  <c:v>700</c:v>
                </c:pt>
                <c:pt idx="22">
                  <c:v>1000</c:v>
                </c:pt>
                <c:pt idx="23">
                  <c:v>1500</c:v>
                </c:pt>
                <c:pt idx="24">
                  <c:v>2000</c:v>
                </c:pt>
                <c:pt idx="25">
                  <c:v>2500</c:v>
                </c:pt>
                <c:pt idx="26">
                  <c:v>3000</c:v>
                </c:pt>
                <c:pt idx="27">
                  <c:v>4000</c:v>
                </c:pt>
                <c:pt idx="28">
                  <c:v>5000</c:v>
                </c:pt>
                <c:pt idx="29">
                  <c:v>7000</c:v>
                </c:pt>
                <c:pt idx="30">
                  <c:v>10000</c:v>
                </c:pt>
                <c:pt idx="31">
                  <c:v>15000</c:v>
                </c:pt>
                <c:pt idx="32">
                  <c:v>20000</c:v>
                </c:pt>
                <c:pt idx="33">
                  <c:v>25000</c:v>
                </c:pt>
                <c:pt idx="34">
                  <c:v>30000</c:v>
                </c:pt>
                <c:pt idx="35">
                  <c:v>40000</c:v>
                </c:pt>
                <c:pt idx="36">
                  <c:v>50000</c:v>
                </c:pt>
              </c:numCache>
            </c:numRef>
          </c:xVal>
          <c:yVal>
            <c:numRef>
              <c:f>'Drift Raw data '!$AL$63:$AL$99</c:f>
              <c:numCache>
                <c:formatCode>0.000_ ;[Red]\-0.000\ </c:formatCode>
                <c:ptCount val="37"/>
                <c:pt idx="0" formatCode="0.000_);[Red]\(0.000\)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3CA-4F6A-9CA0-808BC3C720C4}"/>
            </c:ext>
          </c:extLst>
        </c:ser>
        <c:ser>
          <c:idx val="3"/>
          <c:order val="3"/>
          <c:tx>
            <c:strRef>
              <c:f>'Drift Raw data '!$AY$59</c:f>
              <c:strCache>
                <c:ptCount val="1"/>
                <c:pt idx="0">
                  <c:v>0</c:v>
                </c:pt>
              </c:strCache>
            </c:strRef>
          </c:tx>
          <c:marker>
            <c:symbol val="triangle"/>
            <c:size val="5"/>
          </c:marker>
          <c:xVal>
            <c:numRef>
              <c:f>'Drift Raw data '!$AW$63:$AW$99</c:f>
              <c:numCache>
                <c:formatCode>General</c:formatCode>
                <c:ptCount val="37"/>
                <c:pt idx="0">
                  <c:v>0</c:v>
                </c:pt>
                <c:pt idx="1">
                  <c:v>3.3333333333333333E-2</c:v>
                </c:pt>
                <c:pt idx="2">
                  <c:v>8.3333333333333301E-2</c:v>
                </c:pt>
                <c:pt idx="3">
                  <c:v>0.16666666666666666</c:v>
                </c:pt>
                <c:pt idx="4">
                  <c:v>0.33333333333333331</c:v>
                </c:pt>
                <c:pt idx="5">
                  <c:v>0.5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8</c:v>
                </c:pt>
                <c:pt idx="10">
                  <c:v>12</c:v>
                </c:pt>
                <c:pt idx="11">
                  <c:v>24</c:v>
                </c:pt>
                <c:pt idx="12">
                  <c:v>48</c:v>
                </c:pt>
                <c:pt idx="13">
                  <c:v>72</c:v>
                </c:pt>
                <c:pt idx="14">
                  <c:v>100</c:v>
                </c:pt>
                <c:pt idx="15">
                  <c:v>168</c:v>
                </c:pt>
                <c:pt idx="16">
                  <c:v>200</c:v>
                </c:pt>
                <c:pt idx="17">
                  <c:v>250</c:v>
                </c:pt>
                <c:pt idx="18">
                  <c:v>300</c:v>
                </c:pt>
                <c:pt idx="19">
                  <c:v>400</c:v>
                </c:pt>
                <c:pt idx="20">
                  <c:v>500</c:v>
                </c:pt>
                <c:pt idx="21">
                  <c:v>700</c:v>
                </c:pt>
                <c:pt idx="22">
                  <c:v>1000</c:v>
                </c:pt>
                <c:pt idx="23">
                  <c:v>1500</c:v>
                </c:pt>
                <c:pt idx="24">
                  <c:v>2000</c:v>
                </c:pt>
                <c:pt idx="25">
                  <c:v>2500</c:v>
                </c:pt>
                <c:pt idx="26">
                  <c:v>3000</c:v>
                </c:pt>
                <c:pt idx="27">
                  <c:v>4000</c:v>
                </c:pt>
                <c:pt idx="28">
                  <c:v>5000</c:v>
                </c:pt>
                <c:pt idx="29">
                  <c:v>7000</c:v>
                </c:pt>
                <c:pt idx="30">
                  <c:v>10000</c:v>
                </c:pt>
                <c:pt idx="31">
                  <c:v>15000</c:v>
                </c:pt>
                <c:pt idx="32">
                  <c:v>20000</c:v>
                </c:pt>
                <c:pt idx="33">
                  <c:v>25000</c:v>
                </c:pt>
                <c:pt idx="34">
                  <c:v>30000</c:v>
                </c:pt>
                <c:pt idx="35">
                  <c:v>40000</c:v>
                </c:pt>
                <c:pt idx="36">
                  <c:v>50000</c:v>
                </c:pt>
              </c:numCache>
            </c:numRef>
          </c:xVal>
          <c:yVal>
            <c:numRef>
              <c:f>'Drift Raw data '!$BA$63:$BA$99</c:f>
              <c:numCache>
                <c:formatCode>0.000_ ;[Red]\-0.000\ </c:formatCode>
                <c:ptCount val="37"/>
                <c:pt idx="0" formatCode="0.000_);[Red]\(0.000\)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03CA-4F6A-9CA0-808BC3C720C4}"/>
            </c:ext>
          </c:extLst>
        </c:ser>
        <c:ser>
          <c:idx val="4"/>
          <c:order val="4"/>
          <c:tx>
            <c:strRef>
              <c:f>'Drift Raw data '!$BN$59</c:f>
              <c:strCache>
                <c:ptCount val="1"/>
                <c:pt idx="0">
                  <c:v>0</c:v>
                </c:pt>
              </c:strCache>
            </c:strRef>
          </c:tx>
          <c:xVal>
            <c:numRef>
              <c:f>'Drift Raw data '!$BL$63:$BL$99</c:f>
              <c:numCache>
                <c:formatCode>General</c:formatCode>
                <c:ptCount val="37"/>
                <c:pt idx="0">
                  <c:v>0</c:v>
                </c:pt>
                <c:pt idx="1">
                  <c:v>3.3333333333333333E-2</c:v>
                </c:pt>
                <c:pt idx="2">
                  <c:v>8.3333333333333301E-2</c:v>
                </c:pt>
                <c:pt idx="3">
                  <c:v>0.16666666666666666</c:v>
                </c:pt>
                <c:pt idx="4">
                  <c:v>0.33333333333333331</c:v>
                </c:pt>
                <c:pt idx="5">
                  <c:v>0.5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8</c:v>
                </c:pt>
                <c:pt idx="10">
                  <c:v>12</c:v>
                </c:pt>
                <c:pt idx="11">
                  <c:v>36.5</c:v>
                </c:pt>
                <c:pt idx="12">
                  <c:v>48</c:v>
                </c:pt>
                <c:pt idx="13">
                  <c:v>72</c:v>
                </c:pt>
                <c:pt idx="14">
                  <c:v>100</c:v>
                </c:pt>
                <c:pt idx="15">
                  <c:v>168</c:v>
                </c:pt>
                <c:pt idx="16">
                  <c:v>200</c:v>
                </c:pt>
                <c:pt idx="17">
                  <c:v>250</c:v>
                </c:pt>
                <c:pt idx="18">
                  <c:v>300</c:v>
                </c:pt>
                <c:pt idx="19">
                  <c:v>400</c:v>
                </c:pt>
                <c:pt idx="20">
                  <c:v>500</c:v>
                </c:pt>
                <c:pt idx="21">
                  <c:v>700</c:v>
                </c:pt>
                <c:pt idx="22">
                  <c:v>1000</c:v>
                </c:pt>
                <c:pt idx="23">
                  <c:v>1500</c:v>
                </c:pt>
                <c:pt idx="24">
                  <c:v>2000</c:v>
                </c:pt>
                <c:pt idx="25">
                  <c:v>2500</c:v>
                </c:pt>
                <c:pt idx="26">
                  <c:v>3000</c:v>
                </c:pt>
                <c:pt idx="27">
                  <c:v>4000</c:v>
                </c:pt>
                <c:pt idx="28">
                  <c:v>5000</c:v>
                </c:pt>
                <c:pt idx="29">
                  <c:v>7000</c:v>
                </c:pt>
                <c:pt idx="30">
                  <c:v>10000</c:v>
                </c:pt>
                <c:pt idx="31">
                  <c:v>15000</c:v>
                </c:pt>
                <c:pt idx="32">
                  <c:v>20000</c:v>
                </c:pt>
                <c:pt idx="33">
                  <c:v>25000</c:v>
                </c:pt>
                <c:pt idx="34">
                  <c:v>30000</c:v>
                </c:pt>
                <c:pt idx="35">
                  <c:v>40000</c:v>
                </c:pt>
                <c:pt idx="36">
                  <c:v>50000</c:v>
                </c:pt>
              </c:numCache>
            </c:numRef>
          </c:xVal>
          <c:yVal>
            <c:numRef>
              <c:f>'Drift Raw data '!$BP$63:$BP$99</c:f>
              <c:numCache>
                <c:formatCode>0.0000_);[Red]\(0.0000\)</c:formatCode>
                <c:ptCount val="37"/>
                <c:pt idx="0" formatCode="0.000_);[Red]\(0.000\)">
                  <c:v>0</c:v>
                </c:pt>
                <c:pt idx="12" formatCode="0.000_ ;[Red]\-0.000\ 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03CA-4F6A-9CA0-808BC3C720C4}"/>
            </c:ext>
          </c:extLst>
        </c:ser>
        <c:ser>
          <c:idx val="5"/>
          <c:order val="5"/>
          <c:tx>
            <c:strRef>
              <c:f>'Drift Raw data '!$CC$59</c:f>
              <c:strCache>
                <c:ptCount val="1"/>
                <c:pt idx="0">
                  <c:v>0</c:v>
                </c:pt>
              </c:strCache>
            </c:strRef>
          </c:tx>
          <c:xVal>
            <c:numRef>
              <c:f>'Drift Raw data '!$CA$63:$CA$99</c:f>
              <c:numCache>
                <c:formatCode>General</c:formatCode>
                <c:ptCount val="37"/>
                <c:pt idx="0">
                  <c:v>0</c:v>
                </c:pt>
                <c:pt idx="1">
                  <c:v>3.3333333333333333E-2</c:v>
                </c:pt>
                <c:pt idx="2">
                  <c:v>8.3333333333333301E-2</c:v>
                </c:pt>
                <c:pt idx="3">
                  <c:v>0.16666666666666666</c:v>
                </c:pt>
                <c:pt idx="4">
                  <c:v>0.33333333333333331</c:v>
                </c:pt>
                <c:pt idx="5">
                  <c:v>0.5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8</c:v>
                </c:pt>
                <c:pt idx="10">
                  <c:v>12</c:v>
                </c:pt>
                <c:pt idx="11">
                  <c:v>24</c:v>
                </c:pt>
                <c:pt idx="12">
                  <c:v>48</c:v>
                </c:pt>
                <c:pt idx="13">
                  <c:v>72</c:v>
                </c:pt>
                <c:pt idx="14">
                  <c:v>100</c:v>
                </c:pt>
                <c:pt idx="15">
                  <c:v>140</c:v>
                </c:pt>
                <c:pt idx="16">
                  <c:v>200</c:v>
                </c:pt>
                <c:pt idx="17">
                  <c:v>250</c:v>
                </c:pt>
                <c:pt idx="18">
                  <c:v>300</c:v>
                </c:pt>
                <c:pt idx="19">
                  <c:v>400</c:v>
                </c:pt>
                <c:pt idx="20">
                  <c:v>500</c:v>
                </c:pt>
                <c:pt idx="21">
                  <c:v>700</c:v>
                </c:pt>
                <c:pt idx="22">
                  <c:v>1000</c:v>
                </c:pt>
                <c:pt idx="23">
                  <c:v>1500</c:v>
                </c:pt>
                <c:pt idx="24">
                  <c:v>2000</c:v>
                </c:pt>
                <c:pt idx="25">
                  <c:v>2500</c:v>
                </c:pt>
                <c:pt idx="26">
                  <c:v>3000</c:v>
                </c:pt>
                <c:pt idx="27">
                  <c:v>4000</c:v>
                </c:pt>
                <c:pt idx="28">
                  <c:v>5000</c:v>
                </c:pt>
                <c:pt idx="29">
                  <c:v>7000</c:v>
                </c:pt>
                <c:pt idx="30">
                  <c:v>10000</c:v>
                </c:pt>
                <c:pt idx="31">
                  <c:v>15000</c:v>
                </c:pt>
                <c:pt idx="32">
                  <c:v>20000</c:v>
                </c:pt>
                <c:pt idx="33">
                  <c:v>25000</c:v>
                </c:pt>
                <c:pt idx="34">
                  <c:v>30000</c:v>
                </c:pt>
                <c:pt idx="35">
                  <c:v>40000</c:v>
                </c:pt>
                <c:pt idx="36">
                  <c:v>50000</c:v>
                </c:pt>
              </c:numCache>
            </c:numRef>
          </c:xVal>
          <c:yVal>
            <c:numRef>
              <c:f>'Drift Raw data '!$CE$63:$CE$99</c:f>
              <c:numCache>
                <c:formatCode>0.0000_);[Red]\(0.0000\)</c:formatCode>
                <c:ptCount val="37"/>
                <c:pt idx="0" formatCode="0.000_);[Red]\(0.000\)">
                  <c:v>0</c:v>
                </c:pt>
                <c:pt idx="12" formatCode="0.000_ ;[Red]\-0.000\ 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03CA-4F6A-9CA0-808BC3C720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943360"/>
        <c:axId val="122171392"/>
      </c:scatterChart>
      <c:valAx>
        <c:axId val="122943360"/>
        <c:scaling>
          <c:orientation val="minMax"/>
          <c:max val="300"/>
          <c:min val="0"/>
        </c:scaling>
        <c:delete val="0"/>
        <c:axPos val="b"/>
        <c:majorGridlines/>
        <c:minorGridlines>
          <c:spPr>
            <a:ln>
              <a:solidFill>
                <a:schemeClr val="bg1">
                  <a:lumMod val="85000"/>
                </a:scheme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lang="ja-JP"/>
                </a:pPr>
                <a:r>
                  <a:rPr lang="en-US" altLang="ja-JP"/>
                  <a:t>Aging</a:t>
                </a:r>
                <a:r>
                  <a:rPr lang="en-US" altLang="ja-JP" baseline="0"/>
                  <a:t> Time</a:t>
                </a:r>
                <a:r>
                  <a:rPr lang="ja-JP" altLang="en-US" baseline="0"/>
                  <a:t>　</a:t>
                </a:r>
                <a:r>
                  <a:rPr lang="en-US" altLang="ja-JP" baseline="0"/>
                  <a:t>[hours]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6577727194536167"/>
              <c:y val="0.88537237661735346"/>
            </c:manualLayout>
          </c:layout>
          <c:overlay val="0"/>
        </c:title>
        <c:numFmt formatCode="General" sourceLinked="1"/>
        <c:majorTickMark val="out"/>
        <c:minorTickMark val="none"/>
        <c:tickLblPos val="low"/>
        <c:txPr>
          <a:bodyPr/>
          <a:lstStyle/>
          <a:p>
            <a:pPr>
              <a:defRPr lang="ja-JP" sz="1200">
                <a:latin typeface="+mj-lt"/>
              </a:defRPr>
            </a:pPr>
            <a:endParaRPr lang="zh-CN"/>
          </a:p>
        </c:txPr>
        <c:crossAx val="122171392"/>
        <c:crosses val="autoZero"/>
        <c:crossBetween val="midCat"/>
      </c:valAx>
      <c:valAx>
        <c:axId val="122171392"/>
        <c:scaling>
          <c:orientation val="minMax"/>
          <c:min val="-1.0000000000000002E-2"/>
        </c:scaling>
        <c:delete val="0"/>
        <c:axPos val="l"/>
        <c:majorGridlines/>
        <c:minorGridlines>
          <c:spPr>
            <a:ln>
              <a:solidFill>
                <a:schemeClr val="bg1">
                  <a:lumMod val="85000"/>
                </a:scheme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lang="ja-JP" b="0">
                    <a:latin typeface="Arial Unicode MS" pitchFamily="50" charset="-128"/>
                    <a:ea typeface="Arial Unicode MS" pitchFamily="50" charset="-128"/>
                    <a:cs typeface="Arial Unicode MS" pitchFamily="50" charset="-128"/>
                  </a:defRPr>
                </a:pPr>
                <a:r>
                  <a:rPr lang="en-US" altLang="ja-JP" b="0">
                    <a:latin typeface="Arial Unicode MS" pitchFamily="50" charset="-128"/>
                    <a:ea typeface="Arial Unicode MS" pitchFamily="50" charset="-128"/>
                    <a:cs typeface="Arial Unicode MS" pitchFamily="50" charset="-128"/>
                  </a:rPr>
                  <a:t>White Chromaticity</a:t>
                </a:r>
                <a:r>
                  <a:rPr lang="ja-JP" altLang="en-US" b="0">
                    <a:latin typeface="Arial Unicode MS" pitchFamily="50" charset="-128"/>
                    <a:ea typeface="Arial Unicode MS" pitchFamily="50" charset="-128"/>
                    <a:cs typeface="Arial Unicode MS" pitchFamily="50" charset="-128"/>
                  </a:rPr>
                  <a:t>　</a:t>
                </a:r>
                <a:r>
                  <a:rPr lang="en-US" altLang="ja-JP" b="0">
                    <a:latin typeface="Arial Unicode MS" pitchFamily="50" charset="-128"/>
                    <a:ea typeface="Arial Unicode MS" pitchFamily="50" charset="-128"/>
                    <a:cs typeface="Arial Unicode MS" pitchFamily="50" charset="-128"/>
                  </a:rPr>
                  <a:t>x value</a:t>
                </a:r>
                <a:endParaRPr lang="ja-JP" altLang="en-US" b="0">
                  <a:latin typeface="Arial Unicode MS" pitchFamily="50" charset="-128"/>
                  <a:ea typeface="Arial Unicode MS" pitchFamily="50" charset="-128"/>
                  <a:cs typeface="Arial Unicode MS" pitchFamily="50" charset="-128"/>
                </a:endParaRPr>
              </a:p>
            </c:rich>
          </c:tx>
          <c:overlay val="0"/>
        </c:title>
        <c:numFmt formatCode="#,##0.000_ " sourceLinked="0"/>
        <c:majorTickMark val="out"/>
        <c:minorTickMark val="none"/>
        <c:tickLblPos val="nextTo"/>
        <c:txPr>
          <a:bodyPr/>
          <a:lstStyle/>
          <a:p>
            <a:pPr>
              <a:defRPr lang="ja-JP" sz="1200">
                <a:latin typeface="+mj-lt"/>
              </a:defRPr>
            </a:pPr>
            <a:endParaRPr lang="zh-CN"/>
          </a:p>
        </c:txPr>
        <c:crossAx val="122943360"/>
        <c:crosses val="autoZero"/>
        <c:crossBetween val="midCat"/>
        <c:majorUnit val="1.0000000000000002E-2"/>
      </c:valAx>
    </c:plotArea>
    <c:legend>
      <c:legendPos val="r"/>
      <c:layout>
        <c:manualLayout>
          <c:xMode val="edge"/>
          <c:yMode val="edge"/>
          <c:x val="0.80477512399570028"/>
          <c:y val="1.4067684660388836E-2"/>
          <c:w val="0.1875049109192653"/>
          <c:h val="0.33164530689926142"/>
        </c:manualLayout>
      </c:layout>
      <c:overlay val="1"/>
      <c:spPr>
        <a:solidFill>
          <a:schemeClr val="bg1"/>
        </a:solidFill>
        <a:ln>
          <a:solidFill>
            <a:schemeClr val="bg1">
              <a:lumMod val="75000"/>
            </a:schemeClr>
          </a:solidFill>
        </a:ln>
      </c:spPr>
      <c:txPr>
        <a:bodyPr/>
        <a:lstStyle/>
        <a:p>
          <a:pPr>
            <a:defRPr lang="ja-JP" sz="1200">
              <a:latin typeface="+mn-lt"/>
            </a:defRPr>
          </a:pPr>
          <a:endParaRPr lang="zh-CN"/>
        </a:p>
      </c:txPr>
    </c:legend>
    <c:plotVisOnly val="1"/>
    <c:dispBlanksAs val="span"/>
    <c:showDLblsOverMax val="0"/>
  </c:chart>
  <c:printSettings>
    <c:headerFooter/>
    <c:pageMargins b="0.75000000000000455" l="0.70000000000000062" r="0.70000000000000062" t="0.75000000000000455" header="0.30000000000000032" footer="0.30000000000000032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lang="ja-JP"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800" b="1" i="0" baseline="0">
                <a:effectLst/>
              </a:rPr>
              <a:t>Low Gray </a:t>
            </a:r>
            <a:r>
              <a:rPr lang="en-US" altLang="ja-JP"/>
              <a:t>Chrom. Drift (x)  </a:t>
            </a:r>
            <a:endParaRPr lang="ja-JP" alt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'Drift Raw data '!$F$59</c:f>
              <c:strCache>
                <c:ptCount val="1"/>
                <c:pt idx="0">
                  <c:v>0</c:v>
                </c:pt>
              </c:strCache>
            </c:strRef>
          </c:tx>
          <c:marker>
            <c:symbol val="square"/>
            <c:size val="5"/>
          </c:marker>
          <c:xVal>
            <c:numRef>
              <c:f>'Drift Raw data '!$C$63:$C$99</c:f>
              <c:numCache>
                <c:formatCode>General</c:formatCode>
                <c:ptCount val="37"/>
                <c:pt idx="0">
                  <c:v>0</c:v>
                </c:pt>
                <c:pt idx="1">
                  <c:v>3.3333333333333333E-2</c:v>
                </c:pt>
                <c:pt idx="2">
                  <c:v>8.3333333333333301E-2</c:v>
                </c:pt>
                <c:pt idx="3">
                  <c:v>0.16666666666666666</c:v>
                </c:pt>
                <c:pt idx="4">
                  <c:v>0.33333333333333331</c:v>
                </c:pt>
                <c:pt idx="5">
                  <c:v>0.5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8</c:v>
                </c:pt>
                <c:pt idx="10">
                  <c:v>12</c:v>
                </c:pt>
                <c:pt idx="11">
                  <c:v>24</c:v>
                </c:pt>
                <c:pt idx="12">
                  <c:v>48</c:v>
                </c:pt>
                <c:pt idx="13">
                  <c:v>72</c:v>
                </c:pt>
                <c:pt idx="14">
                  <c:v>100</c:v>
                </c:pt>
                <c:pt idx="15">
                  <c:v>168</c:v>
                </c:pt>
                <c:pt idx="16">
                  <c:v>196</c:v>
                </c:pt>
                <c:pt idx="17">
                  <c:v>216</c:v>
                </c:pt>
                <c:pt idx="18">
                  <c:v>264</c:v>
                </c:pt>
                <c:pt idx="19">
                  <c:v>300</c:v>
                </c:pt>
                <c:pt idx="20">
                  <c:v>336</c:v>
                </c:pt>
                <c:pt idx="21">
                  <c:v>408</c:v>
                </c:pt>
                <c:pt idx="22">
                  <c:v>504</c:v>
                </c:pt>
                <c:pt idx="23">
                  <c:v>600</c:v>
                </c:pt>
                <c:pt idx="24">
                  <c:v>720</c:v>
                </c:pt>
                <c:pt idx="25">
                  <c:v>792</c:v>
                </c:pt>
                <c:pt idx="26">
                  <c:v>840</c:v>
                </c:pt>
                <c:pt idx="27">
                  <c:v>912</c:v>
                </c:pt>
                <c:pt idx="28">
                  <c:v>5000</c:v>
                </c:pt>
                <c:pt idx="29">
                  <c:v>7000</c:v>
                </c:pt>
                <c:pt idx="30">
                  <c:v>10000</c:v>
                </c:pt>
                <c:pt idx="31">
                  <c:v>15000</c:v>
                </c:pt>
                <c:pt idx="32">
                  <c:v>20000</c:v>
                </c:pt>
                <c:pt idx="33">
                  <c:v>25000</c:v>
                </c:pt>
                <c:pt idx="34">
                  <c:v>30000</c:v>
                </c:pt>
                <c:pt idx="35">
                  <c:v>40000</c:v>
                </c:pt>
                <c:pt idx="36">
                  <c:v>50000</c:v>
                </c:pt>
              </c:numCache>
            </c:numRef>
          </c:xVal>
          <c:yVal>
            <c:numRef>
              <c:f>'Drift Raw data '!$G$63:$G$99</c:f>
              <c:numCache>
                <c:formatCode>0.000_ ;[Red]\-0.000\ </c:formatCode>
                <c:ptCount val="37"/>
                <c:pt idx="0" formatCode="0.000_);[Red]\(0.000\)">
                  <c:v>0</c:v>
                </c:pt>
                <c:pt idx="2">
                  <c:v>-0.26869999999999999</c:v>
                </c:pt>
                <c:pt idx="5">
                  <c:v>9.9000000000000199E-3</c:v>
                </c:pt>
                <c:pt idx="6">
                  <c:v>-0.2661</c:v>
                </c:pt>
                <c:pt idx="7">
                  <c:v>-0.2651</c:v>
                </c:pt>
                <c:pt idx="8">
                  <c:v>-0.2651</c:v>
                </c:pt>
                <c:pt idx="11">
                  <c:v>-0.2631</c:v>
                </c:pt>
                <c:pt idx="12">
                  <c:v>1.5900000000000025E-2</c:v>
                </c:pt>
                <c:pt idx="15">
                  <c:v>-0.2621</c:v>
                </c:pt>
                <c:pt idx="16">
                  <c:v>-0.2621</c:v>
                </c:pt>
                <c:pt idx="17">
                  <c:v>-0.2611</c:v>
                </c:pt>
                <c:pt idx="18">
                  <c:v>-0.26139999999999997</c:v>
                </c:pt>
                <c:pt idx="19">
                  <c:v>-0.26139999999999997</c:v>
                </c:pt>
                <c:pt idx="20">
                  <c:v>9.9000000000000199E-3</c:v>
                </c:pt>
                <c:pt idx="21">
                  <c:v>9.9000000000000199E-3</c:v>
                </c:pt>
                <c:pt idx="22">
                  <c:v>9.9000000000000199E-3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72A-4DBC-B450-F35A0B0614CD}"/>
            </c:ext>
          </c:extLst>
        </c:ser>
        <c:ser>
          <c:idx val="2"/>
          <c:order val="1"/>
          <c:tx>
            <c:strRef>
              <c:f>'Drift Raw data '!$U$59</c:f>
              <c:strCache>
                <c:ptCount val="1"/>
                <c:pt idx="0">
                  <c:v>0</c:v>
                </c:pt>
              </c:strCache>
            </c:strRef>
          </c:tx>
          <c:marker>
            <c:symbol val="triangle"/>
            <c:size val="5"/>
          </c:marker>
          <c:xVal>
            <c:numRef>
              <c:f>'Drift Raw data '!$S$63:$S$99</c:f>
              <c:numCache>
                <c:formatCode>General</c:formatCode>
                <c:ptCount val="37"/>
                <c:pt idx="0">
                  <c:v>0</c:v>
                </c:pt>
                <c:pt idx="1">
                  <c:v>3.3333333333333333E-2</c:v>
                </c:pt>
                <c:pt idx="2">
                  <c:v>8.3333333333333301E-2</c:v>
                </c:pt>
                <c:pt idx="3">
                  <c:v>0.16666666666666666</c:v>
                </c:pt>
                <c:pt idx="4">
                  <c:v>0.33333333333333331</c:v>
                </c:pt>
                <c:pt idx="5">
                  <c:v>0.5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8</c:v>
                </c:pt>
                <c:pt idx="10">
                  <c:v>12</c:v>
                </c:pt>
                <c:pt idx="11">
                  <c:v>24</c:v>
                </c:pt>
                <c:pt idx="12">
                  <c:v>48</c:v>
                </c:pt>
                <c:pt idx="13">
                  <c:v>72</c:v>
                </c:pt>
                <c:pt idx="14">
                  <c:v>100</c:v>
                </c:pt>
                <c:pt idx="15">
                  <c:v>168</c:v>
                </c:pt>
                <c:pt idx="16">
                  <c:v>196</c:v>
                </c:pt>
                <c:pt idx="17">
                  <c:v>216</c:v>
                </c:pt>
                <c:pt idx="18">
                  <c:v>264</c:v>
                </c:pt>
                <c:pt idx="19">
                  <c:v>300</c:v>
                </c:pt>
                <c:pt idx="20">
                  <c:v>336</c:v>
                </c:pt>
                <c:pt idx="21">
                  <c:v>408</c:v>
                </c:pt>
                <c:pt idx="22">
                  <c:v>504</c:v>
                </c:pt>
                <c:pt idx="23">
                  <c:v>600</c:v>
                </c:pt>
                <c:pt idx="24">
                  <c:v>720</c:v>
                </c:pt>
                <c:pt idx="25">
                  <c:v>792</c:v>
                </c:pt>
                <c:pt idx="26">
                  <c:v>840</c:v>
                </c:pt>
                <c:pt idx="27">
                  <c:v>912</c:v>
                </c:pt>
                <c:pt idx="28">
                  <c:v>5000</c:v>
                </c:pt>
                <c:pt idx="29">
                  <c:v>7000</c:v>
                </c:pt>
                <c:pt idx="30">
                  <c:v>10000</c:v>
                </c:pt>
                <c:pt idx="31">
                  <c:v>15000</c:v>
                </c:pt>
                <c:pt idx="32">
                  <c:v>20000</c:v>
                </c:pt>
                <c:pt idx="33">
                  <c:v>25000</c:v>
                </c:pt>
                <c:pt idx="34">
                  <c:v>30000</c:v>
                </c:pt>
                <c:pt idx="35">
                  <c:v>40000</c:v>
                </c:pt>
                <c:pt idx="36">
                  <c:v>50000</c:v>
                </c:pt>
              </c:numCache>
            </c:numRef>
          </c:xVal>
          <c:yVal>
            <c:numRef>
              <c:f>'Drift Raw data '!$V$63:$V$99</c:f>
              <c:numCache>
                <c:formatCode>0.000_ ;[Red]\-0.000\ </c:formatCode>
                <c:ptCount val="37"/>
                <c:pt idx="0" formatCode="0.000_);[Red]\(0.000\)">
                  <c:v>0</c:v>
                </c:pt>
                <c:pt idx="2">
                  <c:v>-0.27460000000000001</c:v>
                </c:pt>
                <c:pt idx="5">
                  <c:v>4.400000000000015E-3</c:v>
                </c:pt>
                <c:pt idx="6">
                  <c:v>-0.2722</c:v>
                </c:pt>
                <c:pt idx="7">
                  <c:v>-0.27160000000000001</c:v>
                </c:pt>
                <c:pt idx="8">
                  <c:v>-0.27160000000000001</c:v>
                </c:pt>
                <c:pt idx="11">
                  <c:v>-0.26960000000000001</c:v>
                </c:pt>
                <c:pt idx="12">
                  <c:v>1.7399999999999971E-2</c:v>
                </c:pt>
                <c:pt idx="15">
                  <c:v>-0.2676</c:v>
                </c:pt>
                <c:pt idx="16">
                  <c:v>-0.2681</c:v>
                </c:pt>
                <c:pt idx="17">
                  <c:v>-0.2676</c:v>
                </c:pt>
                <c:pt idx="18">
                  <c:v>-0.26860000000000001</c:v>
                </c:pt>
                <c:pt idx="19">
                  <c:v>-0.26769999999999999</c:v>
                </c:pt>
                <c:pt idx="20">
                  <c:v>4.400000000000015E-3</c:v>
                </c:pt>
                <c:pt idx="21">
                  <c:v>4.400000000000015E-3</c:v>
                </c:pt>
                <c:pt idx="22">
                  <c:v>4.400000000000015E-3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72A-4DBC-B450-F35A0B0614CD}"/>
            </c:ext>
          </c:extLst>
        </c:ser>
        <c:ser>
          <c:idx val="0"/>
          <c:order val="2"/>
          <c:tx>
            <c:strRef>
              <c:f>'Drift Raw data '!$AJ$59</c:f>
              <c:strCache>
                <c:ptCount val="1"/>
                <c:pt idx="0">
                  <c:v>0</c:v>
                </c:pt>
              </c:strCache>
            </c:strRef>
          </c:tx>
          <c:marker>
            <c:symbol val="square"/>
            <c:size val="5"/>
          </c:marker>
          <c:xVal>
            <c:numRef>
              <c:f>'Drift Raw data '!$AH$63:$AH$99</c:f>
              <c:numCache>
                <c:formatCode>General</c:formatCode>
                <c:ptCount val="37"/>
                <c:pt idx="0">
                  <c:v>0</c:v>
                </c:pt>
                <c:pt idx="1">
                  <c:v>3.3333333333333333E-2</c:v>
                </c:pt>
                <c:pt idx="2">
                  <c:v>8.3333333333333301E-2</c:v>
                </c:pt>
                <c:pt idx="3">
                  <c:v>0.16666666666666666</c:v>
                </c:pt>
                <c:pt idx="4">
                  <c:v>0.33333333333333331</c:v>
                </c:pt>
                <c:pt idx="5">
                  <c:v>0.5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8</c:v>
                </c:pt>
                <c:pt idx="10">
                  <c:v>12</c:v>
                </c:pt>
                <c:pt idx="11">
                  <c:v>24</c:v>
                </c:pt>
                <c:pt idx="12">
                  <c:v>48</c:v>
                </c:pt>
                <c:pt idx="13">
                  <c:v>72</c:v>
                </c:pt>
                <c:pt idx="14">
                  <c:v>100</c:v>
                </c:pt>
                <c:pt idx="15">
                  <c:v>168</c:v>
                </c:pt>
                <c:pt idx="16">
                  <c:v>200</c:v>
                </c:pt>
                <c:pt idx="17">
                  <c:v>250</c:v>
                </c:pt>
                <c:pt idx="18">
                  <c:v>300</c:v>
                </c:pt>
                <c:pt idx="19">
                  <c:v>400</c:v>
                </c:pt>
                <c:pt idx="20">
                  <c:v>500</c:v>
                </c:pt>
                <c:pt idx="21">
                  <c:v>700</c:v>
                </c:pt>
                <c:pt idx="22">
                  <c:v>1000</c:v>
                </c:pt>
                <c:pt idx="23">
                  <c:v>1500</c:v>
                </c:pt>
                <c:pt idx="24">
                  <c:v>2000</c:v>
                </c:pt>
                <c:pt idx="25">
                  <c:v>2500</c:v>
                </c:pt>
                <c:pt idx="26">
                  <c:v>3000</c:v>
                </c:pt>
                <c:pt idx="27">
                  <c:v>4000</c:v>
                </c:pt>
                <c:pt idx="28">
                  <c:v>5000</c:v>
                </c:pt>
                <c:pt idx="29">
                  <c:v>7000</c:v>
                </c:pt>
                <c:pt idx="30">
                  <c:v>10000</c:v>
                </c:pt>
                <c:pt idx="31">
                  <c:v>15000</c:v>
                </c:pt>
                <c:pt idx="32">
                  <c:v>20000</c:v>
                </c:pt>
                <c:pt idx="33">
                  <c:v>25000</c:v>
                </c:pt>
                <c:pt idx="34">
                  <c:v>30000</c:v>
                </c:pt>
                <c:pt idx="35">
                  <c:v>40000</c:v>
                </c:pt>
                <c:pt idx="36">
                  <c:v>50000</c:v>
                </c:pt>
              </c:numCache>
            </c:numRef>
          </c:xVal>
          <c:yVal>
            <c:numRef>
              <c:f>'Drift Raw data '!$AK$63:$AK$99</c:f>
              <c:numCache>
                <c:formatCode>0.000_ ;[Red]\-0.000\ </c:formatCode>
                <c:ptCount val="37"/>
                <c:pt idx="0" formatCode="0.000_);[Red]\(0.000\)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72A-4DBC-B450-F35A0B0614CD}"/>
            </c:ext>
          </c:extLst>
        </c:ser>
        <c:ser>
          <c:idx val="3"/>
          <c:order val="3"/>
          <c:tx>
            <c:strRef>
              <c:f>'Drift Raw data '!$AY$59</c:f>
              <c:strCache>
                <c:ptCount val="1"/>
                <c:pt idx="0">
                  <c:v>0</c:v>
                </c:pt>
              </c:strCache>
            </c:strRef>
          </c:tx>
          <c:marker>
            <c:symbol val="triangle"/>
            <c:size val="5"/>
          </c:marker>
          <c:xVal>
            <c:numRef>
              <c:f>'Drift Raw data '!$AW$63:$AW$99</c:f>
              <c:numCache>
                <c:formatCode>General</c:formatCode>
                <c:ptCount val="37"/>
                <c:pt idx="0">
                  <c:v>0</c:v>
                </c:pt>
                <c:pt idx="1">
                  <c:v>3.3333333333333333E-2</c:v>
                </c:pt>
                <c:pt idx="2">
                  <c:v>8.3333333333333301E-2</c:v>
                </c:pt>
                <c:pt idx="3">
                  <c:v>0.16666666666666666</c:v>
                </c:pt>
                <c:pt idx="4">
                  <c:v>0.33333333333333331</c:v>
                </c:pt>
                <c:pt idx="5">
                  <c:v>0.5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8</c:v>
                </c:pt>
                <c:pt idx="10">
                  <c:v>12</c:v>
                </c:pt>
                <c:pt idx="11">
                  <c:v>24</c:v>
                </c:pt>
                <c:pt idx="12">
                  <c:v>48</c:v>
                </c:pt>
                <c:pt idx="13">
                  <c:v>72</c:v>
                </c:pt>
                <c:pt idx="14">
                  <c:v>100</c:v>
                </c:pt>
                <c:pt idx="15">
                  <c:v>168</c:v>
                </c:pt>
                <c:pt idx="16">
                  <c:v>200</c:v>
                </c:pt>
                <c:pt idx="17">
                  <c:v>250</c:v>
                </c:pt>
                <c:pt idx="18">
                  <c:v>300</c:v>
                </c:pt>
                <c:pt idx="19">
                  <c:v>400</c:v>
                </c:pt>
                <c:pt idx="20">
                  <c:v>500</c:v>
                </c:pt>
                <c:pt idx="21">
                  <c:v>700</c:v>
                </c:pt>
                <c:pt idx="22">
                  <c:v>1000</c:v>
                </c:pt>
                <c:pt idx="23">
                  <c:v>1500</c:v>
                </c:pt>
                <c:pt idx="24">
                  <c:v>2000</c:v>
                </c:pt>
                <c:pt idx="25">
                  <c:v>2500</c:v>
                </c:pt>
                <c:pt idx="26">
                  <c:v>3000</c:v>
                </c:pt>
                <c:pt idx="27">
                  <c:v>4000</c:v>
                </c:pt>
                <c:pt idx="28">
                  <c:v>5000</c:v>
                </c:pt>
                <c:pt idx="29">
                  <c:v>7000</c:v>
                </c:pt>
                <c:pt idx="30">
                  <c:v>10000</c:v>
                </c:pt>
                <c:pt idx="31">
                  <c:v>15000</c:v>
                </c:pt>
                <c:pt idx="32">
                  <c:v>20000</c:v>
                </c:pt>
                <c:pt idx="33">
                  <c:v>25000</c:v>
                </c:pt>
                <c:pt idx="34">
                  <c:v>30000</c:v>
                </c:pt>
                <c:pt idx="35">
                  <c:v>40000</c:v>
                </c:pt>
                <c:pt idx="36">
                  <c:v>50000</c:v>
                </c:pt>
              </c:numCache>
            </c:numRef>
          </c:xVal>
          <c:yVal>
            <c:numRef>
              <c:f>'Drift Raw data '!$AZ$63:$AZ$99</c:f>
              <c:numCache>
                <c:formatCode>0.000_ ;[Red]\-0.000\ </c:formatCode>
                <c:ptCount val="37"/>
                <c:pt idx="0" formatCode="0.000_);[Red]\(0.000\)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472A-4DBC-B450-F35A0B0614CD}"/>
            </c:ext>
          </c:extLst>
        </c:ser>
        <c:ser>
          <c:idx val="4"/>
          <c:order val="4"/>
          <c:tx>
            <c:strRef>
              <c:f>'Drift Raw data '!$BN$59</c:f>
              <c:strCache>
                <c:ptCount val="1"/>
                <c:pt idx="0">
                  <c:v>0</c:v>
                </c:pt>
              </c:strCache>
            </c:strRef>
          </c:tx>
          <c:xVal>
            <c:numRef>
              <c:f>'Drift Raw data '!$BL$63:$BL$99</c:f>
              <c:numCache>
                <c:formatCode>General</c:formatCode>
                <c:ptCount val="37"/>
                <c:pt idx="0">
                  <c:v>0</c:v>
                </c:pt>
                <c:pt idx="1">
                  <c:v>3.3333333333333333E-2</c:v>
                </c:pt>
                <c:pt idx="2">
                  <c:v>8.3333333333333301E-2</c:v>
                </c:pt>
                <c:pt idx="3">
                  <c:v>0.16666666666666666</c:v>
                </c:pt>
                <c:pt idx="4">
                  <c:v>0.33333333333333331</c:v>
                </c:pt>
                <c:pt idx="5">
                  <c:v>0.5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8</c:v>
                </c:pt>
                <c:pt idx="10">
                  <c:v>12</c:v>
                </c:pt>
                <c:pt idx="11">
                  <c:v>36.5</c:v>
                </c:pt>
                <c:pt idx="12">
                  <c:v>48</c:v>
                </c:pt>
                <c:pt idx="13">
                  <c:v>72</c:v>
                </c:pt>
                <c:pt idx="14">
                  <c:v>100</c:v>
                </c:pt>
                <c:pt idx="15">
                  <c:v>168</c:v>
                </c:pt>
                <c:pt idx="16">
                  <c:v>200</c:v>
                </c:pt>
                <c:pt idx="17">
                  <c:v>250</c:v>
                </c:pt>
                <c:pt idx="18">
                  <c:v>300</c:v>
                </c:pt>
                <c:pt idx="19">
                  <c:v>400</c:v>
                </c:pt>
                <c:pt idx="20">
                  <c:v>500</c:v>
                </c:pt>
                <c:pt idx="21">
                  <c:v>700</c:v>
                </c:pt>
                <c:pt idx="22">
                  <c:v>1000</c:v>
                </c:pt>
                <c:pt idx="23">
                  <c:v>1500</c:v>
                </c:pt>
                <c:pt idx="24">
                  <c:v>2000</c:v>
                </c:pt>
                <c:pt idx="25">
                  <c:v>2500</c:v>
                </c:pt>
                <c:pt idx="26">
                  <c:v>3000</c:v>
                </c:pt>
                <c:pt idx="27">
                  <c:v>4000</c:v>
                </c:pt>
                <c:pt idx="28">
                  <c:v>5000</c:v>
                </c:pt>
                <c:pt idx="29">
                  <c:v>7000</c:v>
                </c:pt>
                <c:pt idx="30">
                  <c:v>10000</c:v>
                </c:pt>
                <c:pt idx="31">
                  <c:v>15000</c:v>
                </c:pt>
                <c:pt idx="32">
                  <c:v>20000</c:v>
                </c:pt>
                <c:pt idx="33">
                  <c:v>25000</c:v>
                </c:pt>
                <c:pt idx="34">
                  <c:v>30000</c:v>
                </c:pt>
                <c:pt idx="35">
                  <c:v>40000</c:v>
                </c:pt>
                <c:pt idx="36">
                  <c:v>50000</c:v>
                </c:pt>
              </c:numCache>
            </c:numRef>
          </c:xVal>
          <c:yVal>
            <c:numRef>
              <c:f>'Drift Raw data '!$BO$63:$BO$99</c:f>
              <c:numCache>
                <c:formatCode>0.0000_);[Red]\(0.0000\)</c:formatCode>
                <c:ptCount val="37"/>
                <c:pt idx="0" formatCode="0.000_);[Red]\(0.000\)">
                  <c:v>0</c:v>
                </c:pt>
                <c:pt idx="12" formatCode="0.000_ ;[Red]\-0.000\ 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472A-4DBC-B450-F35A0B0614CD}"/>
            </c:ext>
          </c:extLst>
        </c:ser>
        <c:ser>
          <c:idx val="5"/>
          <c:order val="5"/>
          <c:tx>
            <c:strRef>
              <c:f>'Drift Raw data '!$CC$59</c:f>
              <c:strCache>
                <c:ptCount val="1"/>
                <c:pt idx="0">
                  <c:v>0</c:v>
                </c:pt>
              </c:strCache>
            </c:strRef>
          </c:tx>
          <c:xVal>
            <c:numRef>
              <c:f>'Drift Raw data '!$CA$63:$CA$99</c:f>
              <c:numCache>
                <c:formatCode>General</c:formatCode>
                <c:ptCount val="37"/>
                <c:pt idx="0">
                  <c:v>0</c:v>
                </c:pt>
                <c:pt idx="1">
                  <c:v>3.3333333333333333E-2</c:v>
                </c:pt>
                <c:pt idx="2">
                  <c:v>8.3333333333333301E-2</c:v>
                </c:pt>
                <c:pt idx="3">
                  <c:v>0.16666666666666666</c:v>
                </c:pt>
                <c:pt idx="4">
                  <c:v>0.33333333333333331</c:v>
                </c:pt>
                <c:pt idx="5">
                  <c:v>0.5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8</c:v>
                </c:pt>
                <c:pt idx="10">
                  <c:v>12</c:v>
                </c:pt>
                <c:pt idx="11">
                  <c:v>24</c:v>
                </c:pt>
                <c:pt idx="12">
                  <c:v>48</c:v>
                </c:pt>
                <c:pt idx="13">
                  <c:v>72</c:v>
                </c:pt>
                <c:pt idx="14">
                  <c:v>100</c:v>
                </c:pt>
                <c:pt idx="15">
                  <c:v>140</c:v>
                </c:pt>
                <c:pt idx="16">
                  <c:v>200</c:v>
                </c:pt>
                <c:pt idx="17">
                  <c:v>250</c:v>
                </c:pt>
                <c:pt idx="18">
                  <c:v>300</c:v>
                </c:pt>
                <c:pt idx="19">
                  <c:v>400</c:v>
                </c:pt>
                <c:pt idx="20">
                  <c:v>500</c:v>
                </c:pt>
                <c:pt idx="21">
                  <c:v>700</c:v>
                </c:pt>
                <c:pt idx="22">
                  <c:v>1000</c:v>
                </c:pt>
                <c:pt idx="23">
                  <c:v>1500</c:v>
                </c:pt>
                <c:pt idx="24">
                  <c:v>2000</c:v>
                </c:pt>
                <c:pt idx="25">
                  <c:v>2500</c:v>
                </c:pt>
                <c:pt idx="26">
                  <c:v>3000</c:v>
                </c:pt>
                <c:pt idx="27">
                  <c:v>4000</c:v>
                </c:pt>
                <c:pt idx="28">
                  <c:v>5000</c:v>
                </c:pt>
                <c:pt idx="29">
                  <c:v>7000</c:v>
                </c:pt>
                <c:pt idx="30">
                  <c:v>10000</c:v>
                </c:pt>
                <c:pt idx="31">
                  <c:v>15000</c:v>
                </c:pt>
                <c:pt idx="32">
                  <c:v>20000</c:v>
                </c:pt>
                <c:pt idx="33">
                  <c:v>25000</c:v>
                </c:pt>
                <c:pt idx="34">
                  <c:v>30000</c:v>
                </c:pt>
                <c:pt idx="35">
                  <c:v>40000</c:v>
                </c:pt>
                <c:pt idx="36">
                  <c:v>50000</c:v>
                </c:pt>
              </c:numCache>
            </c:numRef>
          </c:xVal>
          <c:yVal>
            <c:numRef>
              <c:f>'Drift Raw data '!$CD$63:$CD$99</c:f>
              <c:numCache>
                <c:formatCode>0.0000_);[Red]\(0.0000\)</c:formatCode>
                <c:ptCount val="37"/>
                <c:pt idx="0" formatCode="0.000_);[Red]\(0.000\)">
                  <c:v>0</c:v>
                </c:pt>
                <c:pt idx="12" formatCode="0.000_ ;[Red]\-0.000\ 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472A-4DBC-B450-F35A0B0614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215040"/>
        <c:axId val="122225408"/>
      </c:scatterChart>
      <c:valAx>
        <c:axId val="122215040"/>
        <c:scaling>
          <c:orientation val="minMax"/>
          <c:max val="300"/>
          <c:min val="0"/>
        </c:scaling>
        <c:delete val="0"/>
        <c:axPos val="b"/>
        <c:majorGridlines/>
        <c:minorGridlines>
          <c:spPr>
            <a:ln>
              <a:solidFill>
                <a:schemeClr val="bg1">
                  <a:lumMod val="85000"/>
                </a:scheme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lang="ja-JP"/>
                </a:pPr>
                <a:r>
                  <a:rPr lang="en-US" altLang="ja-JP"/>
                  <a:t>Aging</a:t>
                </a:r>
                <a:r>
                  <a:rPr lang="en-US" altLang="ja-JP" baseline="0"/>
                  <a:t> Time</a:t>
                </a:r>
                <a:r>
                  <a:rPr lang="ja-JP" altLang="en-US" baseline="0"/>
                  <a:t>　</a:t>
                </a:r>
                <a:r>
                  <a:rPr lang="en-US" altLang="ja-JP" baseline="0"/>
                  <a:t>[hours]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6577727194536167"/>
              <c:y val="0.88537237661735346"/>
            </c:manualLayout>
          </c:layout>
          <c:overlay val="0"/>
        </c:title>
        <c:numFmt formatCode="General" sourceLinked="1"/>
        <c:majorTickMark val="out"/>
        <c:minorTickMark val="none"/>
        <c:tickLblPos val="low"/>
        <c:txPr>
          <a:bodyPr/>
          <a:lstStyle/>
          <a:p>
            <a:pPr>
              <a:defRPr lang="ja-JP" sz="1200">
                <a:latin typeface="+mj-lt"/>
              </a:defRPr>
            </a:pPr>
            <a:endParaRPr lang="zh-CN"/>
          </a:p>
        </c:txPr>
        <c:crossAx val="122225408"/>
        <c:crosses val="autoZero"/>
        <c:crossBetween val="midCat"/>
      </c:valAx>
      <c:valAx>
        <c:axId val="122225408"/>
        <c:scaling>
          <c:orientation val="minMax"/>
          <c:min val="-1.0000000000000002E-2"/>
        </c:scaling>
        <c:delete val="0"/>
        <c:axPos val="l"/>
        <c:majorGridlines/>
        <c:minorGridlines>
          <c:spPr>
            <a:ln>
              <a:solidFill>
                <a:schemeClr val="bg1">
                  <a:lumMod val="85000"/>
                </a:scheme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lang="ja-JP" b="0">
                    <a:latin typeface="Arial Unicode MS" pitchFamily="50" charset="-128"/>
                    <a:ea typeface="Arial Unicode MS" pitchFamily="50" charset="-128"/>
                    <a:cs typeface="Arial Unicode MS" pitchFamily="50" charset="-128"/>
                  </a:defRPr>
                </a:pPr>
                <a:r>
                  <a:rPr lang="en-US" altLang="ja-JP" b="0">
                    <a:latin typeface="Arial Unicode MS" pitchFamily="50" charset="-128"/>
                    <a:ea typeface="Arial Unicode MS" pitchFamily="50" charset="-128"/>
                    <a:cs typeface="Arial Unicode MS" pitchFamily="50" charset="-128"/>
                  </a:rPr>
                  <a:t>White Chromaticity</a:t>
                </a:r>
                <a:r>
                  <a:rPr lang="ja-JP" altLang="en-US" b="0">
                    <a:latin typeface="Arial Unicode MS" pitchFamily="50" charset="-128"/>
                    <a:ea typeface="Arial Unicode MS" pitchFamily="50" charset="-128"/>
                    <a:cs typeface="Arial Unicode MS" pitchFamily="50" charset="-128"/>
                  </a:rPr>
                  <a:t>　</a:t>
                </a:r>
                <a:r>
                  <a:rPr lang="en-US" altLang="ja-JP" b="0">
                    <a:latin typeface="Arial Unicode MS" pitchFamily="50" charset="-128"/>
                    <a:ea typeface="Arial Unicode MS" pitchFamily="50" charset="-128"/>
                    <a:cs typeface="Arial Unicode MS" pitchFamily="50" charset="-128"/>
                  </a:rPr>
                  <a:t>x value</a:t>
                </a:r>
                <a:endParaRPr lang="ja-JP" altLang="en-US" b="0">
                  <a:latin typeface="Arial Unicode MS" pitchFamily="50" charset="-128"/>
                  <a:ea typeface="Arial Unicode MS" pitchFamily="50" charset="-128"/>
                  <a:cs typeface="Arial Unicode MS" pitchFamily="50" charset="-128"/>
                </a:endParaRPr>
              </a:p>
            </c:rich>
          </c:tx>
          <c:overlay val="0"/>
        </c:title>
        <c:numFmt formatCode="#,##0.000_ " sourceLinked="0"/>
        <c:majorTickMark val="out"/>
        <c:minorTickMark val="none"/>
        <c:tickLblPos val="nextTo"/>
        <c:txPr>
          <a:bodyPr/>
          <a:lstStyle/>
          <a:p>
            <a:pPr>
              <a:defRPr lang="ja-JP" sz="1200">
                <a:latin typeface="+mj-lt"/>
              </a:defRPr>
            </a:pPr>
            <a:endParaRPr lang="zh-CN"/>
          </a:p>
        </c:txPr>
        <c:crossAx val="122215040"/>
        <c:crosses val="autoZero"/>
        <c:crossBetween val="midCat"/>
        <c:majorUnit val="1.0000000000000002E-2"/>
      </c:valAx>
    </c:plotArea>
    <c:legend>
      <c:legendPos val="r"/>
      <c:layout>
        <c:manualLayout>
          <c:xMode val="edge"/>
          <c:yMode val="edge"/>
          <c:x val="0.80477512399570028"/>
          <c:y val="1.4067684660388836E-2"/>
          <c:w val="0.1875049109192653"/>
          <c:h val="0.33164530689926142"/>
        </c:manualLayout>
      </c:layout>
      <c:overlay val="1"/>
      <c:spPr>
        <a:solidFill>
          <a:schemeClr val="bg1"/>
        </a:solidFill>
        <a:ln>
          <a:solidFill>
            <a:schemeClr val="bg1">
              <a:lumMod val="75000"/>
            </a:schemeClr>
          </a:solidFill>
        </a:ln>
      </c:spPr>
      <c:txPr>
        <a:bodyPr/>
        <a:lstStyle/>
        <a:p>
          <a:pPr>
            <a:defRPr lang="ja-JP" sz="1200">
              <a:latin typeface="+mn-lt"/>
            </a:defRPr>
          </a:pPr>
          <a:endParaRPr lang="zh-CN"/>
        </a:p>
      </c:txPr>
    </c:legend>
    <c:plotVisOnly val="1"/>
    <c:dispBlanksAs val="span"/>
    <c:showDLblsOverMax val="0"/>
  </c:chart>
  <c:printSettings>
    <c:headerFooter/>
    <c:pageMargins b="0.75000000000000455" l="0.70000000000000062" r="0.70000000000000062" t="0.75000000000000455" header="0.30000000000000032" footer="0.30000000000000032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ja-JP"/>
            </a:pPr>
            <a:r>
              <a:rPr lang="en-US" altLang="ja-JP"/>
              <a:t>Lv</a:t>
            </a:r>
            <a:r>
              <a:rPr lang="ja-JP" altLang="en-US" baseline="0"/>
              <a:t> </a:t>
            </a:r>
            <a:r>
              <a:rPr lang="en-US" altLang="ja-JP"/>
              <a:t>(</a:t>
            </a:r>
            <a:r>
              <a:rPr lang="en-US" altLang="ja-JP" sz="1800" b="1" i="0" u="none" strike="noStrike" baseline="0">
                <a:effectLst/>
              </a:rPr>
              <a:t>Measrued Value</a:t>
            </a:r>
            <a:r>
              <a:rPr lang="en-US" altLang="ja-JP"/>
              <a:t>)</a:t>
            </a:r>
            <a:endParaRPr lang="ja-JP" alt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'Drift Raw data '!$F$59</c:f>
              <c:strCache>
                <c:ptCount val="1"/>
                <c:pt idx="0">
                  <c:v>0</c:v>
                </c:pt>
              </c:strCache>
            </c:strRef>
          </c:tx>
          <c:marker>
            <c:symbol val="square"/>
            <c:size val="5"/>
          </c:marker>
          <c:xVal>
            <c:numRef>
              <c:f>'Drift Raw data '!$C$8:$C$44</c:f>
              <c:numCache>
                <c:formatCode>0.0000_ </c:formatCode>
                <c:ptCount val="28"/>
                <c:pt idx="0" formatCode="General">
                  <c:v>0</c:v>
                </c:pt>
                <c:pt idx="1">
                  <c:v>3.3333333333333333E-2</c:v>
                </c:pt>
                <c:pt idx="2">
                  <c:v>8.3333333333333301E-2</c:v>
                </c:pt>
                <c:pt idx="3" formatCode="0.000_ ">
                  <c:v>0.16666666666666666</c:v>
                </c:pt>
                <c:pt idx="4" formatCode="0.000_ ">
                  <c:v>0.33333333333333331</c:v>
                </c:pt>
                <c:pt idx="5" formatCode="0.000_ ">
                  <c:v>0.5</c:v>
                </c:pt>
                <c:pt idx="6" formatCode="General">
                  <c:v>1</c:v>
                </c:pt>
                <c:pt idx="7" formatCode="General">
                  <c:v>2</c:v>
                </c:pt>
                <c:pt idx="8" formatCode="General">
                  <c:v>4</c:v>
                </c:pt>
                <c:pt idx="9" formatCode="General">
                  <c:v>8</c:v>
                </c:pt>
                <c:pt idx="10" formatCode="General">
                  <c:v>12</c:v>
                </c:pt>
                <c:pt idx="11" formatCode="General">
                  <c:v>24</c:v>
                </c:pt>
                <c:pt idx="12" formatCode="General">
                  <c:v>48</c:v>
                </c:pt>
                <c:pt idx="13" formatCode="General">
                  <c:v>72</c:v>
                </c:pt>
                <c:pt idx="14" formatCode="General">
                  <c:v>100</c:v>
                </c:pt>
                <c:pt idx="15" formatCode="General">
                  <c:v>168</c:v>
                </c:pt>
                <c:pt idx="16" formatCode="General">
                  <c:v>196</c:v>
                </c:pt>
                <c:pt idx="17" formatCode="General">
                  <c:v>216</c:v>
                </c:pt>
                <c:pt idx="18" formatCode="General">
                  <c:v>264</c:v>
                </c:pt>
                <c:pt idx="19" formatCode="General">
                  <c:v>300</c:v>
                </c:pt>
                <c:pt idx="20" formatCode="General">
                  <c:v>336</c:v>
                </c:pt>
                <c:pt idx="21" formatCode="General">
                  <c:v>408</c:v>
                </c:pt>
                <c:pt idx="22" formatCode="General">
                  <c:v>504</c:v>
                </c:pt>
                <c:pt idx="23" formatCode="General">
                  <c:v>600</c:v>
                </c:pt>
                <c:pt idx="24" formatCode="General">
                  <c:v>720</c:v>
                </c:pt>
                <c:pt idx="25" formatCode="General">
                  <c:v>792</c:v>
                </c:pt>
                <c:pt idx="26" formatCode="General">
                  <c:v>840</c:v>
                </c:pt>
                <c:pt idx="27" formatCode="General">
                  <c:v>912</c:v>
                </c:pt>
              </c:numCache>
            </c:numRef>
          </c:xVal>
          <c:yVal>
            <c:numRef>
              <c:f>'Drift Raw data '!$L$8:$L$44</c:f>
              <c:numCache>
                <c:formatCode>0.0_ </c:formatCode>
                <c:ptCount val="28"/>
                <c:pt idx="0">
                  <c:v>670.45</c:v>
                </c:pt>
                <c:pt idx="2">
                  <c:v>774.2</c:v>
                </c:pt>
                <c:pt idx="6">
                  <c:v>753</c:v>
                </c:pt>
                <c:pt idx="7">
                  <c:v>754</c:v>
                </c:pt>
                <c:pt idx="8">
                  <c:v>755</c:v>
                </c:pt>
                <c:pt idx="9">
                  <c:v>753</c:v>
                </c:pt>
                <c:pt idx="10">
                  <c:v>758</c:v>
                </c:pt>
                <c:pt idx="11">
                  <c:v>756</c:v>
                </c:pt>
                <c:pt idx="12">
                  <c:v>756</c:v>
                </c:pt>
                <c:pt idx="13">
                  <c:v>760</c:v>
                </c:pt>
                <c:pt idx="14">
                  <c:v>758</c:v>
                </c:pt>
                <c:pt idx="15">
                  <c:v>763</c:v>
                </c:pt>
                <c:pt idx="16">
                  <c:v>759</c:v>
                </c:pt>
                <c:pt idx="17">
                  <c:v>761</c:v>
                </c:pt>
                <c:pt idx="18">
                  <c:v>765.21669999999995</c:v>
                </c:pt>
                <c:pt idx="19">
                  <c:v>763.89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03A-4691-B568-354E45E32A59}"/>
            </c:ext>
          </c:extLst>
        </c:ser>
        <c:ser>
          <c:idx val="1"/>
          <c:order val="1"/>
          <c:tx>
            <c:strRef>
              <c:f>'Drift Raw data '!$U$59</c:f>
              <c:strCache>
                <c:ptCount val="1"/>
                <c:pt idx="0">
                  <c:v>0</c:v>
                </c:pt>
              </c:strCache>
            </c:strRef>
          </c:tx>
          <c:marker>
            <c:symbol val="square"/>
            <c:size val="5"/>
          </c:marker>
          <c:xVal>
            <c:numRef>
              <c:f>'Drift Raw data '!$C$8:$C$44</c:f>
              <c:numCache>
                <c:formatCode>0.0000_ </c:formatCode>
                <c:ptCount val="28"/>
                <c:pt idx="0" formatCode="General">
                  <c:v>0</c:v>
                </c:pt>
                <c:pt idx="1">
                  <c:v>3.3333333333333333E-2</c:v>
                </c:pt>
                <c:pt idx="2">
                  <c:v>8.3333333333333301E-2</c:v>
                </c:pt>
                <c:pt idx="3" formatCode="0.000_ ">
                  <c:v>0.16666666666666666</c:v>
                </c:pt>
                <c:pt idx="4" formatCode="0.000_ ">
                  <c:v>0.33333333333333331</c:v>
                </c:pt>
                <c:pt idx="5" formatCode="0.000_ ">
                  <c:v>0.5</c:v>
                </c:pt>
                <c:pt idx="6" formatCode="General">
                  <c:v>1</c:v>
                </c:pt>
                <c:pt idx="7" formatCode="General">
                  <c:v>2</c:v>
                </c:pt>
                <c:pt idx="8" formatCode="General">
                  <c:v>4</c:v>
                </c:pt>
                <c:pt idx="9" formatCode="General">
                  <c:v>8</c:v>
                </c:pt>
                <c:pt idx="10" formatCode="General">
                  <c:v>12</c:v>
                </c:pt>
                <c:pt idx="11" formatCode="General">
                  <c:v>24</c:v>
                </c:pt>
                <c:pt idx="12" formatCode="General">
                  <c:v>48</c:v>
                </c:pt>
                <c:pt idx="13" formatCode="General">
                  <c:v>72</c:v>
                </c:pt>
                <c:pt idx="14" formatCode="General">
                  <c:v>100</c:v>
                </c:pt>
                <c:pt idx="15" formatCode="General">
                  <c:v>168</c:v>
                </c:pt>
                <c:pt idx="16" formatCode="General">
                  <c:v>196</c:v>
                </c:pt>
                <c:pt idx="17" formatCode="General">
                  <c:v>216</c:v>
                </c:pt>
                <c:pt idx="18" formatCode="General">
                  <c:v>264</c:v>
                </c:pt>
                <c:pt idx="19" formatCode="General">
                  <c:v>300</c:v>
                </c:pt>
                <c:pt idx="20" formatCode="General">
                  <c:v>336</c:v>
                </c:pt>
                <c:pt idx="21" formatCode="General">
                  <c:v>408</c:v>
                </c:pt>
                <c:pt idx="22" formatCode="General">
                  <c:v>504</c:v>
                </c:pt>
                <c:pt idx="23" formatCode="General">
                  <c:v>600</c:v>
                </c:pt>
                <c:pt idx="24" formatCode="General">
                  <c:v>720</c:v>
                </c:pt>
                <c:pt idx="25" formatCode="General">
                  <c:v>792</c:v>
                </c:pt>
                <c:pt idx="26" formatCode="General">
                  <c:v>840</c:v>
                </c:pt>
                <c:pt idx="27" formatCode="General">
                  <c:v>912</c:v>
                </c:pt>
              </c:numCache>
            </c:numRef>
          </c:xVal>
          <c:yVal>
            <c:numRef>
              <c:f>'Drift Raw data '!$AA$8:$AA$44</c:f>
              <c:numCache>
                <c:formatCode>0.0_ </c:formatCode>
                <c:ptCount val="28"/>
                <c:pt idx="0">
                  <c:v>665.99</c:v>
                </c:pt>
                <c:pt idx="2">
                  <c:v>766</c:v>
                </c:pt>
                <c:pt idx="6">
                  <c:v>758.3433</c:v>
                </c:pt>
                <c:pt idx="7">
                  <c:v>759</c:v>
                </c:pt>
                <c:pt idx="8">
                  <c:v>759</c:v>
                </c:pt>
                <c:pt idx="9">
                  <c:v>759</c:v>
                </c:pt>
                <c:pt idx="10">
                  <c:v>763</c:v>
                </c:pt>
                <c:pt idx="11">
                  <c:v>762</c:v>
                </c:pt>
                <c:pt idx="12">
                  <c:v>763</c:v>
                </c:pt>
                <c:pt idx="13">
                  <c:v>763</c:v>
                </c:pt>
                <c:pt idx="14">
                  <c:v>767</c:v>
                </c:pt>
                <c:pt idx="15">
                  <c:v>764</c:v>
                </c:pt>
                <c:pt idx="16">
                  <c:v>764.81330000000003</c:v>
                </c:pt>
                <c:pt idx="17">
                  <c:v>765</c:v>
                </c:pt>
                <c:pt idx="18">
                  <c:v>774</c:v>
                </c:pt>
                <c:pt idx="19">
                  <c:v>768.77670000000001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03A-4691-B568-354E45E32A59}"/>
            </c:ext>
          </c:extLst>
        </c:ser>
        <c:ser>
          <c:idx val="2"/>
          <c:order val="2"/>
          <c:tx>
            <c:strRef>
              <c:f>'Drift Raw data '!$AJ$59</c:f>
              <c:strCache>
                <c:ptCount val="1"/>
                <c:pt idx="0">
                  <c:v>0</c:v>
                </c:pt>
              </c:strCache>
            </c:strRef>
          </c:tx>
          <c:marker>
            <c:symbol val="triangle"/>
            <c:size val="5"/>
          </c:marker>
          <c:xVal>
            <c:numRef>
              <c:f>'Drift Raw data '!$C$8:$C$44</c:f>
              <c:numCache>
                <c:formatCode>0.0000_ </c:formatCode>
                <c:ptCount val="28"/>
                <c:pt idx="0" formatCode="General">
                  <c:v>0</c:v>
                </c:pt>
                <c:pt idx="1">
                  <c:v>3.3333333333333333E-2</c:v>
                </c:pt>
                <c:pt idx="2">
                  <c:v>8.3333333333333301E-2</c:v>
                </c:pt>
                <c:pt idx="3" formatCode="0.000_ ">
                  <c:v>0.16666666666666666</c:v>
                </c:pt>
                <c:pt idx="4" formatCode="0.000_ ">
                  <c:v>0.33333333333333331</c:v>
                </c:pt>
                <c:pt idx="5" formatCode="0.000_ ">
                  <c:v>0.5</c:v>
                </c:pt>
                <c:pt idx="6" formatCode="General">
                  <c:v>1</c:v>
                </c:pt>
                <c:pt idx="7" formatCode="General">
                  <c:v>2</c:v>
                </c:pt>
                <c:pt idx="8" formatCode="General">
                  <c:v>4</c:v>
                </c:pt>
                <c:pt idx="9" formatCode="General">
                  <c:v>8</c:v>
                </c:pt>
                <c:pt idx="10" formatCode="General">
                  <c:v>12</c:v>
                </c:pt>
                <c:pt idx="11" formatCode="General">
                  <c:v>24</c:v>
                </c:pt>
                <c:pt idx="12" formatCode="General">
                  <c:v>48</c:v>
                </c:pt>
                <c:pt idx="13" formatCode="General">
                  <c:v>72</c:v>
                </c:pt>
                <c:pt idx="14" formatCode="General">
                  <c:v>100</c:v>
                </c:pt>
                <c:pt idx="15" formatCode="General">
                  <c:v>168</c:v>
                </c:pt>
                <c:pt idx="16" formatCode="General">
                  <c:v>196</c:v>
                </c:pt>
                <c:pt idx="17" formatCode="General">
                  <c:v>216</c:v>
                </c:pt>
                <c:pt idx="18" formatCode="General">
                  <c:v>264</c:v>
                </c:pt>
                <c:pt idx="19" formatCode="General">
                  <c:v>300</c:v>
                </c:pt>
                <c:pt idx="20" formatCode="General">
                  <c:v>336</c:v>
                </c:pt>
                <c:pt idx="21" formatCode="General">
                  <c:v>408</c:v>
                </c:pt>
                <c:pt idx="22" formatCode="General">
                  <c:v>504</c:v>
                </c:pt>
                <c:pt idx="23" formatCode="General">
                  <c:v>600</c:v>
                </c:pt>
                <c:pt idx="24" formatCode="General">
                  <c:v>720</c:v>
                </c:pt>
                <c:pt idx="25" formatCode="General">
                  <c:v>792</c:v>
                </c:pt>
                <c:pt idx="26" formatCode="General">
                  <c:v>840</c:v>
                </c:pt>
                <c:pt idx="27" formatCode="General">
                  <c:v>912</c:v>
                </c:pt>
              </c:numCache>
            </c:numRef>
          </c:xVal>
          <c:yVal>
            <c:numRef>
              <c:f>'Drift Raw data '!$AP$8:$AP$44</c:f>
              <c:numCache>
                <c:formatCode>0.0_ </c:formatCode>
                <c:ptCount val="28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03A-4691-B568-354E45E32A59}"/>
            </c:ext>
          </c:extLst>
        </c:ser>
        <c:ser>
          <c:idx val="3"/>
          <c:order val="3"/>
          <c:tx>
            <c:strRef>
              <c:f>'Drift Raw data '!$AY$59</c:f>
              <c:strCache>
                <c:ptCount val="1"/>
                <c:pt idx="0">
                  <c:v>0</c:v>
                </c:pt>
              </c:strCache>
            </c:strRef>
          </c:tx>
          <c:marker>
            <c:symbol val="triangle"/>
            <c:size val="5"/>
          </c:marker>
          <c:xVal>
            <c:numRef>
              <c:f>'Drift Raw data '!$C$8:$C$44</c:f>
              <c:numCache>
                <c:formatCode>0.0000_ </c:formatCode>
                <c:ptCount val="28"/>
                <c:pt idx="0" formatCode="General">
                  <c:v>0</c:v>
                </c:pt>
                <c:pt idx="1">
                  <c:v>3.3333333333333333E-2</c:v>
                </c:pt>
                <c:pt idx="2">
                  <c:v>8.3333333333333301E-2</c:v>
                </c:pt>
                <c:pt idx="3" formatCode="0.000_ ">
                  <c:v>0.16666666666666666</c:v>
                </c:pt>
                <c:pt idx="4" formatCode="0.000_ ">
                  <c:v>0.33333333333333331</c:v>
                </c:pt>
                <c:pt idx="5" formatCode="0.000_ ">
                  <c:v>0.5</c:v>
                </c:pt>
                <c:pt idx="6" formatCode="General">
                  <c:v>1</c:v>
                </c:pt>
                <c:pt idx="7" formatCode="General">
                  <c:v>2</c:v>
                </c:pt>
                <c:pt idx="8" formatCode="General">
                  <c:v>4</c:v>
                </c:pt>
                <c:pt idx="9" formatCode="General">
                  <c:v>8</c:v>
                </c:pt>
                <c:pt idx="10" formatCode="General">
                  <c:v>12</c:v>
                </c:pt>
                <c:pt idx="11" formatCode="General">
                  <c:v>24</c:v>
                </c:pt>
                <c:pt idx="12" formatCode="General">
                  <c:v>48</c:v>
                </c:pt>
                <c:pt idx="13" formatCode="General">
                  <c:v>72</c:v>
                </c:pt>
                <c:pt idx="14" formatCode="General">
                  <c:v>100</c:v>
                </c:pt>
                <c:pt idx="15" formatCode="General">
                  <c:v>168</c:v>
                </c:pt>
                <c:pt idx="16" formatCode="General">
                  <c:v>196</c:v>
                </c:pt>
                <c:pt idx="17" formatCode="General">
                  <c:v>216</c:v>
                </c:pt>
                <c:pt idx="18" formatCode="General">
                  <c:v>264</c:v>
                </c:pt>
                <c:pt idx="19" formatCode="General">
                  <c:v>300</c:v>
                </c:pt>
                <c:pt idx="20" formatCode="General">
                  <c:v>336</c:v>
                </c:pt>
                <c:pt idx="21" formatCode="General">
                  <c:v>408</c:v>
                </c:pt>
                <c:pt idx="22" formatCode="General">
                  <c:v>504</c:v>
                </c:pt>
                <c:pt idx="23" formatCode="General">
                  <c:v>600</c:v>
                </c:pt>
                <c:pt idx="24" formatCode="General">
                  <c:v>720</c:v>
                </c:pt>
                <c:pt idx="25" formatCode="General">
                  <c:v>792</c:v>
                </c:pt>
                <c:pt idx="26" formatCode="General">
                  <c:v>840</c:v>
                </c:pt>
                <c:pt idx="27" formatCode="General">
                  <c:v>912</c:v>
                </c:pt>
              </c:numCache>
            </c:numRef>
          </c:xVal>
          <c:yVal>
            <c:numRef>
              <c:f>'Drift Raw data '!$BE$8:$BE$44</c:f>
              <c:numCache>
                <c:formatCode>0.0_ </c:formatCode>
                <c:ptCount val="28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503A-4691-B568-354E45E32A59}"/>
            </c:ext>
          </c:extLst>
        </c:ser>
        <c:ser>
          <c:idx val="4"/>
          <c:order val="4"/>
          <c:tx>
            <c:strRef>
              <c:f>'Drift Raw data '!$BN$59</c:f>
              <c:strCache>
                <c:ptCount val="1"/>
                <c:pt idx="0">
                  <c:v>0</c:v>
                </c:pt>
              </c:strCache>
            </c:strRef>
          </c:tx>
          <c:spPr>
            <a:ln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circle"/>
            <c:size val="5"/>
          </c:marker>
          <c:xVal>
            <c:numRef>
              <c:f>'Drift Raw data '!$C$8:$C$44</c:f>
              <c:numCache>
                <c:formatCode>0.0000_ </c:formatCode>
                <c:ptCount val="28"/>
                <c:pt idx="0" formatCode="General">
                  <c:v>0</c:v>
                </c:pt>
                <c:pt idx="1">
                  <c:v>3.3333333333333333E-2</c:v>
                </c:pt>
                <c:pt idx="2">
                  <c:v>8.3333333333333301E-2</c:v>
                </c:pt>
                <c:pt idx="3" formatCode="0.000_ ">
                  <c:v>0.16666666666666666</c:v>
                </c:pt>
                <c:pt idx="4" formatCode="0.000_ ">
                  <c:v>0.33333333333333331</c:v>
                </c:pt>
                <c:pt idx="5" formatCode="0.000_ ">
                  <c:v>0.5</c:v>
                </c:pt>
                <c:pt idx="6" formatCode="General">
                  <c:v>1</c:v>
                </c:pt>
                <c:pt idx="7" formatCode="General">
                  <c:v>2</c:v>
                </c:pt>
                <c:pt idx="8" formatCode="General">
                  <c:v>4</c:v>
                </c:pt>
                <c:pt idx="9" formatCode="General">
                  <c:v>8</c:v>
                </c:pt>
                <c:pt idx="10" formatCode="General">
                  <c:v>12</c:v>
                </c:pt>
                <c:pt idx="11" formatCode="General">
                  <c:v>24</c:v>
                </c:pt>
                <c:pt idx="12" formatCode="General">
                  <c:v>48</c:v>
                </c:pt>
                <c:pt idx="13" formatCode="General">
                  <c:v>72</c:v>
                </c:pt>
                <c:pt idx="14" formatCode="General">
                  <c:v>100</c:v>
                </c:pt>
                <c:pt idx="15" formatCode="General">
                  <c:v>168</c:v>
                </c:pt>
                <c:pt idx="16" formatCode="General">
                  <c:v>196</c:v>
                </c:pt>
                <c:pt idx="17" formatCode="General">
                  <c:v>216</c:v>
                </c:pt>
                <c:pt idx="18" formatCode="General">
                  <c:v>264</c:v>
                </c:pt>
                <c:pt idx="19" formatCode="General">
                  <c:v>300</c:v>
                </c:pt>
                <c:pt idx="20" formatCode="General">
                  <c:v>336</c:v>
                </c:pt>
                <c:pt idx="21" formatCode="General">
                  <c:v>408</c:v>
                </c:pt>
                <c:pt idx="22" formatCode="General">
                  <c:v>504</c:v>
                </c:pt>
                <c:pt idx="23" formatCode="General">
                  <c:v>600</c:v>
                </c:pt>
                <c:pt idx="24" formatCode="General">
                  <c:v>720</c:v>
                </c:pt>
                <c:pt idx="25" formatCode="General">
                  <c:v>792</c:v>
                </c:pt>
                <c:pt idx="26" formatCode="General">
                  <c:v>840</c:v>
                </c:pt>
                <c:pt idx="27" formatCode="General">
                  <c:v>912</c:v>
                </c:pt>
              </c:numCache>
            </c:numRef>
          </c:xVal>
          <c:yVal>
            <c:numRef>
              <c:f>'Drift Raw data '!$BT$8:$BT$44</c:f>
              <c:numCache>
                <c:formatCode>0.0_ </c:formatCode>
                <c:ptCount val="28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503A-4691-B568-354E45E32A59}"/>
            </c:ext>
          </c:extLst>
        </c:ser>
        <c:ser>
          <c:idx val="5"/>
          <c:order val="5"/>
          <c:tx>
            <c:strRef>
              <c:f>'Drift Raw data '!$CC$59</c:f>
              <c:strCache>
                <c:ptCount val="1"/>
                <c:pt idx="0">
                  <c:v>0</c:v>
                </c:pt>
              </c:strCache>
            </c:strRef>
          </c:tx>
          <c:marker>
            <c:symbol val="circle"/>
            <c:size val="5"/>
          </c:marker>
          <c:xVal>
            <c:numRef>
              <c:f>'Drift Raw data '!$C$8:$C$44</c:f>
              <c:numCache>
                <c:formatCode>0.0000_ </c:formatCode>
                <c:ptCount val="28"/>
                <c:pt idx="0" formatCode="General">
                  <c:v>0</c:v>
                </c:pt>
                <c:pt idx="1">
                  <c:v>3.3333333333333333E-2</c:v>
                </c:pt>
                <c:pt idx="2">
                  <c:v>8.3333333333333301E-2</c:v>
                </c:pt>
                <c:pt idx="3" formatCode="0.000_ ">
                  <c:v>0.16666666666666666</c:v>
                </c:pt>
                <c:pt idx="4" formatCode="0.000_ ">
                  <c:v>0.33333333333333331</c:v>
                </c:pt>
                <c:pt idx="5" formatCode="0.000_ ">
                  <c:v>0.5</c:v>
                </c:pt>
                <c:pt idx="6" formatCode="General">
                  <c:v>1</c:v>
                </c:pt>
                <c:pt idx="7" formatCode="General">
                  <c:v>2</c:v>
                </c:pt>
                <c:pt idx="8" formatCode="General">
                  <c:v>4</c:v>
                </c:pt>
                <c:pt idx="9" formatCode="General">
                  <c:v>8</c:v>
                </c:pt>
                <c:pt idx="10" formatCode="General">
                  <c:v>12</c:v>
                </c:pt>
                <c:pt idx="11" formatCode="General">
                  <c:v>24</c:v>
                </c:pt>
                <c:pt idx="12" formatCode="General">
                  <c:v>48</c:v>
                </c:pt>
                <c:pt idx="13" formatCode="General">
                  <c:v>72</c:v>
                </c:pt>
                <c:pt idx="14" formatCode="General">
                  <c:v>100</c:v>
                </c:pt>
                <c:pt idx="15" formatCode="General">
                  <c:v>168</c:v>
                </c:pt>
                <c:pt idx="16" formatCode="General">
                  <c:v>196</c:v>
                </c:pt>
                <c:pt idx="17" formatCode="General">
                  <c:v>216</c:v>
                </c:pt>
                <c:pt idx="18" formatCode="General">
                  <c:v>264</c:v>
                </c:pt>
                <c:pt idx="19" formatCode="General">
                  <c:v>300</c:v>
                </c:pt>
                <c:pt idx="20" formatCode="General">
                  <c:v>336</c:v>
                </c:pt>
                <c:pt idx="21" formatCode="General">
                  <c:v>408</c:v>
                </c:pt>
                <c:pt idx="22" formatCode="General">
                  <c:v>504</c:v>
                </c:pt>
                <c:pt idx="23" formatCode="General">
                  <c:v>600</c:v>
                </c:pt>
                <c:pt idx="24" formatCode="General">
                  <c:v>720</c:v>
                </c:pt>
                <c:pt idx="25" formatCode="General">
                  <c:v>792</c:v>
                </c:pt>
                <c:pt idx="26" formatCode="General">
                  <c:v>840</c:v>
                </c:pt>
                <c:pt idx="27" formatCode="General">
                  <c:v>912</c:v>
                </c:pt>
              </c:numCache>
            </c:numRef>
          </c:xVal>
          <c:yVal>
            <c:numRef>
              <c:f>'Drift Raw data '!$CI$8:$CI$44</c:f>
              <c:numCache>
                <c:formatCode>0.0_ </c:formatCode>
                <c:ptCount val="28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503A-4691-B568-354E45E32A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987456"/>
        <c:axId val="121989376"/>
      </c:scatterChart>
      <c:valAx>
        <c:axId val="121987456"/>
        <c:scaling>
          <c:orientation val="minMax"/>
          <c:max val="300"/>
          <c:min val="0"/>
        </c:scaling>
        <c:delete val="0"/>
        <c:axPos val="b"/>
        <c:majorGridlines/>
        <c:minorGridlines>
          <c:spPr>
            <a:ln>
              <a:solidFill>
                <a:schemeClr val="bg1">
                  <a:lumMod val="85000"/>
                </a:scheme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lang="ja-JP"/>
                </a:pPr>
                <a:r>
                  <a:rPr lang="en-US" altLang="ja-JP" sz="1000" b="1" i="0" u="none" strike="noStrike" baseline="0"/>
                  <a:t>Aging Time</a:t>
                </a:r>
                <a:r>
                  <a:rPr lang="ja-JP" altLang="ja-JP" sz="1000" b="1" i="0" u="none" strike="noStrike" baseline="0"/>
                  <a:t>　</a:t>
                </a:r>
                <a:r>
                  <a:rPr lang="en-US" altLang="ja-JP" sz="1000" b="1" i="0" u="none" strike="noStrike" baseline="0"/>
                  <a:t>[hours]</a:t>
                </a:r>
                <a:endParaRPr lang="ja-JP"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txPr>
          <a:bodyPr/>
          <a:lstStyle/>
          <a:p>
            <a:pPr>
              <a:defRPr lang="ja-JP" sz="1200">
                <a:latin typeface="+mj-lt"/>
              </a:defRPr>
            </a:pPr>
            <a:endParaRPr lang="zh-CN"/>
          </a:p>
        </c:txPr>
        <c:crossAx val="121989376"/>
        <c:crosses val="autoZero"/>
        <c:crossBetween val="midCat"/>
      </c:valAx>
      <c:valAx>
        <c:axId val="121989376"/>
        <c:scaling>
          <c:orientation val="minMax"/>
          <c:max val="800"/>
          <c:min val="550"/>
        </c:scaling>
        <c:delete val="0"/>
        <c:axPos val="l"/>
        <c:majorGridlines/>
        <c:minorGridlines>
          <c:spPr>
            <a:ln>
              <a:solidFill>
                <a:schemeClr val="bg1">
                  <a:lumMod val="85000"/>
                </a:scheme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lang="ja-JP" b="0">
                    <a:latin typeface="Arial Unicode MS" pitchFamily="50" charset="-128"/>
                    <a:ea typeface="Arial Unicode MS" pitchFamily="50" charset="-128"/>
                    <a:cs typeface="Arial Unicode MS" pitchFamily="50" charset="-128"/>
                  </a:defRPr>
                </a:pPr>
                <a:r>
                  <a:rPr lang="en-US" altLang="ja-JP" b="0">
                    <a:latin typeface="Arial Unicode MS" pitchFamily="50" charset="-128"/>
                    <a:ea typeface="Arial Unicode MS" pitchFamily="50" charset="-128"/>
                    <a:cs typeface="Arial Unicode MS" pitchFamily="50" charset="-128"/>
                  </a:rPr>
                  <a:t>White Luminance</a:t>
                </a:r>
                <a:r>
                  <a:rPr lang="ja-JP" altLang="en-US" b="0" baseline="0">
                    <a:latin typeface="Arial Unicode MS" pitchFamily="50" charset="-128"/>
                    <a:ea typeface="Arial Unicode MS" pitchFamily="50" charset="-128"/>
                    <a:cs typeface="Arial Unicode MS" pitchFamily="50" charset="-128"/>
                  </a:rPr>
                  <a:t>  </a:t>
                </a:r>
                <a:r>
                  <a:rPr lang="en-US" altLang="ja-JP" b="0" baseline="0">
                    <a:latin typeface="Arial Unicode MS" pitchFamily="50" charset="-128"/>
                    <a:ea typeface="Arial Unicode MS" pitchFamily="50" charset="-128"/>
                    <a:cs typeface="Arial Unicode MS" pitchFamily="50" charset="-128"/>
                  </a:rPr>
                  <a:t>value</a:t>
                </a:r>
                <a:endParaRPr lang="ja-JP" altLang="en-US" b="0">
                  <a:latin typeface="Arial Unicode MS" pitchFamily="50" charset="-128"/>
                  <a:ea typeface="Arial Unicode MS" pitchFamily="50" charset="-128"/>
                  <a:cs typeface="Arial Unicode MS" pitchFamily="50" charset="-128"/>
                </a:endParaRPr>
              </a:p>
            </c:rich>
          </c:tx>
          <c:overlay val="0"/>
        </c:title>
        <c:numFmt formatCode="#,##0_);\(#,##0\)" sourceLinked="0"/>
        <c:majorTickMark val="out"/>
        <c:minorTickMark val="none"/>
        <c:tickLblPos val="nextTo"/>
        <c:txPr>
          <a:bodyPr/>
          <a:lstStyle/>
          <a:p>
            <a:pPr>
              <a:defRPr lang="ja-JP" sz="1200">
                <a:latin typeface="+mj-lt"/>
              </a:defRPr>
            </a:pPr>
            <a:endParaRPr lang="zh-CN"/>
          </a:p>
        </c:txPr>
        <c:crossAx val="121987456"/>
        <c:crosses val="autoZero"/>
        <c:crossBetween val="midCat"/>
        <c:majorUnit val="50"/>
      </c:valAx>
    </c:plotArea>
    <c:legend>
      <c:legendPos val="r"/>
      <c:layout>
        <c:manualLayout>
          <c:xMode val="edge"/>
          <c:yMode val="edge"/>
          <c:x val="0.72332390067614949"/>
          <c:y val="1.9792140001419802E-3"/>
          <c:w val="0.27084511337387285"/>
          <c:h val="0.18998542978324331"/>
        </c:manualLayout>
      </c:layout>
      <c:overlay val="1"/>
      <c:spPr>
        <a:solidFill>
          <a:schemeClr val="bg1"/>
        </a:solidFill>
        <a:ln>
          <a:solidFill>
            <a:schemeClr val="bg1">
              <a:lumMod val="75000"/>
            </a:schemeClr>
          </a:solidFill>
        </a:ln>
      </c:spPr>
      <c:txPr>
        <a:bodyPr/>
        <a:lstStyle/>
        <a:p>
          <a:pPr>
            <a:defRPr lang="ja-JP" sz="1200">
              <a:latin typeface="+mn-lt"/>
            </a:defRPr>
          </a:pPr>
          <a:endParaRPr lang="zh-CN"/>
        </a:p>
      </c:txPr>
    </c:legend>
    <c:plotVisOnly val="1"/>
    <c:dispBlanksAs val="span"/>
    <c:showDLblsOverMax val="0"/>
  </c:chart>
  <c:printSettings>
    <c:headerFooter/>
    <c:pageMargins b="0.75000000000000477" l="0.70000000000000062" r="0.70000000000000062" t="0.75000000000000477" header="0.30000000000000032" footer="0.30000000000000032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ja-JP"/>
            </a:pPr>
            <a:r>
              <a:rPr lang="en-US" altLang="ja-JP"/>
              <a:t>Wy (Variation)</a:t>
            </a:r>
            <a:endParaRPr lang="ja-JP" alt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'Drift Raw data '!$F$59</c:f>
              <c:strCache>
                <c:ptCount val="1"/>
                <c:pt idx="0">
                  <c:v>0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square"/>
            <c:size val="5"/>
          </c:marker>
          <c:xVal>
            <c:numRef>
              <c:f>'Drift Raw data '!$C$63:$C$80</c:f>
              <c:numCache>
                <c:formatCode>General</c:formatCode>
                <c:ptCount val="18"/>
                <c:pt idx="0">
                  <c:v>0</c:v>
                </c:pt>
                <c:pt idx="1">
                  <c:v>3.3333333333333333E-2</c:v>
                </c:pt>
                <c:pt idx="2">
                  <c:v>8.3333333333333301E-2</c:v>
                </c:pt>
                <c:pt idx="3">
                  <c:v>0.16666666666666666</c:v>
                </c:pt>
                <c:pt idx="4">
                  <c:v>0.33333333333333331</c:v>
                </c:pt>
                <c:pt idx="5">
                  <c:v>0.5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8</c:v>
                </c:pt>
                <c:pt idx="10">
                  <c:v>12</c:v>
                </c:pt>
                <c:pt idx="11">
                  <c:v>24</c:v>
                </c:pt>
                <c:pt idx="12">
                  <c:v>48</c:v>
                </c:pt>
                <c:pt idx="13">
                  <c:v>72</c:v>
                </c:pt>
                <c:pt idx="14">
                  <c:v>100</c:v>
                </c:pt>
                <c:pt idx="15">
                  <c:v>168</c:v>
                </c:pt>
                <c:pt idx="16">
                  <c:v>196</c:v>
                </c:pt>
                <c:pt idx="17">
                  <c:v>216</c:v>
                </c:pt>
              </c:numCache>
            </c:numRef>
          </c:xVal>
          <c:yVal>
            <c:numRef>
              <c:f>'Drift Raw data '!$K$63:$K$80</c:f>
              <c:numCache>
                <c:formatCode>0.000_ ;[Red]\-0.000\ </c:formatCode>
                <c:ptCount val="18"/>
                <c:pt idx="0">
                  <c:v>0</c:v>
                </c:pt>
                <c:pt idx="1">
                  <c:v>-0.31990000000000002</c:v>
                </c:pt>
                <c:pt idx="2">
                  <c:v>-3.0833300000000008E-2</c:v>
                </c:pt>
                <c:pt idx="3">
                  <c:v>-0.31990000000000002</c:v>
                </c:pt>
                <c:pt idx="4">
                  <c:v>-0.31990000000000002</c:v>
                </c:pt>
                <c:pt idx="5">
                  <c:v>-0.31990000000000002</c:v>
                </c:pt>
                <c:pt idx="6">
                  <c:v>-3.6900000000000044E-2</c:v>
                </c:pt>
                <c:pt idx="7">
                  <c:v>-3.7900000000000045E-2</c:v>
                </c:pt>
                <c:pt idx="8">
                  <c:v>-3.889999999999999E-2</c:v>
                </c:pt>
                <c:pt idx="11">
                  <c:v>-4.1899999999999993E-2</c:v>
                </c:pt>
                <c:pt idx="12">
                  <c:v>-4.2899999999999994E-2</c:v>
                </c:pt>
                <c:pt idx="15">
                  <c:v>-4.3899999999999995E-2</c:v>
                </c:pt>
                <c:pt idx="16">
                  <c:v>-4.4899999999999995E-2</c:v>
                </c:pt>
                <c:pt idx="17">
                  <c:v>-4.4899999999999995E-2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4DF-4E70-9F3B-800257E089F3}"/>
            </c:ext>
          </c:extLst>
        </c:ser>
        <c:ser>
          <c:idx val="1"/>
          <c:order val="1"/>
          <c:tx>
            <c:strRef>
              <c:f>'Drift Raw data '!$U$59</c:f>
              <c:strCache>
                <c:ptCount val="1"/>
                <c:pt idx="0">
                  <c:v>0</c:v>
                </c:pt>
              </c:strCache>
            </c:strRef>
          </c:tx>
          <c:marker>
            <c:symbol val="square"/>
            <c:size val="5"/>
          </c:marker>
          <c:xVal>
            <c:numRef>
              <c:f>'Drift Raw data '!$C$63:$C$80</c:f>
              <c:numCache>
                <c:formatCode>General</c:formatCode>
                <c:ptCount val="18"/>
                <c:pt idx="0">
                  <c:v>0</c:v>
                </c:pt>
                <c:pt idx="1">
                  <c:v>3.3333333333333333E-2</c:v>
                </c:pt>
                <c:pt idx="2">
                  <c:v>8.3333333333333301E-2</c:v>
                </c:pt>
                <c:pt idx="3">
                  <c:v>0.16666666666666666</c:v>
                </c:pt>
                <c:pt idx="4">
                  <c:v>0.33333333333333331</c:v>
                </c:pt>
                <c:pt idx="5">
                  <c:v>0.5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8</c:v>
                </c:pt>
                <c:pt idx="10">
                  <c:v>12</c:v>
                </c:pt>
                <c:pt idx="11">
                  <c:v>24</c:v>
                </c:pt>
                <c:pt idx="12">
                  <c:v>48</c:v>
                </c:pt>
                <c:pt idx="13">
                  <c:v>72</c:v>
                </c:pt>
                <c:pt idx="14">
                  <c:v>100</c:v>
                </c:pt>
                <c:pt idx="15">
                  <c:v>168</c:v>
                </c:pt>
                <c:pt idx="16">
                  <c:v>196</c:v>
                </c:pt>
                <c:pt idx="17">
                  <c:v>216</c:v>
                </c:pt>
              </c:numCache>
            </c:numRef>
          </c:xVal>
          <c:yVal>
            <c:numRef>
              <c:f>'Drift Raw data '!$Z$63:$Z$80</c:f>
              <c:numCache>
                <c:formatCode>0.000_ ;[Red]\-0.000\ </c:formatCode>
                <c:ptCount val="18"/>
                <c:pt idx="0">
                  <c:v>0</c:v>
                </c:pt>
                <c:pt idx="1">
                  <c:v>-0.3261</c:v>
                </c:pt>
                <c:pt idx="2">
                  <c:v>-3.9100000000000024E-2</c:v>
                </c:pt>
                <c:pt idx="3">
                  <c:v>-0.3261</c:v>
                </c:pt>
                <c:pt idx="4">
                  <c:v>-0.3261</c:v>
                </c:pt>
                <c:pt idx="5">
                  <c:v>-0.3261</c:v>
                </c:pt>
                <c:pt idx="6">
                  <c:v>-4.3200000000000016E-2</c:v>
                </c:pt>
                <c:pt idx="7">
                  <c:v>-4.4100000000000028E-2</c:v>
                </c:pt>
                <c:pt idx="8">
                  <c:v>-4.5099999999999973E-2</c:v>
                </c:pt>
                <c:pt idx="9">
                  <c:v>-4.6099999999999974E-2</c:v>
                </c:pt>
                <c:pt idx="10">
                  <c:v>-4.6099999999999974E-2</c:v>
                </c:pt>
                <c:pt idx="11">
                  <c:v>-4.8099999999999976E-2</c:v>
                </c:pt>
                <c:pt idx="12">
                  <c:v>-4.9099999999999977E-2</c:v>
                </c:pt>
                <c:pt idx="13">
                  <c:v>-4.9099999999999977E-2</c:v>
                </c:pt>
                <c:pt idx="14">
                  <c:v>-4.9099999999999977E-2</c:v>
                </c:pt>
                <c:pt idx="15">
                  <c:v>-5.0099999999999978E-2</c:v>
                </c:pt>
                <c:pt idx="16">
                  <c:v>-5.04E-2</c:v>
                </c:pt>
                <c:pt idx="17">
                  <c:v>-5.0099999999999978E-2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4DF-4E70-9F3B-800257E089F3}"/>
            </c:ext>
          </c:extLst>
        </c:ser>
        <c:ser>
          <c:idx val="2"/>
          <c:order val="2"/>
          <c:tx>
            <c:strRef>
              <c:f>'Drift Raw data '!$AJ$59</c:f>
              <c:strCache>
                <c:ptCount val="1"/>
                <c:pt idx="0">
                  <c:v>0</c:v>
                </c:pt>
              </c:strCache>
            </c:strRef>
          </c:tx>
          <c:marker>
            <c:symbol val="triangle"/>
            <c:size val="5"/>
          </c:marker>
          <c:xVal>
            <c:numRef>
              <c:f>'Drift Raw data '!$C$63:$C$80</c:f>
              <c:numCache>
                <c:formatCode>General</c:formatCode>
                <c:ptCount val="18"/>
                <c:pt idx="0">
                  <c:v>0</c:v>
                </c:pt>
                <c:pt idx="1">
                  <c:v>3.3333333333333333E-2</c:v>
                </c:pt>
                <c:pt idx="2">
                  <c:v>8.3333333333333301E-2</c:v>
                </c:pt>
                <c:pt idx="3">
                  <c:v>0.16666666666666666</c:v>
                </c:pt>
                <c:pt idx="4">
                  <c:v>0.33333333333333331</c:v>
                </c:pt>
                <c:pt idx="5">
                  <c:v>0.5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8</c:v>
                </c:pt>
                <c:pt idx="10">
                  <c:v>12</c:v>
                </c:pt>
                <c:pt idx="11">
                  <c:v>24</c:v>
                </c:pt>
                <c:pt idx="12">
                  <c:v>48</c:v>
                </c:pt>
                <c:pt idx="13">
                  <c:v>72</c:v>
                </c:pt>
                <c:pt idx="14">
                  <c:v>100</c:v>
                </c:pt>
                <c:pt idx="15">
                  <c:v>168</c:v>
                </c:pt>
                <c:pt idx="16">
                  <c:v>196</c:v>
                </c:pt>
                <c:pt idx="17">
                  <c:v>216</c:v>
                </c:pt>
              </c:numCache>
            </c:numRef>
          </c:xVal>
          <c:yVal>
            <c:numRef>
              <c:f>'Drift Raw data '!$AO$63:$AO$80</c:f>
              <c:numCache>
                <c:formatCode>0.000_ ;[Red]\-0.000\ 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4DF-4E70-9F3B-800257E089F3}"/>
            </c:ext>
          </c:extLst>
        </c:ser>
        <c:ser>
          <c:idx val="3"/>
          <c:order val="3"/>
          <c:tx>
            <c:strRef>
              <c:f>'Drift Raw data '!$AY$59</c:f>
              <c:strCache>
                <c:ptCount val="1"/>
                <c:pt idx="0">
                  <c:v>0</c:v>
                </c:pt>
              </c:strCache>
            </c:strRef>
          </c:tx>
          <c:marker>
            <c:symbol val="triangle"/>
            <c:size val="5"/>
          </c:marker>
          <c:xVal>
            <c:numRef>
              <c:f>'Drift Raw data '!$C$63:$C$80</c:f>
              <c:numCache>
                <c:formatCode>General</c:formatCode>
                <c:ptCount val="18"/>
                <c:pt idx="0">
                  <c:v>0</c:v>
                </c:pt>
                <c:pt idx="1">
                  <c:v>3.3333333333333333E-2</c:v>
                </c:pt>
                <c:pt idx="2">
                  <c:v>8.3333333333333301E-2</c:v>
                </c:pt>
                <c:pt idx="3">
                  <c:v>0.16666666666666666</c:v>
                </c:pt>
                <c:pt idx="4">
                  <c:v>0.33333333333333331</c:v>
                </c:pt>
                <c:pt idx="5">
                  <c:v>0.5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8</c:v>
                </c:pt>
                <c:pt idx="10">
                  <c:v>12</c:v>
                </c:pt>
                <c:pt idx="11">
                  <c:v>24</c:v>
                </c:pt>
                <c:pt idx="12">
                  <c:v>48</c:v>
                </c:pt>
                <c:pt idx="13">
                  <c:v>72</c:v>
                </c:pt>
                <c:pt idx="14">
                  <c:v>100</c:v>
                </c:pt>
                <c:pt idx="15">
                  <c:v>168</c:v>
                </c:pt>
                <c:pt idx="16">
                  <c:v>196</c:v>
                </c:pt>
                <c:pt idx="17">
                  <c:v>216</c:v>
                </c:pt>
              </c:numCache>
            </c:numRef>
          </c:xVal>
          <c:yVal>
            <c:numRef>
              <c:f>'Drift Raw data '!$BD$63:$BD$80</c:f>
              <c:numCache>
                <c:formatCode>0.000_ ;[Red]\-0.000\ 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74DF-4E70-9F3B-800257E089F3}"/>
            </c:ext>
          </c:extLst>
        </c:ser>
        <c:ser>
          <c:idx val="4"/>
          <c:order val="4"/>
          <c:tx>
            <c:strRef>
              <c:f>'Drift Raw data '!$BN$59</c:f>
              <c:strCache>
                <c:ptCount val="1"/>
                <c:pt idx="0">
                  <c:v>0</c:v>
                </c:pt>
              </c:strCache>
            </c:strRef>
          </c:tx>
          <c:marker>
            <c:symbol val="circle"/>
            <c:size val="5"/>
          </c:marker>
          <c:xVal>
            <c:numRef>
              <c:f>'Drift Raw data '!$C$63:$C$80</c:f>
              <c:numCache>
                <c:formatCode>General</c:formatCode>
                <c:ptCount val="18"/>
                <c:pt idx="0">
                  <c:v>0</c:v>
                </c:pt>
                <c:pt idx="1">
                  <c:v>3.3333333333333333E-2</c:v>
                </c:pt>
                <c:pt idx="2">
                  <c:v>8.3333333333333301E-2</c:v>
                </c:pt>
                <c:pt idx="3">
                  <c:v>0.16666666666666666</c:v>
                </c:pt>
                <c:pt idx="4">
                  <c:v>0.33333333333333331</c:v>
                </c:pt>
                <c:pt idx="5">
                  <c:v>0.5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8</c:v>
                </c:pt>
                <c:pt idx="10">
                  <c:v>12</c:v>
                </c:pt>
                <c:pt idx="11">
                  <c:v>24</c:v>
                </c:pt>
                <c:pt idx="12">
                  <c:v>48</c:v>
                </c:pt>
                <c:pt idx="13">
                  <c:v>72</c:v>
                </c:pt>
                <c:pt idx="14">
                  <c:v>100</c:v>
                </c:pt>
                <c:pt idx="15">
                  <c:v>168</c:v>
                </c:pt>
                <c:pt idx="16">
                  <c:v>196</c:v>
                </c:pt>
                <c:pt idx="17">
                  <c:v>216</c:v>
                </c:pt>
              </c:numCache>
            </c:numRef>
          </c:xVal>
          <c:yVal>
            <c:numRef>
              <c:f>'Drift Raw data '!$BS$63:$BS$80</c:f>
              <c:numCache>
                <c:formatCode>0.000_ ;[Red]\-0.000\ 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74DF-4E70-9F3B-800257E089F3}"/>
            </c:ext>
          </c:extLst>
        </c:ser>
        <c:ser>
          <c:idx val="5"/>
          <c:order val="5"/>
          <c:tx>
            <c:strRef>
              <c:f>'Drift Raw data '!$CC$59</c:f>
              <c:strCache>
                <c:ptCount val="1"/>
                <c:pt idx="0">
                  <c:v>0</c:v>
                </c:pt>
              </c:strCache>
            </c:strRef>
          </c:tx>
          <c:marker>
            <c:symbol val="circle"/>
            <c:size val="5"/>
          </c:marker>
          <c:xVal>
            <c:numRef>
              <c:f>'Drift Raw data '!$C$63:$C$80</c:f>
              <c:numCache>
                <c:formatCode>General</c:formatCode>
                <c:ptCount val="18"/>
                <c:pt idx="0">
                  <c:v>0</c:v>
                </c:pt>
                <c:pt idx="1">
                  <c:v>3.3333333333333333E-2</c:v>
                </c:pt>
                <c:pt idx="2">
                  <c:v>8.3333333333333301E-2</c:v>
                </c:pt>
                <c:pt idx="3">
                  <c:v>0.16666666666666666</c:v>
                </c:pt>
                <c:pt idx="4">
                  <c:v>0.33333333333333331</c:v>
                </c:pt>
                <c:pt idx="5">
                  <c:v>0.5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8</c:v>
                </c:pt>
                <c:pt idx="10">
                  <c:v>12</c:v>
                </c:pt>
                <c:pt idx="11">
                  <c:v>24</c:v>
                </c:pt>
                <c:pt idx="12">
                  <c:v>48</c:v>
                </c:pt>
                <c:pt idx="13">
                  <c:v>72</c:v>
                </c:pt>
                <c:pt idx="14">
                  <c:v>100</c:v>
                </c:pt>
                <c:pt idx="15">
                  <c:v>168</c:v>
                </c:pt>
                <c:pt idx="16">
                  <c:v>196</c:v>
                </c:pt>
                <c:pt idx="17">
                  <c:v>216</c:v>
                </c:pt>
              </c:numCache>
            </c:numRef>
          </c:xVal>
          <c:yVal>
            <c:numRef>
              <c:f>'Drift Raw data '!$CH$63:$CH$80</c:f>
              <c:numCache>
                <c:formatCode>0.000_ ;[Red]\-0.000\ 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74DF-4E70-9F3B-800257E089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836672"/>
        <c:axId val="121838592"/>
      </c:scatterChart>
      <c:valAx>
        <c:axId val="121836672"/>
        <c:scaling>
          <c:orientation val="minMax"/>
          <c:max val="350"/>
          <c:min val="0"/>
        </c:scaling>
        <c:delete val="0"/>
        <c:axPos val="b"/>
        <c:majorGridlines/>
        <c:minorGridlines>
          <c:spPr>
            <a:ln>
              <a:solidFill>
                <a:schemeClr val="bg1">
                  <a:lumMod val="85000"/>
                </a:scheme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lang="ja-JP"/>
                </a:pPr>
                <a:r>
                  <a:rPr lang="en-US" altLang="ja-JP" sz="1000" b="1" i="0" u="none" strike="noStrike" baseline="0"/>
                  <a:t>Aging Time</a:t>
                </a:r>
                <a:r>
                  <a:rPr lang="ja-JP" altLang="ja-JP" sz="1000" b="1" i="0" u="none" strike="noStrike" baseline="0"/>
                  <a:t>　</a:t>
                </a:r>
                <a:r>
                  <a:rPr lang="en-US" altLang="ja-JP" sz="1000" b="1" i="0" u="none" strike="noStrike" baseline="0"/>
                  <a:t>[hours]</a:t>
                </a:r>
                <a:endParaRPr lang="ja-JP"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txPr>
          <a:bodyPr/>
          <a:lstStyle/>
          <a:p>
            <a:pPr>
              <a:defRPr lang="ja-JP"/>
            </a:pPr>
            <a:endParaRPr lang="zh-CN"/>
          </a:p>
        </c:txPr>
        <c:crossAx val="121838592"/>
        <c:crosses val="autoZero"/>
        <c:crossBetween val="midCat"/>
      </c:valAx>
      <c:valAx>
        <c:axId val="121838592"/>
        <c:scaling>
          <c:orientation val="minMax"/>
          <c:max val="1.0000000000000005E-2"/>
          <c:min val="-3.0000000000000006E-2"/>
        </c:scaling>
        <c:delete val="0"/>
        <c:axPos val="l"/>
        <c:majorGridlines/>
        <c:minorGridlines>
          <c:spPr>
            <a:ln>
              <a:solidFill>
                <a:schemeClr val="bg1">
                  <a:lumMod val="85000"/>
                </a:scheme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lang="ja-JP"/>
                </a:pPr>
                <a:r>
                  <a:rPr lang="en-US" altLang="ja-JP"/>
                  <a:t>White Chromaticity</a:t>
                </a:r>
                <a:r>
                  <a:rPr lang="ja-JP" altLang="en-US"/>
                  <a:t>　</a:t>
                </a:r>
                <a:r>
                  <a:rPr lang="en-US" altLang="ja-JP"/>
                  <a:t>y value</a:t>
                </a:r>
                <a:endParaRPr lang="ja-JP" altLang="en-US"/>
              </a:p>
            </c:rich>
          </c:tx>
          <c:overlay val="0"/>
        </c:title>
        <c:numFmt formatCode="#,##0.000_ " sourceLinked="0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zh-CN"/>
          </a:p>
        </c:txPr>
        <c:crossAx val="121836672"/>
        <c:crosses val="autoZero"/>
        <c:crossBetween val="midCat"/>
        <c:majorUnit val="1.0000000000000002E-2"/>
      </c:valAx>
    </c:plotArea>
    <c:legend>
      <c:legendPos val="r"/>
      <c:overlay val="0"/>
      <c:txPr>
        <a:bodyPr/>
        <a:lstStyle/>
        <a:p>
          <a:pPr>
            <a:defRPr lang="ja-JP"/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000000000000466" l="0.70000000000000062" r="0.70000000000000062" t="0.75000000000000466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ja-JP"/>
            </a:pPr>
            <a:r>
              <a:rPr lang="en-US" altLang="ja-JP"/>
              <a:t>Lv</a:t>
            </a:r>
            <a:r>
              <a:rPr lang="ja-JP" altLang="en-US"/>
              <a:t>　</a:t>
            </a:r>
            <a:r>
              <a:rPr lang="en-US" altLang="ja-JP" sz="1800" b="1" i="0" u="none" strike="noStrike" baseline="0">
                <a:effectLst/>
              </a:rPr>
              <a:t>(Variation)</a:t>
            </a:r>
            <a:endParaRPr lang="en-US" altLang="ja-JP"/>
          </a:p>
        </c:rich>
      </c:tx>
      <c:layout>
        <c:manualLayout>
          <c:xMode val="edge"/>
          <c:yMode val="edge"/>
          <c:x val="0.16480849996731442"/>
          <c:y val="3.429493407378742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'Drift Raw data '!$F$59</c:f>
              <c:strCache>
                <c:ptCount val="1"/>
                <c:pt idx="0">
                  <c:v>0</c:v>
                </c:pt>
              </c:strCache>
            </c:strRef>
          </c:tx>
          <c:marker>
            <c:symbol val="square"/>
            <c:size val="5"/>
          </c:marker>
          <c:xVal>
            <c:numRef>
              <c:f>'Drift Raw data '!$C$63:$C$96</c:f>
              <c:numCache>
                <c:formatCode>General</c:formatCode>
                <c:ptCount val="34"/>
                <c:pt idx="0">
                  <c:v>0</c:v>
                </c:pt>
                <c:pt idx="1">
                  <c:v>3.3333333333333333E-2</c:v>
                </c:pt>
                <c:pt idx="2">
                  <c:v>8.3333333333333301E-2</c:v>
                </c:pt>
                <c:pt idx="3">
                  <c:v>0.16666666666666666</c:v>
                </c:pt>
                <c:pt idx="4">
                  <c:v>0.33333333333333331</c:v>
                </c:pt>
                <c:pt idx="5">
                  <c:v>0.5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8</c:v>
                </c:pt>
                <c:pt idx="10">
                  <c:v>12</c:v>
                </c:pt>
                <c:pt idx="11">
                  <c:v>24</c:v>
                </c:pt>
                <c:pt idx="12">
                  <c:v>48</c:v>
                </c:pt>
                <c:pt idx="13">
                  <c:v>72</c:v>
                </c:pt>
                <c:pt idx="14">
                  <c:v>100</c:v>
                </c:pt>
                <c:pt idx="15">
                  <c:v>168</c:v>
                </c:pt>
                <c:pt idx="16">
                  <c:v>196</c:v>
                </c:pt>
                <c:pt idx="17">
                  <c:v>216</c:v>
                </c:pt>
                <c:pt idx="18">
                  <c:v>264</c:v>
                </c:pt>
                <c:pt idx="19">
                  <c:v>300</c:v>
                </c:pt>
                <c:pt idx="20">
                  <c:v>336</c:v>
                </c:pt>
                <c:pt idx="21">
                  <c:v>408</c:v>
                </c:pt>
                <c:pt idx="22">
                  <c:v>504</c:v>
                </c:pt>
                <c:pt idx="23">
                  <c:v>600</c:v>
                </c:pt>
                <c:pt idx="24">
                  <c:v>720</c:v>
                </c:pt>
                <c:pt idx="25">
                  <c:v>792</c:v>
                </c:pt>
                <c:pt idx="26">
                  <c:v>840</c:v>
                </c:pt>
                <c:pt idx="27">
                  <c:v>912</c:v>
                </c:pt>
                <c:pt idx="28">
                  <c:v>5000</c:v>
                </c:pt>
                <c:pt idx="29">
                  <c:v>7000</c:v>
                </c:pt>
                <c:pt idx="30">
                  <c:v>10000</c:v>
                </c:pt>
                <c:pt idx="31">
                  <c:v>15000</c:v>
                </c:pt>
                <c:pt idx="32">
                  <c:v>20000</c:v>
                </c:pt>
                <c:pt idx="33">
                  <c:v>25000</c:v>
                </c:pt>
              </c:numCache>
            </c:numRef>
          </c:xVal>
          <c:yVal>
            <c:numRef>
              <c:f>'Drift Raw data '!$L$63:$L$96</c:f>
              <c:numCache>
                <c:formatCode>0.00_);[Red]\(0.00\)</c:formatCode>
                <c:ptCount val="34"/>
                <c:pt idx="0">
                  <c:v>100</c:v>
                </c:pt>
                <c:pt idx="1">
                  <c:v>0</c:v>
                </c:pt>
                <c:pt idx="2">
                  <c:v>115.47468118427922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112.31262584831083</c:v>
                </c:pt>
                <c:pt idx="7">
                  <c:v>112.46177940189423</c:v>
                </c:pt>
                <c:pt idx="8">
                  <c:v>112.61093295547767</c:v>
                </c:pt>
                <c:pt idx="11">
                  <c:v>112.76008650906107</c:v>
                </c:pt>
                <c:pt idx="12">
                  <c:v>112.76008650906107</c:v>
                </c:pt>
                <c:pt idx="15">
                  <c:v>113.80416138414498</c:v>
                </c:pt>
                <c:pt idx="16">
                  <c:v>113.20754716981132</c:v>
                </c:pt>
                <c:pt idx="17">
                  <c:v>113.50585427697814</c:v>
                </c:pt>
                <c:pt idx="18">
                  <c:v>114.13479006637333</c:v>
                </c:pt>
                <c:pt idx="19">
                  <c:v>113.9369080468342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3A0-4109-9B39-3AE8B80C380F}"/>
            </c:ext>
          </c:extLst>
        </c:ser>
        <c:ser>
          <c:idx val="1"/>
          <c:order val="1"/>
          <c:tx>
            <c:strRef>
              <c:f>'Drift Raw data '!$U$59</c:f>
              <c:strCache>
                <c:ptCount val="1"/>
                <c:pt idx="0">
                  <c:v>0</c:v>
                </c:pt>
              </c:strCache>
            </c:strRef>
          </c:tx>
          <c:marker>
            <c:symbol val="square"/>
            <c:size val="5"/>
          </c:marker>
          <c:xVal>
            <c:numRef>
              <c:f>'Drift Raw data '!$C$63:$C$96</c:f>
              <c:numCache>
                <c:formatCode>General</c:formatCode>
                <c:ptCount val="34"/>
                <c:pt idx="0">
                  <c:v>0</c:v>
                </c:pt>
                <c:pt idx="1">
                  <c:v>3.3333333333333333E-2</c:v>
                </c:pt>
                <c:pt idx="2">
                  <c:v>8.3333333333333301E-2</c:v>
                </c:pt>
                <c:pt idx="3">
                  <c:v>0.16666666666666666</c:v>
                </c:pt>
                <c:pt idx="4">
                  <c:v>0.33333333333333331</c:v>
                </c:pt>
                <c:pt idx="5">
                  <c:v>0.5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8</c:v>
                </c:pt>
                <c:pt idx="10">
                  <c:v>12</c:v>
                </c:pt>
                <c:pt idx="11">
                  <c:v>24</c:v>
                </c:pt>
                <c:pt idx="12">
                  <c:v>48</c:v>
                </c:pt>
                <c:pt idx="13">
                  <c:v>72</c:v>
                </c:pt>
                <c:pt idx="14">
                  <c:v>100</c:v>
                </c:pt>
                <c:pt idx="15">
                  <c:v>168</c:v>
                </c:pt>
                <c:pt idx="16">
                  <c:v>196</c:v>
                </c:pt>
                <c:pt idx="17">
                  <c:v>216</c:v>
                </c:pt>
                <c:pt idx="18">
                  <c:v>264</c:v>
                </c:pt>
                <c:pt idx="19">
                  <c:v>300</c:v>
                </c:pt>
                <c:pt idx="20">
                  <c:v>336</c:v>
                </c:pt>
                <c:pt idx="21">
                  <c:v>408</c:v>
                </c:pt>
                <c:pt idx="22">
                  <c:v>504</c:v>
                </c:pt>
                <c:pt idx="23">
                  <c:v>600</c:v>
                </c:pt>
                <c:pt idx="24">
                  <c:v>720</c:v>
                </c:pt>
                <c:pt idx="25">
                  <c:v>792</c:v>
                </c:pt>
                <c:pt idx="26">
                  <c:v>840</c:v>
                </c:pt>
                <c:pt idx="27">
                  <c:v>912</c:v>
                </c:pt>
                <c:pt idx="28">
                  <c:v>5000</c:v>
                </c:pt>
                <c:pt idx="29">
                  <c:v>7000</c:v>
                </c:pt>
                <c:pt idx="30">
                  <c:v>10000</c:v>
                </c:pt>
                <c:pt idx="31">
                  <c:v>15000</c:v>
                </c:pt>
                <c:pt idx="32">
                  <c:v>20000</c:v>
                </c:pt>
                <c:pt idx="33">
                  <c:v>25000</c:v>
                </c:pt>
              </c:numCache>
            </c:numRef>
          </c:xVal>
          <c:yVal>
            <c:numRef>
              <c:f>'Drift Raw data '!$AA$63:$AA$96</c:f>
              <c:numCache>
                <c:formatCode>0.00_);[Red]\(0.00\)</c:formatCode>
                <c:ptCount val="34"/>
                <c:pt idx="0">
                  <c:v>100</c:v>
                </c:pt>
                <c:pt idx="1">
                  <c:v>0</c:v>
                </c:pt>
                <c:pt idx="2">
                  <c:v>115.01674199312302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113.86707007612726</c:v>
                </c:pt>
                <c:pt idx="7">
                  <c:v>113.96567516028769</c:v>
                </c:pt>
                <c:pt idx="8">
                  <c:v>113.96567516028769</c:v>
                </c:pt>
                <c:pt idx="9">
                  <c:v>113.96567516028769</c:v>
                </c:pt>
                <c:pt idx="10">
                  <c:v>114.56628477905073</c:v>
                </c:pt>
                <c:pt idx="11">
                  <c:v>114.41613237435998</c:v>
                </c:pt>
                <c:pt idx="12">
                  <c:v>114.56628477905073</c:v>
                </c:pt>
                <c:pt idx="13">
                  <c:v>114.56628477905073</c:v>
                </c:pt>
                <c:pt idx="14">
                  <c:v>115.16689439781378</c:v>
                </c:pt>
                <c:pt idx="15">
                  <c:v>114.71643718374149</c:v>
                </c:pt>
                <c:pt idx="16">
                  <c:v>114.83855613447649</c:v>
                </c:pt>
                <c:pt idx="17">
                  <c:v>114.86658958843225</c:v>
                </c:pt>
                <c:pt idx="18">
                  <c:v>116.21796123064911</c:v>
                </c:pt>
                <c:pt idx="19">
                  <c:v>115.43367017522786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3A0-4109-9B39-3AE8B80C380F}"/>
            </c:ext>
          </c:extLst>
        </c:ser>
        <c:ser>
          <c:idx val="2"/>
          <c:order val="2"/>
          <c:tx>
            <c:strRef>
              <c:f>'Drift Raw data '!$AJ$59</c:f>
              <c:strCache>
                <c:ptCount val="1"/>
                <c:pt idx="0">
                  <c:v>0</c:v>
                </c:pt>
              </c:strCache>
            </c:strRef>
          </c:tx>
          <c:marker>
            <c:symbol val="triangle"/>
            <c:size val="5"/>
          </c:marker>
          <c:xVal>
            <c:numRef>
              <c:f>'Drift Raw data '!$C$63:$C$96</c:f>
              <c:numCache>
                <c:formatCode>General</c:formatCode>
                <c:ptCount val="34"/>
                <c:pt idx="0">
                  <c:v>0</c:v>
                </c:pt>
                <c:pt idx="1">
                  <c:v>3.3333333333333333E-2</c:v>
                </c:pt>
                <c:pt idx="2">
                  <c:v>8.3333333333333301E-2</c:v>
                </c:pt>
                <c:pt idx="3">
                  <c:v>0.16666666666666666</c:v>
                </c:pt>
                <c:pt idx="4">
                  <c:v>0.33333333333333331</c:v>
                </c:pt>
                <c:pt idx="5">
                  <c:v>0.5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8</c:v>
                </c:pt>
                <c:pt idx="10">
                  <c:v>12</c:v>
                </c:pt>
                <c:pt idx="11">
                  <c:v>24</c:v>
                </c:pt>
                <c:pt idx="12">
                  <c:v>48</c:v>
                </c:pt>
                <c:pt idx="13">
                  <c:v>72</c:v>
                </c:pt>
                <c:pt idx="14">
                  <c:v>100</c:v>
                </c:pt>
                <c:pt idx="15">
                  <c:v>168</c:v>
                </c:pt>
                <c:pt idx="16">
                  <c:v>196</c:v>
                </c:pt>
                <c:pt idx="17">
                  <c:v>216</c:v>
                </c:pt>
                <c:pt idx="18">
                  <c:v>264</c:v>
                </c:pt>
                <c:pt idx="19">
                  <c:v>300</c:v>
                </c:pt>
                <c:pt idx="20">
                  <c:v>336</c:v>
                </c:pt>
                <c:pt idx="21">
                  <c:v>408</c:v>
                </c:pt>
                <c:pt idx="22">
                  <c:v>504</c:v>
                </c:pt>
                <c:pt idx="23">
                  <c:v>600</c:v>
                </c:pt>
                <c:pt idx="24">
                  <c:v>720</c:v>
                </c:pt>
                <c:pt idx="25">
                  <c:v>792</c:v>
                </c:pt>
                <c:pt idx="26">
                  <c:v>840</c:v>
                </c:pt>
                <c:pt idx="27">
                  <c:v>912</c:v>
                </c:pt>
                <c:pt idx="28">
                  <c:v>5000</c:v>
                </c:pt>
                <c:pt idx="29">
                  <c:v>7000</c:v>
                </c:pt>
                <c:pt idx="30">
                  <c:v>10000</c:v>
                </c:pt>
                <c:pt idx="31">
                  <c:v>15000</c:v>
                </c:pt>
                <c:pt idx="32">
                  <c:v>20000</c:v>
                </c:pt>
                <c:pt idx="33">
                  <c:v>25000</c:v>
                </c:pt>
              </c:numCache>
            </c:numRef>
          </c:xVal>
          <c:yVal>
            <c:numRef>
              <c:f>'Drift Raw data '!$AP$63:$AP$96</c:f>
              <c:numCache>
                <c:formatCode>0.00_ ;[Red]\-0.00\ 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3A0-4109-9B39-3AE8B80C380F}"/>
            </c:ext>
          </c:extLst>
        </c:ser>
        <c:ser>
          <c:idx val="3"/>
          <c:order val="3"/>
          <c:tx>
            <c:strRef>
              <c:f>'Drift Raw data '!$AY$59</c:f>
              <c:strCache>
                <c:ptCount val="1"/>
                <c:pt idx="0">
                  <c:v>0</c:v>
                </c:pt>
              </c:strCache>
            </c:strRef>
          </c:tx>
          <c:marker>
            <c:symbol val="triangle"/>
            <c:size val="5"/>
          </c:marker>
          <c:xVal>
            <c:numRef>
              <c:f>'Drift Raw data '!$C$63:$C$96</c:f>
              <c:numCache>
                <c:formatCode>General</c:formatCode>
                <c:ptCount val="34"/>
                <c:pt idx="0">
                  <c:v>0</c:v>
                </c:pt>
                <c:pt idx="1">
                  <c:v>3.3333333333333333E-2</c:v>
                </c:pt>
                <c:pt idx="2">
                  <c:v>8.3333333333333301E-2</c:v>
                </c:pt>
                <c:pt idx="3">
                  <c:v>0.16666666666666666</c:v>
                </c:pt>
                <c:pt idx="4">
                  <c:v>0.33333333333333331</c:v>
                </c:pt>
                <c:pt idx="5">
                  <c:v>0.5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8</c:v>
                </c:pt>
                <c:pt idx="10">
                  <c:v>12</c:v>
                </c:pt>
                <c:pt idx="11">
                  <c:v>24</c:v>
                </c:pt>
                <c:pt idx="12">
                  <c:v>48</c:v>
                </c:pt>
                <c:pt idx="13">
                  <c:v>72</c:v>
                </c:pt>
                <c:pt idx="14">
                  <c:v>100</c:v>
                </c:pt>
                <c:pt idx="15">
                  <c:v>168</c:v>
                </c:pt>
                <c:pt idx="16">
                  <c:v>196</c:v>
                </c:pt>
                <c:pt idx="17">
                  <c:v>216</c:v>
                </c:pt>
                <c:pt idx="18">
                  <c:v>264</c:v>
                </c:pt>
                <c:pt idx="19">
                  <c:v>300</c:v>
                </c:pt>
                <c:pt idx="20">
                  <c:v>336</c:v>
                </c:pt>
                <c:pt idx="21">
                  <c:v>408</c:v>
                </c:pt>
                <c:pt idx="22">
                  <c:v>504</c:v>
                </c:pt>
                <c:pt idx="23">
                  <c:v>600</c:v>
                </c:pt>
                <c:pt idx="24">
                  <c:v>720</c:v>
                </c:pt>
                <c:pt idx="25">
                  <c:v>792</c:v>
                </c:pt>
                <c:pt idx="26">
                  <c:v>840</c:v>
                </c:pt>
                <c:pt idx="27">
                  <c:v>912</c:v>
                </c:pt>
                <c:pt idx="28">
                  <c:v>5000</c:v>
                </c:pt>
                <c:pt idx="29">
                  <c:v>7000</c:v>
                </c:pt>
                <c:pt idx="30">
                  <c:v>10000</c:v>
                </c:pt>
                <c:pt idx="31">
                  <c:v>15000</c:v>
                </c:pt>
                <c:pt idx="32">
                  <c:v>20000</c:v>
                </c:pt>
                <c:pt idx="33">
                  <c:v>25000</c:v>
                </c:pt>
              </c:numCache>
            </c:numRef>
          </c:xVal>
          <c:yVal>
            <c:numRef>
              <c:f>'Drift Raw data '!$BE$63:$BE$96</c:f>
              <c:numCache>
                <c:formatCode>0.00_ ;[Red]\-0.00\ 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D3A0-4109-9B39-3AE8B80C380F}"/>
            </c:ext>
          </c:extLst>
        </c:ser>
        <c:ser>
          <c:idx val="4"/>
          <c:order val="4"/>
          <c:tx>
            <c:strRef>
              <c:f>'Drift Raw data '!$BN$59</c:f>
              <c:strCache>
                <c:ptCount val="1"/>
                <c:pt idx="0">
                  <c:v>0</c:v>
                </c:pt>
              </c:strCache>
            </c:strRef>
          </c:tx>
          <c:marker>
            <c:symbol val="circle"/>
            <c:size val="5"/>
          </c:marker>
          <c:xVal>
            <c:numRef>
              <c:f>'Drift Raw data '!$C$63:$C$96</c:f>
              <c:numCache>
                <c:formatCode>General</c:formatCode>
                <c:ptCount val="34"/>
                <c:pt idx="0">
                  <c:v>0</c:v>
                </c:pt>
                <c:pt idx="1">
                  <c:v>3.3333333333333333E-2</c:v>
                </c:pt>
                <c:pt idx="2">
                  <c:v>8.3333333333333301E-2</c:v>
                </c:pt>
                <c:pt idx="3">
                  <c:v>0.16666666666666666</c:v>
                </c:pt>
                <c:pt idx="4">
                  <c:v>0.33333333333333331</c:v>
                </c:pt>
                <c:pt idx="5">
                  <c:v>0.5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8</c:v>
                </c:pt>
                <c:pt idx="10">
                  <c:v>12</c:v>
                </c:pt>
                <c:pt idx="11">
                  <c:v>24</c:v>
                </c:pt>
                <c:pt idx="12">
                  <c:v>48</c:v>
                </c:pt>
                <c:pt idx="13">
                  <c:v>72</c:v>
                </c:pt>
                <c:pt idx="14">
                  <c:v>100</c:v>
                </c:pt>
                <c:pt idx="15">
                  <c:v>168</c:v>
                </c:pt>
                <c:pt idx="16">
                  <c:v>196</c:v>
                </c:pt>
                <c:pt idx="17">
                  <c:v>216</c:v>
                </c:pt>
                <c:pt idx="18">
                  <c:v>264</c:v>
                </c:pt>
                <c:pt idx="19">
                  <c:v>300</c:v>
                </c:pt>
                <c:pt idx="20">
                  <c:v>336</c:v>
                </c:pt>
                <c:pt idx="21">
                  <c:v>408</c:v>
                </c:pt>
                <c:pt idx="22">
                  <c:v>504</c:v>
                </c:pt>
                <c:pt idx="23">
                  <c:v>600</c:v>
                </c:pt>
                <c:pt idx="24">
                  <c:v>720</c:v>
                </c:pt>
                <c:pt idx="25">
                  <c:v>792</c:v>
                </c:pt>
                <c:pt idx="26">
                  <c:v>840</c:v>
                </c:pt>
                <c:pt idx="27">
                  <c:v>912</c:v>
                </c:pt>
                <c:pt idx="28">
                  <c:v>5000</c:v>
                </c:pt>
                <c:pt idx="29">
                  <c:v>7000</c:v>
                </c:pt>
                <c:pt idx="30">
                  <c:v>10000</c:v>
                </c:pt>
                <c:pt idx="31">
                  <c:v>15000</c:v>
                </c:pt>
                <c:pt idx="32">
                  <c:v>20000</c:v>
                </c:pt>
                <c:pt idx="33">
                  <c:v>25000</c:v>
                </c:pt>
              </c:numCache>
            </c:numRef>
          </c:xVal>
          <c:yVal>
            <c:numRef>
              <c:f>'Drift Raw data '!$BT$63:$BT$96</c:f>
              <c:numCache>
                <c:formatCode>0.00_ ;[Red]\-0.00\ 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D3A0-4109-9B39-3AE8B80C380F}"/>
            </c:ext>
          </c:extLst>
        </c:ser>
        <c:ser>
          <c:idx val="5"/>
          <c:order val="5"/>
          <c:tx>
            <c:strRef>
              <c:f>'Drift Raw data '!$CC$59</c:f>
              <c:strCache>
                <c:ptCount val="1"/>
                <c:pt idx="0">
                  <c:v>0</c:v>
                </c:pt>
              </c:strCache>
            </c:strRef>
          </c:tx>
          <c:marker>
            <c:symbol val="circle"/>
            <c:size val="5"/>
          </c:marker>
          <c:xVal>
            <c:numRef>
              <c:f>'Drift Raw data '!$C$63:$C$96</c:f>
              <c:numCache>
                <c:formatCode>General</c:formatCode>
                <c:ptCount val="34"/>
                <c:pt idx="0">
                  <c:v>0</c:v>
                </c:pt>
                <c:pt idx="1">
                  <c:v>3.3333333333333333E-2</c:v>
                </c:pt>
                <c:pt idx="2">
                  <c:v>8.3333333333333301E-2</c:v>
                </c:pt>
                <c:pt idx="3">
                  <c:v>0.16666666666666666</c:v>
                </c:pt>
                <c:pt idx="4">
                  <c:v>0.33333333333333331</c:v>
                </c:pt>
                <c:pt idx="5">
                  <c:v>0.5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8</c:v>
                </c:pt>
                <c:pt idx="10">
                  <c:v>12</c:v>
                </c:pt>
                <c:pt idx="11">
                  <c:v>24</c:v>
                </c:pt>
                <c:pt idx="12">
                  <c:v>48</c:v>
                </c:pt>
                <c:pt idx="13">
                  <c:v>72</c:v>
                </c:pt>
                <c:pt idx="14">
                  <c:v>100</c:v>
                </c:pt>
                <c:pt idx="15">
                  <c:v>168</c:v>
                </c:pt>
                <c:pt idx="16">
                  <c:v>196</c:v>
                </c:pt>
                <c:pt idx="17">
                  <c:v>216</c:v>
                </c:pt>
                <c:pt idx="18">
                  <c:v>264</c:v>
                </c:pt>
                <c:pt idx="19">
                  <c:v>300</c:v>
                </c:pt>
                <c:pt idx="20">
                  <c:v>336</c:v>
                </c:pt>
                <c:pt idx="21">
                  <c:v>408</c:v>
                </c:pt>
                <c:pt idx="22">
                  <c:v>504</c:v>
                </c:pt>
                <c:pt idx="23">
                  <c:v>600</c:v>
                </c:pt>
                <c:pt idx="24">
                  <c:v>720</c:v>
                </c:pt>
                <c:pt idx="25">
                  <c:v>792</c:v>
                </c:pt>
                <c:pt idx="26">
                  <c:v>840</c:v>
                </c:pt>
                <c:pt idx="27">
                  <c:v>912</c:v>
                </c:pt>
                <c:pt idx="28">
                  <c:v>5000</c:v>
                </c:pt>
                <c:pt idx="29">
                  <c:v>7000</c:v>
                </c:pt>
                <c:pt idx="30">
                  <c:v>10000</c:v>
                </c:pt>
                <c:pt idx="31">
                  <c:v>15000</c:v>
                </c:pt>
                <c:pt idx="32">
                  <c:v>20000</c:v>
                </c:pt>
                <c:pt idx="33">
                  <c:v>25000</c:v>
                </c:pt>
              </c:numCache>
            </c:numRef>
          </c:xVal>
          <c:yVal>
            <c:numRef>
              <c:f>'Drift Raw data '!$CI$63:$CI$96</c:f>
              <c:numCache>
                <c:formatCode>0.00_ ;[Red]\-0.00\ 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D3A0-4109-9B39-3AE8B80C380F}"/>
            </c:ext>
          </c:extLst>
        </c:ser>
        <c:ser>
          <c:idx val="6"/>
          <c:order val="6"/>
          <c:tx>
            <c:v>Guide Line</c:v>
          </c:tx>
          <c:spPr>
            <a:ln>
              <a:prstDash val="sysDot"/>
            </a:ln>
          </c:spPr>
          <c:marker>
            <c:symbol val="none"/>
          </c:marker>
          <c:xVal>
            <c:numRef>
              <c:f>'Drift Raw data '!$C$110:$C$131</c:f>
            </c:numRef>
          </c:xVal>
          <c:yVal>
            <c:numRef>
              <c:f>'Drift Raw data '!$N$110:$N$131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D3A0-4109-9B39-3AE8B80C38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239360"/>
        <c:axId val="30245632"/>
      </c:scatterChart>
      <c:valAx>
        <c:axId val="30239360"/>
        <c:scaling>
          <c:orientation val="minMax"/>
          <c:min val="0"/>
        </c:scaling>
        <c:delete val="0"/>
        <c:axPos val="b"/>
        <c:majorGridlines/>
        <c:minorGridlines>
          <c:spPr>
            <a:ln>
              <a:solidFill>
                <a:schemeClr val="bg1">
                  <a:lumMod val="85000"/>
                </a:scheme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lang="ja-JP"/>
                </a:pPr>
                <a:r>
                  <a:rPr lang="en-US" altLang="ja-JP" sz="1000" b="1" i="0" u="none" strike="noStrike" baseline="0"/>
                  <a:t>Aging Time</a:t>
                </a:r>
                <a:r>
                  <a:rPr lang="ja-JP" altLang="ja-JP" sz="1000" b="1" i="0" u="none" strike="noStrike" baseline="0"/>
                  <a:t>　</a:t>
                </a:r>
                <a:r>
                  <a:rPr lang="en-US" altLang="ja-JP" sz="1000" b="1" i="0" u="none" strike="noStrike" baseline="0"/>
                  <a:t>[hours]</a:t>
                </a:r>
                <a:endParaRPr lang="ja-JP"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txPr>
          <a:bodyPr/>
          <a:lstStyle/>
          <a:p>
            <a:pPr>
              <a:defRPr lang="ja-JP" sz="1200">
                <a:latin typeface="+mj-lt"/>
              </a:defRPr>
            </a:pPr>
            <a:endParaRPr lang="zh-CN"/>
          </a:p>
        </c:txPr>
        <c:crossAx val="30245632"/>
        <c:crosses val="autoZero"/>
        <c:crossBetween val="midCat"/>
      </c:valAx>
      <c:valAx>
        <c:axId val="30245632"/>
        <c:scaling>
          <c:orientation val="minMax"/>
          <c:max val="110"/>
          <c:min val="80"/>
        </c:scaling>
        <c:delete val="0"/>
        <c:axPos val="l"/>
        <c:majorGridlines/>
        <c:minorGridlines>
          <c:spPr>
            <a:ln>
              <a:solidFill>
                <a:schemeClr val="bg1">
                  <a:lumMod val="85000"/>
                </a:scheme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lang="ja-JP" b="0">
                    <a:latin typeface="Arial Unicode MS" pitchFamily="50" charset="-128"/>
                    <a:ea typeface="Arial Unicode MS" pitchFamily="50" charset="-128"/>
                    <a:cs typeface="Arial Unicode MS" pitchFamily="50" charset="-128"/>
                  </a:defRPr>
                </a:pPr>
                <a:r>
                  <a:rPr lang="en-US" altLang="ja-JP" b="0">
                    <a:latin typeface="Arial Unicode MS" pitchFamily="50" charset="-128"/>
                    <a:ea typeface="Arial Unicode MS" pitchFamily="50" charset="-128"/>
                    <a:cs typeface="Arial Unicode MS" pitchFamily="50" charset="-128"/>
                  </a:rPr>
                  <a:t>White Luminance</a:t>
                </a:r>
                <a:r>
                  <a:rPr lang="ja-JP" altLang="en-US" b="0">
                    <a:latin typeface="Arial Unicode MS" pitchFamily="50" charset="-128"/>
                    <a:ea typeface="Arial Unicode MS" pitchFamily="50" charset="-128"/>
                    <a:cs typeface="Arial Unicode MS" pitchFamily="50" charset="-128"/>
                  </a:rPr>
                  <a:t>　</a:t>
                </a:r>
                <a:r>
                  <a:rPr lang="en-US" altLang="ja-JP" b="0">
                    <a:latin typeface="Arial Unicode MS" pitchFamily="50" charset="-128"/>
                    <a:ea typeface="Arial Unicode MS" pitchFamily="50" charset="-128"/>
                    <a:cs typeface="Arial Unicode MS" pitchFamily="50" charset="-128"/>
                  </a:rPr>
                  <a:t>[%]</a:t>
                </a:r>
                <a:endParaRPr lang="ja-JP" altLang="en-US" b="0">
                  <a:latin typeface="Arial Unicode MS" pitchFamily="50" charset="-128"/>
                  <a:ea typeface="Arial Unicode MS" pitchFamily="50" charset="-128"/>
                  <a:cs typeface="Arial Unicode MS" pitchFamily="50" charset="-128"/>
                </a:endParaRPr>
              </a:p>
            </c:rich>
          </c:tx>
          <c:overlay val="0"/>
        </c:title>
        <c:numFmt formatCode="#,##0_);\(#,##0\)" sourceLinked="0"/>
        <c:majorTickMark val="out"/>
        <c:minorTickMark val="none"/>
        <c:tickLblPos val="nextTo"/>
        <c:txPr>
          <a:bodyPr/>
          <a:lstStyle/>
          <a:p>
            <a:pPr>
              <a:defRPr lang="ja-JP" sz="1200">
                <a:latin typeface="+mj-lt"/>
              </a:defRPr>
            </a:pPr>
            <a:endParaRPr lang="zh-CN"/>
          </a:p>
        </c:txPr>
        <c:crossAx val="30239360"/>
        <c:crosses val="autoZero"/>
        <c:crossBetween val="midCat"/>
        <c:majorUnit val="10"/>
      </c:valAx>
    </c:plotArea>
    <c:legend>
      <c:legendPos val="r"/>
      <c:layout>
        <c:manualLayout>
          <c:xMode val="edge"/>
          <c:yMode val="edge"/>
          <c:x val="0.70972037212273065"/>
          <c:y val="2.884834988683806E-3"/>
          <c:w val="0.28346669231502902"/>
          <c:h val="0.38991507037929157"/>
        </c:manualLayout>
      </c:layout>
      <c:overlay val="1"/>
      <c:spPr>
        <a:solidFill>
          <a:schemeClr val="bg1"/>
        </a:solidFill>
        <a:ln>
          <a:solidFill>
            <a:schemeClr val="bg1">
              <a:lumMod val="75000"/>
            </a:schemeClr>
          </a:solidFill>
        </a:ln>
      </c:spPr>
      <c:txPr>
        <a:bodyPr/>
        <a:lstStyle/>
        <a:p>
          <a:pPr>
            <a:defRPr lang="ja-JP" sz="1200">
              <a:latin typeface="+mn-lt"/>
            </a:defRPr>
          </a:pPr>
          <a:endParaRPr lang="zh-CN"/>
        </a:p>
      </c:txPr>
    </c:legend>
    <c:plotVisOnly val="1"/>
    <c:dispBlanksAs val="span"/>
    <c:showDLblsOverMax val="0"/>
  </c:chart>
  <c:printSettings>
    <c:headerFooter/>
    <c:pageMargins b="0.75000000000000511" l="0.70000000000000062" r="0.70000000000000062" t="0.75000000000000511" header="0.30000000000000032" footer="0.30000000000000032"/>
    <c:pageSetup/>
  </c:printSettings>
  <c:userShapes r:id="rId1"/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ja-JP"/>
            </a:pPr>
            <a:r>
              <a:rPr lang="en-US" altLang="ja-JP"/>
              <a:t>Lv (Variation)</a:t>
            </a:r>
            <a:endParaRPr lang="ja-JP" alt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'Drift Raw data '!$F$59</c:f>
              <c:strCache>
                <c:ptCount val="1"/>
                <c:pt idx="0">
                  <c:v>0</c:v>
                </c:pt>
              </c:strCache>
            </c:strRef>
          </c:tx>
          <c:marker>
            <c:symbol val="square"/>
            <c:size val="5"/>
          </c:marker>
          <c:xVal>
            <c:numRef>
              <c:f>'Drift Raw data '!$C$63:$C$96</c:f>
              <c:numCache>
                <c:formatCode>General</c:formatCode>
                <c:ptCount val="34"/>
                <c:pt idx="0">
                  <c:v>0</c:v>
                </c:pt>
                <c:pt idx="1">
                  <c:v>3.3333333333333333E-2</c:v>
                </c:pt>
                <c:pt idx="2">
                  <c:v>8.3333333333333301E-2</c:v>
                </c:pt>
                <c:pt idx="3">
                  <c:v>0.16666666666666666</c:v>
                </c:pt>
                <c:pt idx="4">
                  <c:v>0.33333333333333331</c:v>
                </c:pt>
                <c:pt idx="5">
                  <c:v>0.5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8</c:v>
                </c:pt>
                <c:pt idx="10">
                  <c:v>12</c:v>
                </c:pt>
                <c:pt idx="11">
                  <c:v>24</c:v>
                </c:pt>
                <c:pt idx="12">
                  <c:v>48</c:v>
                </c:pt>
                <c:pt idx="13">
                  <c:v>72</c:v>
                </c:pt>
                <c:pt idx="14">
                  <c:v>100</c:v>
                </c:pt>
                <c:pt idx="15">
                  <c:v>168</c:v>
                </c:pt>
                <c:pt idx="16">
                  <c:v>196</c:v>
                </c:pt>
                <c:pt idx="17">
                  <c:v>216</c:v>
                </c:pt>
                <c:pt idx="18">
                  <c:v>264</c:v>
                </c:pt>
                <c:pt idx="19">
                  <c:v>300</c:v>
                </c:pt>
                <c:pt idx="20">
                  <c:v>336</c:v>
                </c:pt>
                <c:pt idx="21">
                  <c:v>408</c:v>
                </c:pt>
                <c:pt idx="22">
                  <c:v>504</c:v>
                </c:pt>
                <c:pt idx="23">
                  <c:v>600</c:v>
                </c:pt>
                <c:pt idx="24">
                  <c:v>720</c:v>
                </c:pt>
                <c:pt idx="25">
                  <c:v>792</c:v>
                </c:pt>
                <c:pt idx="26">
                  <c:v>840</c:v>
                </c:pt>
                <c:pt idx="27">
                  <c:v>912</c:v>
                </c:pt>
                <c:pt idx="28">
                  <c:v>5000</c:v>
                </c:pt>
                <c:pt idx="29">
                  <c:v>7000</c:v>
                </c:pt>
                <c:pt idx="30">
                  <c:v>10000</c:v>
                </c:pt>
                <c:pt idx="31">
                  <c:v>15000</c:v>
                </c:pt>
                <c:pt idx="32">
                  <c:v>20000</c:v>
                </c:pt>
                <c:pt idx="33">
                  <c:v>25000</c:v>
                </c:pt>
              </c:numCache>
            </c:numRef>
          </c:xVal>
          <c:yVal>
            <c:numRef>
              <c:f>'Drift Raw data '!$L$63:$L$96</c:f>
              <c:numCache>
                <c:formatCode>0.00_);[Red]\(0.00\)</c:formatCode>
                <c:ptCount val="34"/>
                <c:pt idx="0">
                  <c:v>100</c:v>
                </c:pt>
                <c:pt idx="1">
                  <c:v>0</c:v>
                </c:pt>
                <c:pt idx="2">
                  <c:v>115.47468118427922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112.31262584831083</c:v>
                </c:pt>
                <c:pt idx="7">
                  <c:v>112.46177940189423</c:v>
                </c:pt>
                <c:pt idx="8">
                  <c:v>112.61093295547767</c:v>
                </c:pt>
                <c:pt idx="11">
                  <c:v>112.76008650906107</c:v>
                </c:pt>
                <c:pt idx="12">
                  <c:v>112.76008650906107</c:v>
                </c:pt>
                <c:pt idx="15">
                  <c:v>113.80416138414498</c:v>
                </c:pt>
                <c:pt idx="16">
                  <c:v>113.20754716981132</c:v>
                </c:pt>
                <c:pt idx="17">
                  <c:v>113.50585427697814</c:v>
                </c:pt>
                <c:pt idx="18">
                  <c:v>114.13479006637333</c:v>
                </c:pt>
                <c:pt idx="19">
                  <c:v>113.9369080468342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E06-448F-954B-18A099260EB1}"/>
            </c:ext>
          </c:extLst>
        </c:ser>
        <c:ser>
          <c:idx val="1"/>
          <c:order val="1"/>
          <c:tx>
            <c:strRef>
              <c:f>'Drift Raw data '!$U$59</c:f>
              <c:strCache>
                <c:ptCount val="1"/>
                <c:pt idx="0">
                  <c:v>0</c:v>
                </c:pt>
              </c:strCache>
            </c:strRef>
          </c:tx>
          <c:marker>
            <c:symbol val="square"/>
            <c:size val="5"/>
          </c:marker>
          <c:xVal>
            <c:numRef>
              <c:f>'Drift Raw data '!$C$63:$C$96</c:f>
              <c:numCache>
                <c:formatCode>General</c:formatCode>
                <c:ptCount val="34"/>
                <c:pt idx="0">
                  <c:v>0</c:v>
                </c:pt>
                <c:pt idx="1">
                  <c:v>3.3333333333333333E-2</c:v>
                </c:pt>
                <c:pt idx="2">
                  <c:v>8.3333333333333301E-2</c:v>
                </c:pt>
                <c:pt idx="3">
                  <c:v>0.16666666666666666</c:v>
                </c:pt>
                <c:pt idx="4">
                  <c:v>0.33333333333333331</c:v>
                </c:pt>
                <c:pt idx="5">
                  <c:v>0.5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8</c:v>
                </c:pt>
                <c:pt idx="10">
                  <c:v>12</c:v>
                </c:pt>
                <c:pt idx="11">
                  <c:v>24</c:v>
                </c:pt>
                <c:pt idx="12">
                  <c:v>48</c:v>
                </c:pt>
                <c:pt idx="13">
                  <c:v>72</c:v>
                </c:pt>
                <c:pt idx="14">
                  <c:v>100</c:v>
                </c:pt>
                <c:pt idx="15">
                  <c:v>168</c:v>
                </c:pt>
                <c:pt idx="16">
                  <c:v>196</c:v>
                </c:pt>
                <c:pt idx="17">
                  <c:v>216</c:v>
                </c:pt>
                <c:pt idx="18">
                  <c:v>264</c:v>
                </c:pt>
                <c:pt idx="19">
                  <c:v>300</c:v>
                </c:pt>
                <c:pt idx="20">
                  <c:v>336</c:v>
                </c:pt>
                <c:pt idx="21">
                  <c:v>408</c:v>
                </c:pt>
                <c:pt idx="22">
                  <c:v>504</c:v>
                </c:pt>
                <c:pt idx="23">
                  <c:v>600</c:v>
                </c:pt>
                <c:pt idx="24">
                  <c:v>720</c:v>
                </c:pt>
                <c:pt idx="25">
                  <c:v>792</c:v>
                </c:pt>
                <c:pt idx="26">
                  <c:v>840</c:v>
                </c:pt>
                <c:pt idx="27">
                  <c:v>912</c:v>
                </c:pt>
                <c:pt idx="28">
                  <c:v>5000</c:v>
                </c:pt>
                <c:pt idx="29">
                  <c:v>7000</c:v>
                </c:pt>
                <c:pt idx="30">
                  <c:v>10000</c:v>
                </c:pt>
                <c:pt idx="31">
                  <c:v>15000</c:v>
                </c:pt>
                <c:pt idx="32">
                  <c:v>20000</c:v>
                </c:pt>
                <c:pt idx="33">
                  <c:v>25000</c:v>
                </c:pt>
              </c:numCache>
            </c:numRef>
          </c:xVal>
          <c:yVal>
            <c:numRef>
              <c:f>'Drift Raw data '!$AA$63:$AA$96</c:f>
              <c:numCache>
                <c:formatCode>0.00_);[Red]\(0.00\)</c:formatCode>
                <c:ptCount val="34"/>
                <c:pt idx="0">
                  <c:v>100</c:v>
                </c:pt>
                <c:pt idx="1">
                  <c:v>0</c:v>
                </c:pt>
                <c:pt idx="2">
                  <c:v>115.01674199312302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113.86707007612726</c:v>
                </c:pt>
                <c:pt idx="7">
                  <c:v>113.96567516028769</c:v>
                </c:pt>
                <c:pt idx="8">
                  <c:v>113.96567516028769</c:v>
                </c:pt>
                <c:pt idx="9">
                  <c:v>113.96567516028769</c:v>
                </c:pt>
                <c:pt idx="10">
                  <c:v>114.56628477905073</c:v>
                </c:pt>
                <c:pt idx="11">
                  <c:v>114.41613237435998</c:v>
                </c:pt>
                <c:pt idx="12">
                  <c:v>114.56628477905073</c:v>
                </c:pt>
                <c:pt idx="13">
                  <c:v>114.56628477905073</c:v>
                </c:pt>
                <c:pt idx="14">
                  <c:v>115.16689439781378</c:v>
                </c:pt>
                <c:pt idx="15">
                  <c:v>114.71643718374149</c:v>
                </c:pt>
                <c:pt idx="16">
                  <c:v>114.83855613447649</c:v>
                </c:pt>
                <c:pt idx="17">
                  <c:v>114.86658958843225</c:v>
                </c:pt>
                <c:pt idx="18">
                  <c:v>116.21796123064911</c:v>
                </c:pt>
                <c:pt idx="19">
                  <c:v>115.43367017522786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E06-448F-954B-18A099260EB1}"/>
            </c:ext>
          </c:extLst>
        </c:ser>
        <c:ser>
          <c:idx val="2"/>
          <c:order val="2"/>
          <c:tx>
            <c:strRef>
              <c:f>'Drift Raw data '!$AJ$59</c:f>
              <c:strCache>
                <c:ptCount val="1"/>
                <c:pt idx="0">
                  <c:v>0</c:v>
                </c:pt>
              </c:strCache>
            </c:strRef>
          </c:tx>
          <c:marker>
            <c:symbol val="triangle"/>
            <c:size val="5"/>
          </c:marker>
          <c:xVal>
            <c:numRef>
              <c:f>'Drift Raw data '!$C$63:$C$96</c:f>
              <c:numCache>
                <c:formatCode>General</c:formatCode>
                <c:ptCount val="34"/>
                <c:pt idx="0">
                  <c:v>0</c:v>
                </c:pt>
                <c:pt idx="1">
                  <c:v>3.3333333333333333E-2</c:v>
                </c:pt>
                <c:pt idx="2">
                  <c:v>8.3333333333333301E-2</c:v>
                </c:pt>
                <c:pt idx="3">
                  <c:v>0.16666666666666666</c:v>
                </c:pt>
                <c:pt idx="4">
                  <c:v>0.33333333333333331</c:v>
                </c:pt>
                <c:pt idx="5">
                  <c:v>0.5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8</c:v>
                </c:pt>
                <c:pt idx="10">
                  <c:v>12</c:v>
                </c:pt>
                <c:pt idx="11">
                  <c:v>24</c:v>
                </c:pt>
                <c:pt idx="12">
                  <c:v>48</c:v>
                </c:pt>
                <c:pt idx="13">
                  <c:v>72</c:v>
                </c:pt>
                <c:pt idx="14">
                  <c:v>100</c:v>
                </c:pt>
                <c:pt idx="15">
                  <c:v>168</c:v>
                </c:pt>
                <c:pt idx="16">
                  <c:v>196</c:v>
                </c:pt>
                <c:pt idx="17">
                  <c:v>216</c:v>
                </c:pt>
                <c:pt idx="18">
                  <c:v>264</c:v>
                </c:pt>
                <c:pt idx="19">
                  <c:v>300</c:v>
                </c:pt>
                <c:pt idx="20">
                  <c:v>336</c:v>
                </c:pt>
                <c:pt idx="21">
                  <c:v>408</c:v>
                </c:pt>
                <c:pt idx="22">
                  <c:v>504</c:v>
                </c:pt>
                <c:pt idx="23">
                  <c:v>600</c:v>
                </c:pt>
                <c:pt idx="24">
                  <c:v>720</c:v>
                </c:pt>
                <c:pt idx="25">
                  <c:v>792</c:v>
                </c:pt>
                <c:pt idx="26">
                  <c:v>840</c:v>
                </c:pt>
                <c:pt idx="27">
                  <c:v>912</c:v>
                </c:pt>
                <c:pt idx="28">
                  <c:v>5000</c:v>
                </c:pt>
                <c:pt idx="29">
                  <c:v>7000</c:v>
                </c:pt>
                <c:pt idx="30">
                  <c:v>10000</c:v>
                </c:pt>
                <c:pt idx="31">
                  <c:v>15000</c:v>
                </c:pt>
                <c:pt idx="32">
                  <c:v>20000</c:v>
                </c:pt>
                <c:pt idx="33">
                  <c:v>25000</c:v>
                </c:pt>
              </c:numCache>
            </c:numRef>
          </c:xVal>
          <c:yVal>
            <c:numRef>
              <c:f>'Drift Raw data '!$AP$63:$AP$96</c:f>
              <c:numCache>
                <c:formatCode>0.00_ ;[Red]\-0.00\ 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E06-448F-954B-18A099260EB1}"/>
            </c:ext>
          </c:extLst>
        </c:ser>
        <c:ser>
          <c:idx val="3"/>
          <c:order val="3"/>
          <c:tx>
            <c:strRef>
              <c:f>'Drift Raw data '!$AY$59</c:f>
              <c:strCache>
                <c:ptCount val="1"/>
                <c:pt idx="0">
                  <c:v>0</c:v>
                </c:pt>
              </c:strCache>
            </c:strRef>
          </c:tx>
          <c:marker>
            <c:symbol val="triangle"/>
            <c:size val="5"/>
          </c:marker>
          <c:xVal>
            <c:numRef>
              <c:f>'Drift Raw data '!$C$63:$C$96</c:f>
              <c:numCache>
                <c:formatCode>General</c:formatCode>
                <c:ptCount val="34"/>
                <c:pt idx="0">
                  <c:v>0</c:v>
                </c:pt>
                <c:pt idx="1">
                  <c:v>3.3333333333333333E-2</c:v>
                </c:pt>
                <c:pt idx="2">
                  <c:v>8.3333333333333301E-2</c:v>
                </c:pt>
                <c:pt idx="3">
                  <c:v>0.16666666666666666</c:v>
                </c:pt>
                <c:pt idx="4">
                  <c:v>0.33333333333333331</c:v>
                </c:pt>
                <c:pt idx="5">
                  <c:v>0.5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8</c:v>
                </c:pt>
                <c:pt idx="10">
                  <c:v>12</c:v>
                </c:pt>
                <c:pt idx="11">
                  <c:v>24</c:v>
                </c:pt>
                <c:pt idx="12">
                  <c:v>48</c:v>
                </c:pt>
                <c:pt idx="13">
                  <c:v>72</c:v>
                </c:pt>
                <c:pt idx="14">
                  <c:v>100</c:v>
                </c:pt>
                <c:pt idx="15">
                  <c:v>168</c:v>
                </c:pt>
                <c:pt idx="16">
                  <c:v>196</c:v>
                </c:pt>
                <c:pt idx="17">
                  <c:v>216</c:v>
                </c:pt>
                <c:pt idx="18">
                  <c:v>264</c:v>
                </c:pt>
                <c:pt idx="19">
                  <c:v>300</c:v>
                </c:pt>
                <c:pt idx="20">
                  <c:v>336</c:v>
                </c:pt>
                <c:pt idx="21">
                  <c:v>408</c:v>
                </c:pt>
                <c:pt idx="22">
                  <c:v>504</c:v>
                </c:pt>
                <c:pt idx="23">
                  <c:v>600</c:v>
                </c:pt>
                <c:pt idx="24">
                  <c:v>720</c:v>
                </c:pt>
                <c:pt idx="25">
                  <c:v>792</c:v>
                </c:pt>
                <c:pt idx="26">
                  <c:v>840</c:v>
                </c:pt>
                <c:pt idx="27">
                  <c:v>912</c:v>
                </c:pt>
                <c:pt idx="28">
                  <c:v>5000</c:v>
                </c:pt>
                <c:pt idx="29">
                  <c:v>7000</c:v>
                </c:pt>
                <c:pt idx="30">
                  <c:v>10000</c:v>
                </c:pt>
                <c:pt idx="31">
                  <c:v>15000</c:v>
                </c:pt>
                <c:pt idx="32">
                  <c:v>20000</c:v>
                </c:pt>
                <c:pt idx="33">
                  <c:v>25000</c:v>
                </c:pt>
              </c:numCache>
            </c:numRef>
          </c:xVal>
          <c:yVal>
            <c:numRef>
              <c:f>'Drift Raw data '!$BE$63:$BE$96</c:f>
              <c:numCache>
                <c:formatCode>0.00_ ;[Red]\-0.00\ 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0E06-448F-954B-18A099260EB1}"/>
            </c:ext>
          </c:extLst>
        </c:ser>
        <c:ser>
          <c:idx val="4"/>
          <c:order val="4"/>
          <c:tx>
            <c:strRef>
              <c:f>'Drift Raw data '!$BN$59</c:f>
              <c:strCache>
                <c:ptCount val="1"/>
                <c:pt idx="0">
                  <c:v>0</c:v>
                </c:pt>
              </c:strCache>
            </c:strRef>
          </c:tx>
          <c:marker>
            <c:symbol val="circle"/>
            <c:size val="5"/>
          </c:marker>
          <c:xVal>
            <c:numRef>
              <c:f>'Drift Raw data '!$C$63:$C$96</c:f>
              <c:numCache>
                <c:formatCode>General</c:formatCode>
                <c:ptCount val="34"/>
                <c:pt idx="0">
                  <c:v>0</c:v>
                </c:pt>
                <c:pt idx="1">
                  <c:v>3.3333333333333333E-2</c:v>
                </c:pt>
                <c:pt idx="2">
                  <c:v>8.3333333333333301E-2</c:v>
                </c:pt>
                <c:pt idx="3">
                  <c:v>0.16666666666666666</c:v>
                </c:pt>
                <c:pt idx="4">
                  <c:v>0.33333333333333331</c:v>
                </c:pt>
                <c:pt idx="5">
                  <c:v>0.5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8</c:v>
                </c:pt>
                <c:pt idx="10">
                  <c:v>12</c:v>
                </c:pt>
                <c:pt idx="11">
                  <c:v>24</c:v>
                </c:pt>
                <c:pt idx="12">
                  <c:v>48</c:v>
                </c:pt>
                <c:pt idx="13">
                  <c:v>72</c:v>
                </c:pt>
                <c:pt idx="14">
                  <c:v>100</c:v>
                </c:pt>
                <c:pt idx="15">
                  <c:v>168</c:v>
                </c:pt>
                <c:pt idx="16">
                  <c:v>196</c:v>
                </c:pt>
                <c:pt idx="17">
                  <c:v>216</c:v>
                </c:pt>
                <c:pt idx="18">
                  <c:v>264</c:v>
                </c:pt>
                <c:pt idx="19">
                  <c:v>300</c:v>
                </c:pt>
                <c:pt idx="20">
                  <c:v>336</c:v>
                </c:pt>
                <c:pt idx="21">
                  <c:v>408</c:v>
                </c:pt>
                <c:pt idx="22">
                  <c:v>504</c:v>
                </c:pt>
                <c:pt idx="23">
                  <c:v>600</c:v>
                </c:pt>
                <c:pt idx="24">
                  <c:v>720</c:v>
                </c:pt>
                <c:pt idx="25">
                  <c:v>792</c:v>
                </c:pt>
                <c:pt idx="26">
                  <c:v>840</c:v>
                </c:pt>
                <c:pt idx="27">
                  <c:v>912</c:v>
                </c:pt>
                <c:pt idx="28">
                  <c:v>5000</c:v>
                </c:pt>
                <c:pt idx="29">
                  <c:v>7000</c:v>
                </c:pt>
                <c:pt idx="30">
                  <c:v>10000</c:v>
                </c:pt>
                <c:pt idx="31">
                  <c:v>15000</c:v>
                </c:pt>
                <c:pt idx="32">
                  <c:v>20000</c:v>
                </c:pt>
                <c:pt idx="33">
                  <c:v>25000</c:v>
                </c:pt>
              </c:numCache>
            </c:numRef>
          </c:xVal>
          <c:yVal>
            <c:numRef>
              <c:f>'Drift Raw data '!$BT$63:$BT$96</c:f>
              <c:numCache>
                <c:formatCode>0.00_ ;[Red]\-0.00\ 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0E06-448F-954B-18A099260EB1}"/>
            </c:ext>
          </c:extLst>
        </c:ser>
        <c:ser>
          <c:idx val="5"/>
          <c:order val="5"/>
          <c:tx>
            <c:strRef>
              <c:f>'Drift Raw data '!$CC$59</c:f>
              <c:strCache>
                <c:ptCount val="1"/>
                <c:pt idx="0">
                  <c:v>0</c:v>
                </c:pt>
              </c:strCache>
            </c:strRef>
          </c:tx>
          <c:marker>
            <c:symbol val="circle"/>
            <c:size val="5"/>
          </c:marker>
          <c:xVal>
            <c:numRef>
              <c:f>'Drift Raw data '!$C$63:$C$96</c:f>
              <c:numCache>
                <c:formatCode>General</c:formatCode>
                <c:ptCount val="34"/>
                <c:pt idx="0">
                  <c:v>0</c:v>
                </c:pt>
                <c:pt idx="1">
                  <c:v>3.3333333333333333E-2</c:v>
                </c:pt>
                <c:pt idx="2">
                  <c:v>8.3333333333333301E-2</c:v>
                </c:pt>
                <c:pt idx="3">
                  <c:v>0.16666666666666666</c:v>
                </c:pt>
                <c:pt idx="4">
                  <c:v>0.33333333333333331</c:v>
                </c:pt>
                <c:pt idx="5">
                  <c:v>0.5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8</c:v>
                </c:pt>
                <c:pt idx="10">
                  <c:v>12</c:v>
                </c:pt>
                <c:pt idx="11">
                  <c:v>24</c:v>
                </c:pt>
                <c:pt idx="12">
                  <c:v>48</c:v>
                </c:pt>
                <c:pt idx="13">
                  <c:v>72</c:v>
                </c:pt>
                <c:pt idx="14">
                  <c:v>100</c:v>
                </c:pt>
                <c:pt idx="15">
                  <c:v>168</c:v>
                </c:pt>
                <c:pt idx="16">
                  <c:v>196</c:v>
                </c:pt>
                <c:pt idx="17">
                  <c:v>216</c:v>
                </c:pt>
                <c:pt idx="18">
                  <c:v>264</c:v>
                </c:pt>
                <c:pt idx="19">
                  <c:v>300</c:v>
                </c:pt>
                <c:pt idx="20">
                  <c:v>336</c:v>
                </c:pt>
                <c:pt idx="21">
                  <c:v>408</c:v>
                </c:pt>
                <c:pt idx="22">
                  <c:v>504</c:v>
                </c:pt>
                <c:pt idx="23">
                  <c:v>600</c:v>
                </c:pt>
                <c:pt idx="24">
                  <c:v>720</c:v>
                </c:pt>
                <c:pt idx="25">
                  <c:v>792</c:v>
                </c:pt>
                <c:pt idx="26">
                  <c:v>840</c:v>
                </c:pt>
                <c:pt idx="27">
                  <c:v>912</c:v>
                </c:pt>
                <c:pt idx="28">
                  <c:v>5000</c:v>
                </c:pt>
                <c:pt idx="29">
                  <c:v>7000</c:v>
                </c:pt>
                <c:pt idx="30">
                  <c:v>10000</c:v>
                </c:pt>
                <c:pt idx="31">
                  <c:v>15000</c:v>
                </c:pt>
                <c:pt idx="32">
                  <c:v>20000</c:v>
                </c:pt>
                <c:pt idx="33">
                  <c:v>25000</c:v>
                </c:pt>
              </c:numCache>
            </c:numRef>
          </c:xVal>
          <c:yVal>
            <c:numRef>
              <c:f>'Drift Raw data '!$CI$63:$CI$96</c:f>
              <c:numCache>
                <c:formatCode>0.00_ ;[Red]\-0.00\ 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0E06-448F-954B-18A099260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890304"/>
        <c:axId val="121892224"/>
      </c:scatterChart>
      <c:valAx>
        <c:axId val="121890304"/>
        <c:scaling>
          <c:orientation val="minMax"/>
          <c:max val="300"/>
          <c:min val="0"/>
        </c:scaling>
        <c:delete val="0"/>
        <c:axPos val="b"/>
        <c:majorGridlines/>
        <c:minorGridlines>
          <c:spPr>
            <a:ln>
              <a:solidFill>
                <a:schemeClr val="bg1">
                  <a:lumMod val="85000"/>
                </a:scheme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lang="ja-JP"/>
                </a:pPr>
                <a:r>
                  <a:rPr lang="en-US" altLang="ja-JP" sz="1000" b="1" i="0" u="none" strike="noStrike" baseline="0"/>
                  <a:t>Aging Time</a:t>
                </a:r>
                <a:r>
                  <a:rPr lang="ja-JP" altLang="ja-JP" sz="1000" b="1" i="0" u="none" strike="noStrike" baseline="0"/>
                  <a:t>　</a:t>
                </a:r>
                <a:r>
                  <a:rPr lang="en-US" altLang="ja-JP" sz="1000" b="1" i="0" u="none" strike="noStrike" baseline="0"/>
                  <a:t>[hours]</a:t>
                </a:r>
                <a:endParaRPr lang="ja-JP"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txPr>
          <a:bodyPr/>
          <a:lstStyle/>
          <a:p>
            <a:pPr>
              <a:defRPr lang="ja-JP" sz="1200">
                <a:latin typeface="+mj-lt"/>
              </a:defRPr>
            </a:pPr>
            <a:endParaRPr lang="zh-CN"/>
          </a:p>
        </c:txPr>
        <c:crossAx val="121892224"/>
        <c:crosses val="autoZero"/>
        <c:crossBetween val="midCat"/>
      </c:valAx>
      <c:valAx>
        <c:axId val="121892224"/>
        <c:scaling>
          <c:orientation val="minMax"/>
          <c:max val="110"/>
          <c:min val="80"/>
        </c:scaling>
        <c:delete val="0"/>
        <c:axPos val="l"/>
        <c:majorGridlines/>
        <c:minorGridlines>
          <c:spPr>
            <a:ln>
              <a:solidFill>
                <a:schemeClr val="bg1">
                  <a:lumMod val="85000"/>
                </a:scheme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lang="ja-JP" b="0">
                    <a:latin typeface="Arial Unicode MS" pitchFamily="50" charset="-128"/>
                    <a:ea typeface="Arial Unicode MS" pitchFamily="50" charset="-128"/>
                    <a:cs typeface="Arial Unicode MS" pitchFamily="50" charset="-128"/>
                  </a:defRPr>
                </a:pPr>
                <a:r>
                  <a:rPr lang="en-US" altLang="ja-JP" b="0">
                    <a:latin typeface="Arial Unicode MS" pitchFamily="50" charset="-128"/>
                    <a:ea typeface="Arial Unicode MS" pitchFamily="50" charset="-128"/>
                    <a:cs typeface="Arial Unicode MS" pitchFamily="50" charset="-128"/>
                  </a:rPr>
                  <a:t>White Luminance</a:t>
                </a:r>
                <a:r>
                  <a:rPr lang="ja-JP" altLang="en-US" b="0">
                    <a:latin typeface="Arial Unicode MS" pitchFamily="50" charset="-128"/>
                    <a:ea typeface="Arial Unicode MS" pitchFamily="50" charset="-128"/>
                    <a:cs typeface="Arial Unicode MS" pitchFamily="50" charset="-128"/>
                  </a:rPr>
                  <a:t>　</a:t>
                </a:r>
                <a:r>
                  <a:rPr lang="en-US" altLang="ja-JP" b="0">
                    <a:latin typeface="Arial Unicode MS" pitchFamily="50" charset="-128"/>
                    <a:ea typeface="Arial Unicode MS" pitchFamily="50" charset="-128"/>
                    <a:cs typeface="Arial Unicode MS" pitchFamily="50" charset="-128"/>
                  </a:rPr>
                  <a:t>[%]</a:t>
                </a:r>
                <a:endParaRPr lang="ja-JP" altLang="en-US" b="0">
                  <a:latin typeface="Arial Unicode MS" pitchFamily="50" charset="-128"/>
                  <a:ea typeface="Arial Unicode MS" pitchFamily="50" charset="-128"/>
                  <a:cs typeface="Arial Unicode MS" pitchFamily="50" charset="-128"/>
                </a:endParaRPr>
              </a:p>
            </c:rich>
          </c:tx>
          <c:overlay val="0"/>
        </c:title>
        <c:numFmt formatCode="#,##0_);\(#,##0\)" sourceLinked="0"/>
        <c:majorTickMark val="out"/>
        <c:minorTickMark val="none"/>
        <c:tickLblPos val="nextTo"/>
        <c:txPr>
          <a:bodyPr/>
          <a:lstStyle/>
          <a:p>
            <a:pPr>
              <a:defRPr lang="ja-JP" sz="1200">
                <a:latin typeface="+mj-lt"/>
              </a:defRPr>
            </a:pPr>
            <a:endParaRPr lang="zh-CN"/>
          </a:p>
        </c:txPr>
        <c:crossAx val="121890304"/>
        <c:crosses val="autoZero"/>
        <c:crossBetween val="midCat"/>
        <c:majorUnit val="10"/>
      </c:valAx>
    </c:plotArea>
    <c:legend>
      <c:legendPos val="r"/>
      <c:layout>
        <c:manualLayout>
          <c:xMode val="edge"/>
          <c:yMode val="edge"/>
          <c:x val="0.72503076104982211"/>
          <c:y val="4.0227416908372735E-3"/>
          <c:w val="0.26945383316692673"/>
          <c:h val="0.36477165629788977"/>
        </c:manualLayout>
      </c:layout>
      <c:overlay val="1"/>
      <c:spPr>
        <a:solidFill>
          <a:schemeClr val="bg1"/>
        </a:solidFill>
        <a:ln>
          <a:solidFill>
            <a:schemeClr val="bg1">
              <a:lumMod val="75000"/>
            </a:schemeClr>
          </a:solidFill>
        </a:ln>
      </c:spPr>
      <c:txPr>
        <a:bodyPr/>
        <a:lstStyle/>
        <a:p>
          <a:pPr>
            <a:defRPr lang="ja-JP" sz="1200">
              <a:latin typeface="+mn-lt"/>
            </a:defRPr>
          </a:pPr>
          <a:endParaRPr lang="zh-CN"/>
        </a:p>
      </c:txPr>
    </c:legend>
    <c:plotVisOnly val="1"/>
    <c:dispBlanksAs val="span"/>
    <c:showDLblsOverMax val="0"/>
  </c:chart>
  <c:printSettings>
    <c:headerFooter/>
    <c:pageMargins b="0.75000000000000488" l="0.70000000000000062" r="0.70000000000000062" t="0.75000000000000488" header="0.30000000000000032" footer="0.30000000000000032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ja-JP"/>
            </a:pPr>
            <a:r>
              <a:rPr lang="en-US" altLang="ja-JP"/>
              <a:t>Lv</a:t>
            </a:r>
            <a:r>
              <a:rPr lang="ja-JP" altLang="en-US"/>
              <a:t>　</a:t>
            </a:r>
            <a:r>
              <a:rPr lang="en-US" altLang="ja-JP" sz="1800" b="1" i="0" u="none" strike="noStrike" baseline="0">
                <a:effectLst/>
              </a:rPr>
              <a:t>(Variation)</a:t>
            </a:r>
            <a:endParaRPr lang="en-US" altLang="ja-JP"/>
          </a:p>
        </c:rich>
      </c:tx>
      <c:layout>
        <c:manualLayout>
          <c:xMode val="edge"/>
          <c:yMode val="edge"/>
          <c:x val="0.16480849996731442"/>
          <c:y val="3.429493407378742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'Drift Raw data '!$F$59</c:f>
              <c:strCache>
                <c:ptCount val="1"/>
                <c:pt idx="0">
                  <c:v>0</c:v>
                </c:pt>
              </c:strCache>
            </c:strRef>
          </c:tx>
          <c:marker>
            <c:symbol val="square"/>
            <c:size val="5"/>
          </c:marker>
          <c:xVal>
            <c:numRef>
              <c:f>'Drift Raw data '!$C$63:$C$96</c:f>
              <c:numCache>
                <c:formatCode>General</c:formatCode>
                <c:ptCount val="34"/>
                <c:pt idx="0">
                  <c:v>0</c:v>
                </c:pt>
                <c:pt idx="1">
                  <c:v>3.3333333333333333E-2</c:v>
                </c:pt>
                <c:pt idx="2">
                  <c:v>8.3333333333333301E-2</c:v>
                </c:pt>
                <c:pt idx="3">
                  <c:v>0.16666666666666666</c:v>
                </c:pt>
                <c:pt idx="4">
                  <c:v>0.33333333333333331</c:v>
                </c:pt>
                <c:pt idx="5">
                  <c:v>0.5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8</c:v>
                </c:pt>
                <c:pt idx="10">
                  <c:v>12</c:v>
                </c:pt>
                <c:pt idx="11">
                  <c:v>24</c:v>
                </c:pt>
                <c:pt idx="12">
                  <c:v>48</c:v>
                </c:pt>
                <c:pt idx="13">
                  <c:v>72</c:v>
                </c:pt>
                <c:pt idx="14">
                  <c:v>100</c:v>
                </c:pt>
                <c:pt idx="15">
                  <c:v>168</c:v>
                </c:pt>
                <c:pt idx="16">
                  <c:v>196</c:v>
                </c:pt>
                <c:pt idx="17">
                  <c:v>216</c:v>
                </c:pt>
                <c:pt idx="18">
                  <c:v>264</c:v>
                </c:pt>
                <c:pt idx="19">
                  <c:v>300</c:v>
                </c:pt>
                <c:pt idx="20">
                  <c:v>336</c:v>
                </c:pt>
                <c:pt idx="21">
                  <c:v>408</c:v>
                </c:pt>
                <c:pt idx="22">
                  <c:v>504</c:v>
                </c:pt>
                <c:pt idx="23">
                  <c:v>600</c:v>
                </c:pt>
                <c:pt idx="24">
                  <c:v>720</c:v>
                </c:pt>
                <c:pt idx="25">
                  <c:v>792</c:v>
                </c:pt>
                <c:pt idx="26">
                  <c:v>840</c:v>
                </c:pt>
                <c:pt idx="27">
                  <c:v>912</c:v>
                </c:pt>
                <c:pt idx="28">
                  <c:v>5000</c:v>
                </c:pt>
                <c:pt idx="29">
                  <c:v>7000</c:v>
                </c:pt>
                <c:pt idx="30">
                  <c:v>10000</c:v>
                </c:pt>
                <c:pt idx="31">
                  <c:v>15000</c:v>
                </c:pt>
                <c:pt idx="32">
                  <c:v>20000</c:v>
                </c:pt>
                <c:pt idx="33">
                  <c:v>25000</c:v>
                </c:pt>
              </c:numCache>
            </c:numRef>
          </c:xVal>
          <c:yVal>
            <c:numRef>
              <c:f>'Drift Raw data '!$L$63:$L$96</c:f>
              <c:numCache>
                <c:formatCode>0.00_);[Red]\(0.00\)</c:formatCode>
                <c:ptCount val="34"/>
                <c:pt idx="0">
                  <c:v>100</c:v>
                </c:pt>
                <c:pt idx="1">
                  <c:v>0</c:v>
                </c:pt>
                <c:pt idx="2">
                  <c:v>115.47468118427922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112.31262584831083</c:v>
                </c:pt>
                <c:pt idx="7">
                  <c:v>112.46177940189423</c:v>
                </c:pt>
                <c:pt idx="8">
                  <c:v>112.61093295547767</c:v>
                </c:pt>
                <c:pt idx="11">
                  <c:v>112.76008650906107</c:v>
                </c:pt>
                <c:pt idx="12">
                  <c:v>112.76008650906107</c:v>
                </c:pt>
                <c:pt idx="15">
                  <c:v>113.80416138414498</c:v>
                </c:pt>
                <c:pt idx="16">
                  <c:v>113.20754716981132</c:v>
                </c:pt>
                <c:pt idx="17">
                  <c:v>113.50585427697814</c:v>
                </c:pt>
                <c:pt idx="18">
                  <c:v>114.13479006637333</c:v>
                </c:pt>
                <c:pt idx="19">
                  <c:v>113.9369080468342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467-49E6-9031-4E70AD47C79F}"/>
            </c:ext>
          </c:extLst>
        </c:ser>
        <c:ser>
          <c:idx val="1"/>
          <c:order val="1"/>
          <c:tx>
            <c:strRef>
              <c:f>'Drift Raw data '!$U$59</c:f>
              <c:strCache>
                <c:ptCount val="1"/>
                <c:pt idx="0">
                  <c:v>0</c:v>
                </c:pt>
              </c:strCache>
            </c:strRef>
          </c:tx>
          <c:marker>
            <c:symbol val="square"/>
            <c:size val="5"/>
          </c:marker>
          <c:xVal>
            <c:numRef>
              <c:f>'Drift Raw data '!$C$63:$C$96</c:f>
              <c:numCache>
                <c:formatCode>General</c:formatCode>
                <c:ptCount val="34"/>
                <c:pt idx="0">
                  <c:v>0</c:v>
                </c:pt>
                <c:pt idx="1">
                  <c:v>3.3333333333333333E-2</c:v>
                </c:pt>
                <c:pt idx="2">
                  <c:v>8.3333333333333301E-2</c:v>
                </c:pt>
                <c:pt idx="3">
                  <c:v>0.16666666666666666</c:v>
                </c:pt>
                <c:pt idx="4">
                  <c:v>0.33333333333333331</c:v>
                </c:pt>
                <c:pt idx="5">
                  <c:v>0.5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8</c:v>
                </c:pt>
                <c:pt idx="10">
                  <c:v>12</c:v>
                </c:pt>
                <c:pt idx="11">
                  <c:v>24</c:v>
                </c:pt>
                <c:pt idx="12">
                  <c:v>48</c:v>
                </c:pt>
                <c:pt idx="13">
                  <c:v>72</c:v>
                </c:pt>
                <c:pt idx="14">
                  <c:v>100</c:v>
                </c:pt>
                <c:pt idx="15">
                  <c:v>168</c:v>
                </c:pt>
                <c:pt idx="16">
                  <c:v>196</c:v>
                </c:pt>
                <c:pt idx="17">
                  <c:v>216</c:v>
                </c:pt>
                <c:pt idx="18">
                  <c:v>264</c:v>
                </c:pt>
                <c:pt idx="19">
                  <c:v>300</c:v>
                </c:pt>
                <c:pt idx="20">
                  <c:v>336</c:v>
                </c:pt>
                <c:pt idx="21">
                  <c:v>408</c:v>
                </c:pt>
                <c:pt idx="22">
                  <c:v>504</c:v>
                </c:pt>
                <c:pt idx="23">
                  <c:v>600</c:v>
                </c:pt>
                <c:pt idx="24">
                  <c:v>720</c:v>
                </c:pt>
                <c:pt idx="25">
                  <c:v>792</c:v>
                </c:pt>
                <c:pt idx="26">
                  <c:v>840</c:v>
                </c:pt>
                <c:pt idx="27">
                  <c:v>912</c:v>
                </c:pt>
                <c:pt idx="28">
                  <c:v>5000</c:v>
                </c:pt>
                <c:pt idx="29">
                  <c:v>7000</c:v>
                </c:pt>
                <c:pt idx="30">
                  <c:v>10000</c:v>
                </c:pt>
                <c:pt idx="31">
                  <c:v>15000</c:v>
                </c:pt>
                <c:pt idx="32">
                  <c:v>20000</c:v>
                </c:pt>
                <c:pt idx="33">
                  <c:v>25000</c:v>
                </c:pt>
              </c:numCache>
            </c:numRef>
          </c:xVal>
          <c:yVal>
            <c:numRef>
              <c:f>'Drift Raw data '!$AA$63:$AA$96</c:f>
              <c:numCache>
                <c:formatCode>0.00_);[Red]\(0.00\)</c:formatCode>
                <c:ptCount val="34"/>
                <c:pt idx="0">
                  <c:v>100</c:v>
                </c:pt>
                <c:pt idx="1">
                  <c:v>0</c:v>
                </c:pt>
                <c:pt idx="2">
                  <c:v>115.01674199312302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113.86707007612726</c:v>
                </c:pt>
                <c:pt idx="7">
                  <c:v>113.96567516028769</c:v>
                </c:pt>
                <c:pt idx="8">
                  <c:v>113.96567516028769</c:v>
                </c:pt>
                <c:pt idx="9">
                  <c:v>113.96567516028769</c:v>
                </c:pt>
                <c:pt idx="10">
                  <c:v>114.56628477905073</c:v>
                </c:pt>
                <c:pt idx="11">
                  <c:v>114.41613237435998</c:v>
                </c:pt>
                <c:pt idx="12">
                  <c:v>114.56628477905073</c:v>
                </c:pt>
                <c:pt idx="13">
                  <c:v>114.56628477905073</c:v>
                </c:pt>
                <c:pt idx="14">
                  <c:v>115.16689439781378</c:v>
                </c:pt>
                <c:pt idx="15">
                  <c:v>114.71643718374149</c:v>
                </c:pt>
                <c:pt idx="16">
                  <c:v>114.83855613447649</c:v>
                </c:pt>
                <c:pt idx="17">
                  <c:v>114.86658958843225</c:v>
                </c:pt>
                <c:pt idx="18">
                  <c:v>116.21796123064911</c:v>
                </c:pt>
                <c:pt idx="19">
                  <c:v>115.43367017522786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467-49E6-9031-4E70AD47C79F}"/>
            </c:ext>
          </c:extLst>
        </c:ser>
        <c:ser>
          <c:idx val="2"/>
          <c:order val="2"/>
          <c:tx>
            <c:strRef>
              <c:f>'Drift Raw data '!$AJ$59</c:f>
              <c:strCache>
                <c:ptCount val="1"/>
                <c:pt idx="0">
                  <c:v>0</c:v>
                </c:pt>
              </c:strCache>
            </c:strRef>
          </c:tx>
          <c:marker>
            <c:symbol val="triangle"/>
            <c:size val="5"/>
          </c:marker>
          <c:xVal>
            <c:numRef>
              <c:f>'Drift Raw data '!$C$63:$C$96</c:f>
              <c:numCache>
                <c:formatCode>General</c:formatCode>
                <c:ptCount val="34"/>
                <c:pt idx="0">
                  <c:v>0</c:v>
                </c:pt>
                <c:pt idx="1">
                  <c:v>3.3333333333333333E-2</c:v>
                </c:pt>
                <c:pt idx="2">
                  <c:v>8.3333333333333301E-2</c:v>
                </c:pt>
                <c:pt idx="3">
                  <c:v>0.16666666666666666</c:v>
                </c:pt>
                <c:pt idx="4">
                  <c:v>0.33333333333333331</c:v>
                </c:pt>
                <c:pt idx="5">
                  <c:v>0.5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8</c:v>
                </c:pt>
                <c:pt idx="10">
                  <c:v>12</c:v>
                </c:pt>
                <c:pt idx="11">
                  <c:v>24</c:v>
                </c:pt>
                <c:pt idx="12">
                  <c:v>48</c:v>
                </c:pt>
                <c:pt idx="13">
                  <c:v>72</c:v>
                </c:pt>
                <c:pt idx="14">
                  <c:v>100</c:v>
                </c:pt>
                <c:pt idx="15">
                  <c:v>168</c:v>
                </c:pt>
                <c:pt idx="16">
                  <c:v>196</c:v>
                </c:pt>
                <c:pt idx="17">
                  <c:v>216</c:v>
                </c:pt>
                <c:pt idx="18">
                  <c:v>264</c:v>
                </c:pt>
                <c:pt idx="19">
                  <c:v>300</c:v>
                </c:pt>
                <c:pt idx="20">
                  <c:v>336</c:v>
                </c:pt>
                <c:pt idx="21">
                  <c:v>408</c:v>
                </c:pt>
                <c:pt idx="22">
                  <c:v>504</c:v>
                </c:pt>
                <c:pt idx="23">
                  <c:v>600</c:v>
                </c:pt>
                <c:pt idx="24">
                  <c:v>720</c:v>
                </c:pt>
                <c:pt idx="25">
                  <c:v>792</c:v>
                </c:pt>
                <c:pt idx="26">
                  <c:v>840</c:v>
                </c:pt>
                <c:pt idx="27">
                  <c:v>912</c:v>
                </c:pt>
                <c:pt idx="28">
                  <c:v>5000</c:v>
                </c:pt>
                <c:pt idx="29">
                  <c:v>7000</c:v>
                </c:pt>
                <c:pt idx="30">
                  <c:v>10000</c:v>
                </c:pt>
                <c:pt idx="31">
                  <c:v>15000</c:v>
                </c:pt>
                <c:pt idx="32">
                  <c:v>20000</c:v>
                </c:pt>
                <c:pt idx="33">
                  <c:v>25000</c:v>
                </c:pt>
              </c:numCache>
            </c:numRef>
          </c:xVal>
          <c:yVal>
            <c:numRef>
              <c:f>'Drift Raw data '!$AP$63:$AP$96</c:f>
              <c:numCache>
                <c:formatCode>0.00_ ;[Red]\-0.00\ 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467-49E6-9031-4E70AD47C79F}"/>
            </c:ext>
          </c:extLst>
        </c:ser>
        <c:ser>
          <c:idx val="3"/>
          <c:order val="3"/>
          <c:tx>
            <c:strRef>
              <c:f>'Drift Raw data '!$AY$59</c:f>
              <c:strCache>
                <c:ptCount val="1"/>
                <c:pt idx="0">
                  <c:v>0</c:v>
                </c:pt>
              </c:strCache>
            </c:strRef>
          </c:tx>
          <c:marker>
            <c:symbol val="triangle"/>
            <c:size val="5"/>
          </c:marker>
          <c:xVal>
            <c:numRef>
              <c:f>'Drift Raw data '!$C$63:$C$96</c:f>
              <c:numCache>
                <c:formatCode>General</c:formatCode>
                <c:ptCount val="34"/>
                <c:pt idx="0">
                  <c:v>0</c:v>
                </c:pt>
                <c:pt idx="1">
                  <c:v>3.3333333333333333E-2</c:v>
                </c:pt>
                <c:pt idx="2">
                  <c:v>8.3333333333333301E-2</c:v>
                </c:pt>
                <c:pt idx="3">
                  <c:v>0.16666666666666666</c:v>
                </c:pt>
                <c:pt idx="4">
                  <c:v>0.33333333333333331</c:v>
                </c:pt>
                <c:pt idx="5">
                  <c:v>0.5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8</c:v>
                </c:pt>
                <c:pt idx="10">
                  <c:v>12</c:v>
                </c:pt>
                <c:pt idx="11">
                  <c:v>24</c:v>
                </c:pt>
                <c:pt idx="12">
                  <c:v>48</c:v>
                </c:pt>
                <c:pt idx="13">
                  <c:v>72</c:v>
                </c:pt>
                <c:pt idx="14">
                  <c:v>100</c:v>
                </c:pt>
                <c:pt idx="15">
                  <c:v>168</c:v>
                </c:pt>
                <c:pt idx="16">
                  <c:v>196</c:v>
                </c:pt>
                <c:pt idx="17">
                  <c:v>216</c:v>
                </c:pt>
                <c:pt idx="18">
                  <c:v>264</c:v>
                </c:pt>
                <c:pt idx="19">
                  <c:v>300</c:v>
                </c:pt>
                <c:pt idx="20">
                  <c:v>336</c:v>
                </c:pt>
                <c:pt idx="21">
                  <c:v>408</c:v>
                </c:pt>
                <c:pt idx="22">
                  <c:v>504</c:v>
                </c:pt>
                <c:pt idx="23">
                  <c:v>600</c:v>
                </c:pt>
                <c:pt idx="24">
                  <c:v>720</c:v>
                </c:pt>
                <c:pt idx="25">
                  <c:v>792</c:v>
                </c:pt>
                <c:pt idx="26">
                  <c:v>840</c:v>
                </c:pt>
                <c:pt idx="27">
                  <c:v>912</c:v>
                </c:pt>
                <c:pt idx="28">
                  <c:v>5000</c:v>
                </c:pt>
                <c:pt idx="29">
                  <c:v>7000</c:v>
                </c:pt>
                <c:pt idx="30">
                  <c:v>10000</c:v>
                </c:pt>
                <c:pt idx="31">
                  <c:v>15000</c:v>
                </c:pt>
                <c:pt idx="32">
                  <c:v>20000</c:v>
                </c:pt>
                <c:pt idx="33">
                  <c:v>25000</c:v>
                </c:pt>
              </c:numCache>
            </c:numRef>
          </c:xVal>
          <c:yVal>
            <c:numRef>
              <c:f>'Drift Raw data '!$BE$63:$BE$96</c:f>
              <c:numCache>
                <c:formatCode>0.00_ ;[Red]\-0.00\ 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9467-49E6-9031-4E70AD47C79F}"/>
            </c:ext>
          </c:extLst>
        </c:ser>
        <c:ser>
          <c:idx val="4"/>
          <c:order val="4"/>
          <c:tx>
            <c:strRef>
              <c:f>'Drift Raw data '!$BN$59</c:f>
              <c:strCache>
                <c:ptCount val="1"/>
                <c:pt idx="0">
                  <c:v>0</c:v>
                </c:pt>
              </c:strCache>
            </c:strRef>
          </c:tx>
          <c:marker>
            <c:symbol val="circle"/>
            <c:size val="5"/>
          </c:marker>
          <c:xVal>
            <c:numRef>
              <c:f>'Drift Raw data '!$C$63:$C$96</c:f>
              <c:numCache>
                <c:formatCode>General</c:formatCode>
                <c:ptCount val="34"/>
                <c:pt idx="0">
                  <c:v>0</c:v>
                </c:pt>
                <c:pt idx="1">
                  <c:v>3.3333333333333333E-2</c:v>
                </c:pt>
                <c:pt idx="2">
                  <c:v>8.3333333333333301E-2</c:v>
                </c:pt>
                <c:pt idx="3">
                  <c:v>0.16666666666666666</c:v>
                </c:pt>
                <c:pt idx="4">
                  <c:v>0.33333333333333331</c:v>
                </c:pt>
                <c:pt idx="5">
                  <c:v>0.5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8</c:v>
                </c:pt>
                <c:pt idx="10">
                  <c:v>12</c:v>
                </c:pt>
                <c:pt idx="11">
                  <c:v>24</c:v>
                </c:pt>
                <c:pt idx="12">
                  <c:v>48</c:v>
                </c:pt>
                <c:pt idx="13">
                  <c:v>72</c:v>
                </c:pt>
                <c:pt idx="14">
                  <c:v>100</c:v>
                </c:pt>
                <c:pt idx="15">
                  <c:v>168</c:v>
                </c:pt>
                <c:pt idx="16">
                  <c:v>196</c:v>
                </c:pt>
                <c:pt idx="17">
                  <c:v>216</c:v>
                </c:pt>
                <c:pt idx="18">
                  <c:v>264</c:v>
                </c:pt>
                <c:pt idx="19">
                  <c:v>300</c:v>
                </c:pt>
                <c:pt idx="20">
                  <c:v>336</c:v>
                </c:pt>
                <c:pt idx="21">
                  <c:v>408</c:v>
                </c:pt>
                <c:pt idx="22">
                  <c:v>504</c:v>
                </c:pt>
                <c:pt idx="23">
                  <c:v>600</c:v>
                </c:pt>
                <c:pt idx="24">
                  <c:v>720</c:v>
                </c:pt>
                <c:pt idx="25">
                  <c:v>792</c:v>
                </c:pt>
                <c:pt idx="26">
                  <c:v>840</c:v>
                </c:pt>
                <c:pt idx="27">
                  <c:v>912</c:v>
                </c:pt>
                <c:pt idx="28">
                  <c:v>5000</c:v>
                </c:pt>
                <c:pt idx="29">
                  <c:v>7000</c:v>
                </c:pt>
                <c:pt idx="30">
                  <c:v>10000</c:v>
                </c:pt>
                <c:pt idx="31">
                  <c:v>15000</c:v>
                </c:pt>
                <c:pt idx="32">
                  <c:v>20000</c:v>
                </c:pt>
                <c:pt idx="33">
                  <c:v>25000</c:v>
                </c:pt>
              </c:numCache>
            </c:numRef>
          </c:xVal>
          <c:yVal>
            <c:numRef>
              <c:f>'Drift Raw data '!$BT$63:$BT$96</c:f>
              <c:numCache>
                <c:formatCode>0.00_ ;[Red]\-0.00\ 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9467-49E6-9031-4E70AD47C79F}"/>
            </c:ext>
          </c:extLst>
        </c:ser>
        <c:ser>
          <c:idx val="5"/>
          <c:order val="5"/>
          <c:tx>
            <c:strRef>
              <c:f>'Drift Raw data '!$CC$59</c:f>
              <c:strCache>
                <c:ptCount val="1"/>
                <c:pt idx="0">
                  <c:v>0</c:v>
                </c:pt>
              </c:strCache>
            </c:strRef>
          </c:tx>
          <c:marker>
            <c:symbol val="circle"/>
            <c:size val="5"/>
          </c:marker>
          <c:xVal>
            <c:numRef>
              <c:f>'Drift Raw data '!$C$63:$C$96</c:f>
              <c:numCache>
                <c:formatCode>General</c:formatCode>
                <c:ptCount val="34"/>
                <c:pt idx="0">
                  <c:v>0</c:v>
                </c:pt>
                <c:pt idx="1">
                  <c:v>3.3333333333333333E-2</c:v>
                </c:pt>
                <c:pt idx="2">
                  <c:v>8.3333333333333301E-2</c:v>
                </c:pt>
                <c:pt idx="3">
                  <c:v>0.16666666666666666</c:v>
                </c:pt>
                <c:pt idx="4">
                  <c:v>0.33333333333333331</c:v>
                </c:pt>
                <c:pt idx="5">
                  <c:v>0.5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8</c:v>
                </c:pt>
                <c:pt idx="10">
                  <c:v>12</c:v>
                </c:pt>
                <c:pt idx="11">
                  <c:v>24</c:v>
                </c:pt>
                <c:pt idx="12">
                  <c:v>48</c:v>
                </c:pt>
                <c:pt idx="13">
                  <c:v>72</c:v>
                </c:pt>
                <c:pt idx="14">
                  <c:v>100</c:v>
                </c:pt>
                <c:pt idx="15">
                  <c:v>168</c:v>
                </c:pt>
                <c:pt idx="16">
                  <c:v>196</c:v>
                </c:pt>
                <c:pt idx="17">
                  <c:v>216</c:v>
                </c:pt>
                <c:pt idx="18">
                  <c:v>264</c:v>
                </c:pt>
                <c:pt idx="19">
                  <c:v>300</c:v>
                </c:pt>
                <c:pt idx="20">
                  <c:v>336</c:v>
                </c:pt>
                <c:pt idx="21">
                  <c:v>408</c:v>
                </c:pt>
                <c:pt idx="22">
                  <c:v>504</c:v>
                </c:pt>
                <c:pt idx="23">
                  <c:v>600</c:v>
                </c:pt>
                <c:pt idx="24">
                  <c:v>720</c:v>
                </c:pt>
                <c:pt idx="25">
                  <c:v>792</c:v>
                </c:pt>
                <c:pt idx="26">
                  <c:v>840</c:v>
                </c:pt>
                <c:pt idx="27">
                  <c:v>912</c:v>
                </c:pt>
                <c:pt idx="28">
                  <c:v>5000</c:v>
                </c:pt>
                <c:pt idx="29">
                  <c:v>7000</c:v>
                </c:pt>
                <c:pt idx="30">
                  <c:v>10000</c:v>
                </c:pt>
                <c:pt idx="31">
                  <c:v>15000</c:v>
                </c:pt>
                <c:pt idx="32">
                  <c:v>20000</c:v>
                </c:pt>
                <c:pt idx="33">
                  <c:v>25000</c:v>
                </c:pt>
              </c:numCache>
            </c:numRef>
          </c:xVal>
          <c:yVal>
            <c:numRef>
              <c:f>'Drift Raw data '!$CI$63:$CI$96</c:f>
              <c:numCache>
                <c:formatCode>0.00_ ;[Red]\-0.00\ 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9467-49E6-9031-4E70AD47C79F}"/>
            </c:ext>
          </c:extLst>
        </c:ser>
        <c:ser>
          <c:idx val="6"/>
          <c:order val="6"/>
          <c:tx>
            <c:v>Guide Line</c:v>
          </c:tx>
          <c:spPr>
            <a:ln>
              <a:prstDash val="sysDot"/>
            </a:ln>
          </c:spPr>
          <c:marker>
            <c:symbol val="none"/>
          </c:marker>
          <c:xVal>
            <c:numRef>
              <c:f>'Drift Raw data '!$C$110:$C$131</c:f>
            </c:numRef>
          </c:xVal>
          <c:yVal>
            <c:numRef>
              <c:f>'Drift Raw data '!$N$110:$N$131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9467-49E6-9031-4E70AD47C7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076544"/>
        <c:axId val="122091008"/>
      </c:scatterChart>
      <c:valAx>
        <c:axId val="122076544"/>
        <c:scaling>
          <c:orientation val="minMax"/>
          <c:max val="300"/>
          <c:min val="0"/>
        </c:scaling>
        <c:delete val="0"/>
        <c:axPos val="b"/>
        <c:majorGridlines/>
        <c:minorGridlines>
          <c:spPr>
            <a:ln>
              <a:solidFill>
                <a:schemeClr val="bg1">
                  <a:lumMod val="85000"/>
                </a:scheme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lang="ja-JP"/>
                </a:pPr>
                <a:r>
                  <a:rPr lang="en-US" altLang="ja-JP" sz="1000" b="1" i="0" u="none" strike="noStrike" baseline="0"/>
                  <a:t>Aging Time</a:t>
                </a:r>
                <a:r>
                  <a:rPr lang="ja-JP" altLang="ja-JP" sz="1000" b="1" i="0" u="none" strike="noStrike" baseline="0"/>
                  <a:t>　</a:t>
                </a:r>
                <a:r>
                  <a:rPr lang="en-US" altLang="ja-JP" sz="1000" b="1" i="0" u="none" strike="noStrike" baseline="0"/>
                  <a:t>[hours]</a:t>
                </a:r>
                <a:endParaRPr lang="ja-JP"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txPr>
          <a:bodyPr/>
          <a:lstStyle/>
          <a:p>
            <a:pPr>
              <a:defRPr lang="ja-JP" sz="1200">
                <a:latin typeface="+mj-lt"/>
              </a:defRPr>
            </a:pPr>
            <a:endParaRPr lang="zh-CN"/>
          </a:p>
        </c:txPr>
        <c:crossAx val="122091008"/>
        <c:crosses val="autoZero"/>
        <c:crossBetween val="midCat"/>
      </c:valAx>
      <c:valAx>
        <c:axId val="122091008"/>
        <c:scaling>
          <c:orientation val="minMax"/>
          <c:max val="110"/>
          <c:min val="80"/>
        </c:scaling>
        <c:delete val="0"/>
        <c:axPos val="l"/>
        <c:majorGridlines/>
        <c:minorGridlines>
          <c:spPr>
            <a:ln>
              <a:solidFill>
                <a:schemeClr val="bg1">
                  <a:lumMod val="85000"/>
                </a:scheme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lang="ja-JP" b="0">
                    <a:latin typeface="Arial Unicode MS" pitchFamily="50" charset="-128"/>
                    <a:ea typeface="Arial Unicode MS" pitchFamily="50" charset="-128"/>
                    <a:cs typeface="Arial Unicode MS" pitchFamily="50" charset="-128"/>
                  </a:defRPr>
                </a:pPr>
                <a:r>
                  <a:rPr lang="en-US" altLang="ja-JP" b="0">
                    <a:latin typeface="Arial Unicode MS" pitchFamily="50" charset="-128"/>
                    <a:ea typeface="Arial Unicode MS" pitchFamily="50" charset="-128"/>
                    <a:cs typeface="Arial Unicode MS" pitchFamily="50" charset="-128"/>
                  </a:rPr>
                  <a:t>White Luminance</a:t>
                </a:r>
                <a:r>
                  <a:rPr lang="ja-JP" altLang="en-US" b="0">
                    <a:latin typeface="Arial Unicode MS" pitchFamily="50" charset="-128"/>
                    <a:ea typeface="Arial Unicode MS" pitchFamily="50" charset="-128"/>
                    <a:cs typeface="Arial Unicode MS" pitchFamily="50" charset="-128"/>
                  </a:rPr>
                  <a:t>　</a:t>
                </a:r>
                <a:r>
                  <a:rPr lang="en-US" altLang="ja-JP" b="0">
                    <a:latin typeface="Arial Unicode MS" pitchFamily="50" charset="-128"/>
                    <a:ea typeface="Arial Unicode MS" pitchFamily="50" charset="-128"/>
                    <a:cs typeface="Arial Unicode MS" pitchFamily="50" charset="-128"/>
                  </a:rPr>
                  <a:t>[%]</a:t>
                </a:r>
                <a:endParaRPr lang="ja-JP" altLang="en-US" b="0">
                  <a:latin typeface="Arial Unicode MS" pitchFamily="50" charset="-128"/>
                  <a:ea typeface="Arial Unicode MS" pitchFamily="50" charset="-128"/>
                  <a:cs typeface="Arial Unicode MS" pitchFamily="50" charset="-128"/>
                </a:endParaRPr>
              </a:p>
            </c:rich>
          </c:tx>
          <c:overlay val="0"/>
        </c:title>
        <c:numFmt formatCode="#,##0_);\(#,##0\)" sourceLinked="0"/>
        <c:majorTickMark val="out"/>
        <c:minorTickMark val="none"/>
        <c:tickLblPos val="nextTo"/>
        <c:txPr>
          <a:bodyPr/>
          <a:lstStyle/>
          <a:p>
            <a:pPr>
              <a:defRPr lang="ja-JP" sz="1200">
                <a:latin typeface="+mj-lt"/>
              </a:defRPr>
            </a:pPr>
            <a:endParaRPr lang="zh-CN"/>
          </a:p>
        </c:txPr>
        <c:crossAx val="122076544"/>
        <c:crosses val="autoZero"/>
        <c:crossBetween val="midCat"/>
        <c:majorUnit val="10"/>
      </c:valAx>
    </c:plotArea>
    <c:legend>
      <c:legendPos val="r"/>
      <c:layout>
        <c:manualLayout>
          <c:xMode val="edge"/>
          <c:yMode val="edge"/>
          <c:x val="0.70972037212273065"/>
          <c:y val="2.884834988683806E-3"/>
          <c:w val="0.28346669231502902"/>
          <c:h val="0.38991507037929157"/>
        </c:manualLayout>
      </c:layout>
      <c:overlay val="1"/>
      <c:spPr>
        <a:solidFill>
          <a:schemeClr val="bg1"/>
        </a:solidFill>
        <a:ln>
          <a:solidFill>
            <a:schemeClr val="bg1">
              <a:lumMod val="75000"/>
            </a:schemeClr>
          </a:solidFill>
        </a:ln>
      </c:spPr>
      <c:txPr>
        <a:bodyPr/>
        <a:lstStyle/>
        <a:p>
          <a:pPr>
            <a:defRPr lang="ja-JP" sz="1200">
              <a:latin typeface="+mn-lt"/>
            </a:defRPr>
          </a:pPr>
          <a:endParaRPr lang="zh-CN"/>
        </a:p>
      </c:txPr>
    </c:legend>
    <c:plotVisOnly val="1"/>
    <c:dispBlanksAs val="span"/>
    <c:showDLblsOverMax val="0"/>
  </c:chart>
  <c:printSettings>
    <c:headerFooter/>
    <c:pageMargins b="0.75000000000000511" l="0.70000000000000062" r="0.70000000000000062" t="0.75000000000000511" header="0.30000000000000032" footer="0.30000000000000032"/>
    <c:pageSetup/>
  </c:printSettings>
  <c:userShapes r:id="rId1"/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ja-JP"/>
            </a:pPr>
            <a:r>
              <a:rPr lang="en-US" altLang="ja-JP"/>
              <a:t>Wx</a:t>
            </a:r>
            <a:r>
              <a:rPr lang="ja-JP" altLang="en-US"/>
              <a:t>　</a:t>
            </a:r>
            <a:r>
              <a:rPr lang="en-US" altLang="ja-JP"/>
              <a:t>(</a:t>
            </a:r>
            <a:r>
              <a:rPr lang="en-US" altLang="ja-JP" sz="1800" b="1" i="0" u="none" strike="noStrike" baseline="0">
                <a:effectLst/>
              </a:rPr>
              <a:t>Variation)</a:t>
            </a:r>
            <a:endParaRPr lang="ja-JP" altLang="en-US"/>
          </a:p>
        </c:rich>
      </c:tx>
      <c:layout>
        <c:manualLayout>
          <c:xMode val="edge"/>
          <c:yMode val="edge"/>
          <c:x val="0.17797626893864624"/>
          <c:y val="2.6417189698659665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'Drift Raw data '!$F$59</c:f>
              <c:strCache>
                <c:ptCount val="1"/>
                <c:pt idx="0">
                  <c:v>0</c:v>
                </c:pt>
              </c:strCache>
            </c:strRef>
          </c:tx>
          <c:marker>
            <c:symbol val="square"/>
            <c:size val="5"/>
          </c:marker>
          <c:xVal>
            <c:numRef>
              <c:f>'Drift Raw data '!$C$63:$C$96</c:f>
              <c:numCache>
                <c:formatCode>General</c:formatCode>
                <c:ptCount val="34"/>
                <c:pt idx="0">
                  <c:v>0</c:v>
                </c:pt>
                <c:pt idx="1">
                  <c:v>3.3333333333333333E-2</c:v>
                </c:pt>
                <c:pt idx="2">
                  <c:v>8.3333333333333301E-2</c:v>
                </c:pt>
                <c:pt idx="3">
                  <c:v>0.16666666666666666</c:v>
                </c:pt>
                <c:pt idx="4">
                  <c:v>0.33333333333333331</c:v>
                </c:pt>
                <c:pt idx="5">
                  <c:v>0.5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8</c:v>
                </c:pt>
                <c:pt idx="10">
                  <c:v>12</c:v>
                </c:pt>
                <c:pt idx="11">
                  <c:v>24</c:v>
                </c:pt>
                <c:pt idx="12">
                  <c:v>48</c:v>
                </c:pt>
                <c:pt idx="13">
                  <c:v>72</c:v>
                </c:pt>
                <c:pt idx="14">
                  <c:v>100</c:v>
                </c:pt>
                <c:pt idx="15">
                  <c:v>168</c:v>
                </c:pt>
                <c:pt idx="16">
                  <c:v>196</c:v>
                </c:pt>
                <c:pt idx="17">
                  <c:v>216</c:v>
                </c:pt>
                <c:pt idx="18">
                  <c:v>264</c:v>
                </c:pt>
                <c:pt idx="19">
                  <c:v>300</c:v>
                </c:pt>
                <c:pt idx="20">
                  <c:v>336</c:v>
                </c:pt>
                <c:pt idx="21">
                  <c:v>408</c:v>
                </c:pt>
                <c:pt idx="22">
                  <c:v>504</c:v>
                </c:pt>
                <c:pt idx="23">
                  <c:v>600</c:v>
                </c:pt>
                <c:pt idx="24">
                  <c:v>720</c:v>
                </c:pt>
                <c:pt idx="25">
                  <c:v>792</c:v>
                </c:pt>
                <c:pt idx="26">
                  <c:v>840</c:v>
                </c:pt>
                <c:pt idx="27">
                  <c:v>912</c:v>
                </c:pt>
                <c:pt idx="28">
                  <c:v>5000</c:v>
                </c:pt>
                <c:pt idx="29">
                  <c:v>7000</c:v>
                </c:pt>
                <c:pt idx="30">
                  <c:v>10000</c:v>
                </c:pt>
                <c:pt idx="31">
                  <c:v>15000</c:v>
                </c:pt>
                <c:pt idx="32">
                  <c:v>20000</c:v>
                </c:pt>
                <c:pt idx="33">
                  <c:v>25000</c:v>
                </c:pt>
              </c:numCache>
            </c:numRef>
          </c:xVal>
          <c:yVal>
            <c:numRef>
              <c:f>'Drift Raw data '!$J$63:$J$96</c:f>
              <c:numCache>
                <c:formatCode>0.000_ ;[Red]\-0.000\ </c:formatCode>
                <c:ptCount val="34"/>
                <c:pt idx="0">
                  <c:v>0</c:v>
                </c:pt>
                <c:pt idx="1">
                  <c:v>-0.2928</c:v>
                </c:pt>
                <c:pt idx="2">
                  <c:v>-1.419999999999999E-2</c:v>
                </c:pt>
                <c:pt idx="3">
                  <c:v>-0.2928</c:v>
                </c:pt>
                <c:pt idx="4">
                  <c:v>-0.2928</c:v>
                </c:pt>
                <c:pt idx="5">
                  <c:v>-0.2928</c:v>
                </c:pt>
                <c:pt idx="6">
                  <c:v>-1.6799999999999982E-2</c:v>
                </c:pt>
                <c:pt idx="7">
                  <c:v>-1.7799999999999983E-2</c:v>
                </c:pt>
                <c:pt idx="8">
                  <c:v>-1.7799999999999983E-2</c:v>
                </c:pt>
                <c:pt idx="11">
                  <c:v>-1.9799999999999984E-2</c:v>
                </c:pt>
                <c:pt idx="12">
                  <c:v>-1.9799999999999984E-2</c:v>
                </c:pt>
                <c:pt idx="15">
                  <c:v>-2.0799999999999985E-2</c:v>
                </c:pt>
                <c:pt idx="16">
                  <c:v>-2.0799999999999985E-2</c:v>
                </c:pt>
                <c:pt idx="17">
                  <c:v>-2.1799999999999986E-2</c:v>
                </c:pt>
                <c:pt idx="18">
                  <c:v>-2.1500000000000019E-2</c:v>
                </c:pt>
                <c:pt idx="19">
                  <c:v>-2.1500000000000019E-2</c:v>
                </c:pt>
                <c:pt idx="20">
                  <c:v>-0.2928</c:v>
                </c:pt>
                <c:pt idx="21">
                  <c:v>-0.2928</c:v>
                </c:pt>
                <c:pt idx="22">
                  <c:v>-0.2928</c:v>
                </c:pt>
                <c:pt idx="23">
                  <c:v>-0.2928</c:v>
                </c:pt>
                <c:pt idx="24">
                  <c:v>-0.2928</c:v>
                </c:pt>
                <c:pt idx="25">
                  <c:v>-0.2928</c:v>
                </c:pt>
                <c:pt idx="26">
                  <c:v>-0.2928</c:v>
                </c:pt>
                <c:pt idx="27">
                  <c:v>-0.2928</c:v>
                </c:pt>
                <c:pt idx="28">
                  <c:v>-0.2928</c:v>
                </c:pt>
                <c:pt idx="29">
                  <c:v>-0.2928</c:v>
                </c:pt>
                <c:pt idx="30">
                  <c:v>-0.2928</c:v>
                </c:pt>
                <c:pt idx="31">
                  <c:v>-0.2928</c:v>
                </c:pt>
                <c:pt idx="32">
                  <c:v>-0.2928</c:v>
                </c:pt>
                <c:pt idx="33">
                  <c:v>-0.2928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A33-4234-ACAC-13AE39E1E8F0}"/>
            </c:ext>
          </c:extLst>
        </c:ser>
        <c:ser>
          <c:idx val="1"/>
          <c:order val="1"/>
          <c:tx>
            <c:strRef>
              <c:f>'Drift Raw data '!$U$59</c:f>
              <c:strCache>
                <c:ptCount val="1"/>
                <c:pt idx="0">
                  <c:v>0</c:v>
                </c:pt>
              </c:strCache>
            </c:strRef>
          </c:tx>
          <c:marker>
            <c:symbol val="square"/>
            <c:size val="5"/>
          </c:marker>
          <c:xVal>
            <c:numRef>
              <c:f>'Drift Raw data '!$C$63:$C$96</c:f>
              <c:numCache>
                <c:formatCode>General</c:formatCode>
                <c:ptCount val="34"/>
                <c:pt idx="0">
                  <c:v>0</c:v>
                </c:pt>
                <c:pt idx="1">
                  <c:v>3.3333333333333333E-2</c:v>
                </c:pt>
                <c:pt idx="2">
                  <c:v>8.3333333333333301E-2</c:v>
                </c:pt>
                <c:pt idx="3">
                  <c:v>0.16666666666666666</c:v>
                </c:pt>
                <c:pt idx="4">
                  <c:v>0.33333333333333331</c:v>
                </c:pt>
                <c:pt idx="5">
                  <c:v>0.5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8</c:v>
                </c:pt>
                <c:pt idx="10">
                  <c:v>12</c:v>
                </c:pt>
                <c:pt idx="11">
                  <c:v>24</c:v>
                </c:pt>
                <c:pt idx="12">
                  <c:v>48</c:v>
                </c:pt>
                <c:pt idx="13">
                  <c:v>72</c:v>
                </c:pt>
                <c:pt idx="14">
                  <c:v>100</c:v>
                </c:pt>
                <c:pt idx="15">
                  <c:v>168</c:v>
                </c:pt>
                <c:pt idx="16">
                  <c:v>196</c:v>
                </c:pt>
                <c:pt idx="17">
                  <c:v>216</c:v>
                </c:pt>
                <c:pt idx="18">
                  <c:v>264</c:v>
                </c:pt>
                <c:pt idx="19">
                  <c:v>300</c:v>
                </c:pt>
                <c:pt idx="20">
                  <c:v>336</c:v>
                </c:pt>
                <c:pt idx="21">
                  <c:v>408</c:v>
                </c:pt>
                <c:pt idx="22">
                  <c:v>504</c:v>
                </c:pt>
                <c:pt idx="23">
                  <c:v>600</c:v>
                </c:pt>
                <c:pt idx="24">
                  <c:v>720</c:v>
                </c:pt>
                <c:pt idx="25">
                  <c:v>792</c:v>
                </c:pt>
                <c:pt idx="26">
                  <c:v>840</c:v>
                </c:pt>
                <c:pt idx="27">
                  <c:v>912</c:v>
                </c:pt>
                <c:pt idx="28">
                  <c:v>5000</c:v>
                </c:pt>
                <c:pt idx="29">
                  <c:v>7000</c:v>
                </c:pt>
                <c:pt idx="30">
                  <c:v>10000</c:v>
                </c:pt>
                <c:pt idx="31">
                  <c:v>15000</c:v>
                </c:pt>
                <c:pt idx="32">
                  <c:v>20000</c:v>
                </c:pt>
                <c:pt idx="33">
                  <c:v>25000</c:v>
                </c:pt>
              </c:numCache>
            </c:numRef>
          </c:xVal>
          <c:yVal>
            <c:numRef>
              <c:f>'Drift Raw data '!$Y$63:$Y$96</c:f>
              <c:numCache>
                <c:formatCode>0.000_ ;[Red]\-0.000\ </c:formatCode>
                <c:ptCount val="34"/>
                <c:pt idx="0">
                  <c:v>0</c:v>
                </c:pt>
                <c:pt idx="1">
                  <c:v>-0.2954</c:v>
                </c:pt>
                <c:pt idx="2">
                  <c:v>-1.639999999999997E-2</c:v>
                </c:pt>
                <c:pt idx="3">
                  <c:v>-0.2954</c:v>
                </c:pt>
                <c:pt idx="4">
                  <c:v>-0.2954</c:v>
                </c:pt>
                <c:pt idx="5">
                  <c:v>-0.2954</c:v>
                </c:pt>
                <c:pt idx="6">
                  <c:v>-1.8799999999999983E-2</c:v>
                </c:pt>
                <c:pt idx="7">
                  <c:v>-1.9399999999999973E-2</c:v>
                </c:pt>
                <c:pt idx="8">
                  <c:v>-1.9399999999999973E-2</c:v>
                </c:pt>
                <c:pt idx="9">
                  <c:v>-2.0399999999999974E-2</c:v>
                </c:pt>
                <c:pt idx="10">
                  <c:v>-2.0399999999999974E-2</c:v>
                </c:pt>
                <c:pt idx="11">
                  <c:v>-2.1399999999999975E-2</c:v>
                </c:pt>
                <c:pt idx="12">
                  <c:v>-2.2399999999999975E-2</c:v>
                </c:pt>
                <c:pt idx="13">
                  <c:v>-2.2399999999999975E-2</c:v>
                </c:pt>
                <c:pt idx="14">
                  <c:v>-2.2399999999999975E-2</c:v>
                </c:pt>
                <c:pt idx="15">
                  <c:v>-2.3399999999999976E-2</c:v>
                </c:pt>
                <c:pt idx="16">
                  <c:v>-2.2899999999999976E-2</c:v>
                </c:pt>
                <c:pt idx="17">
                  <c:v>-2.3399999999999976E-2</c:v>
                </c:pt>
                <c:pt idx="18">
                  <c:v>-2.2399999999999975E-2</c:v>
                </c:pt>
                <c:pt idx="19">
                  <c:v>-2.3299999999999987E-2</c:v>
                </c:pt>
                <c:pt idx="20">
                  <c:v>-0.2954</c:v>
                </c:pt>
                <c:pt idx="21">
                  <c:v>-0.2954</c:v>
                </c:pt>
                <c:pt idx="22">
                  <c:v>-0.2954</c:v>
                </c:pt>
                <c:pt idx="23">
                  <c:v>-0.2954</c:v>
                </c:pt>
                <c:pt idx="24">
                  <c:v>-0.2954</c:v>
                </c:pt>
                <c:pt idx="25">
                  <c:v>-0.2954</c:v>
                </c:pt>
                <c:pt idx="26">
                  <c:v>-0.2954</c:v>
                </c:pt>
                <c:pt idx="27">
                  <c:v>-0.2954</c:v>
                </c:pt>
                <c:pt idx="28">
                  <c:v>-0.2954</c:v>
                </c:pt>
                <c:pt idx="29">
                  <c:v>-0.2954</c:v>
                </c:pt>
                <c:pt idx="30">
                  <c:v>-0.2954</c:v>
                </c:pt>
                <c:pt idx="31">
                  <c:v>-0.2954</c:v>
                </c:pt>
                <c:pt idx="32">
                  <c:v>-0.2954</c:v>
                </c:pt>
                <c:pt idx="33">
                  <c:v>-0.2954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A33-4234-ACAC-13AE39E1E8F0}"/>
            </c:ext>
          </c:extLst>
        </c:ser>
        <c:ser>
          <c:idx val="2"/>
          <c:order val="2"/>
          <c:tx>
            <c:strRef>
              <c:f>'Drift Raw data '!$AJ$59</c:f>
              <c:strCache>
                <c:ptCount val="1"/>
                <c:pt idx="0">
                  <c:v>0</c:v>
                </c:pt>
              </c:strCache>
            </c:strRef>
          </c:tx>
          <c:marker>
            <c:symbol val="triangle"/>
            <c:size val="5"/>
          </c:marker>
          <c:xVal>
            <c:numRef>
              <c:f>'Drift Raw data '!$C$63:$C$96</c:f>
              <c:numCache>
                <c:formatCode>General</c:formatCode>
                <c:ptCount val="34"/>
                <c:pt idx="0">
                  <c:v>0</c:v>
                </c:pt>
                <c:pt idx="1">
                  <c:v>3.3333333333333333E-2</c:v>
                </c:pt>
                <c:pt idx="2">
                  <c:v>8.3333333333333301E-2</c:v>
                </c:pt>
                <c:pt idx="3">
                  <c:v>0.16666666666666666</c:v>
                </c:pt>
                <c:pt idx="4">
                  <c:v>0.33333333333333331</c:v>
                </c:pt>
                <c:pt idx="5">
                  <c:v>0.5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8</c:v>
                </c:pt>
                <c:pt idx="10">
                  <c:v>12</c:v>
                </c:pt>
                <c:pt idx="11">
                  <c:v>24</c:v>
                </c:pt>
                <c:pt idx="12">
                  <c:v>48</c:v>
                </c:pt>
                <c:pt idx="13">
                  <c:v>72</c:v>
                </c:pt>
                <c:pt idx="14">
                  <c:v>100</c:v>
                </c:pt>
                <c:pt idx="15">
                  <c:v>168</c:v>
                </c:pt>
                <c:pt idx="16">
                  <c:v>196</c:v>
                </c:pt>
                <c:pt idx="17">
                  <c:v>216</c:v>
                </c:pt>
                <c:pt idx="18">
                  <c:v>264</c:v>
                </c:pt>
                <c:pt idx="19">
                  <c:v>300</c:v>
                </c:pt>
                <c:pt idx="20">
                  <c:v>336</c:v>
                </c:pt>
                <c:pt idx="21">
                  <c:v>408</c:v>
                </c:pt>
                <c:pt idx="22">
                  <c:v>504</c:v>
                </c:pt>
                <c:pt idx="23">
                  <c:v>600</c:v>
                </c:pt>
                <c:pt idx="24">
                  <c:v>720</c:v>
                </c:pt>
                <c:pt idx="25">
                  <c:v>792</c:v>
                </c:pt>
                <c:pt idx="26">
                  <c:v>840</c:v>
                </c:pt>
                <c:pt idx="27">
                  <c:v>912</c:v>
                </c:pt>
                <c:pt idx="28">
                  <c:v>5000</c:v>
                </c:pt>
                <c:pt idx="29">
                  <c:v>7000</c:v>
                </c:pt>
                <c:pt idx="30">
                  <c:v>10000</c:v>
                </c:pt>
                <c:pt idx="31">
                  <c:v>15000</c:v>
                </c:pt>
                <c:pt idx="32">
                  <c:v>20000</c:v>
                </c:pt>
                <c:pt idx="33">
                  <c:v>25000</c:v>
                </c:pt>
              </c:numCache>
            </c:numRef>
          </c:xVal>
          <c:yVal>
            <c:numRef>
              <c:f>'Drift Raw data '!$AN$63:$AN$96</c:f>
              <c:numCache>
                <c:formatCode>0.000_ ;[Red]\-0.000\ 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FA33-4234-ACAC-13AE39E1E8F0}"/>
            </c:ext>
          </c:extLst>
        </c:ser>
        <c:ser>
          <c:idx val="3"/>
          <c:order val="3"/>
          <c:tx>
            <c:strRef>
              <c:f>'Drift Raw data '!$AY$59</c:f>
              <c:strCache>
                <c:ptCount val="1"/>
                <c:pt idx="0">
                  <c:v>0</c:v>
                </c:pt>
              </c:strCache>
            </c:strRef>
          </c:tx>
          <c:marker>
            <c:symbol val="triangle"/>
            <c:size val="5"/>
          </c:marker>
          <c:xVal>
            <c:numRef>
              <c:f>'Drift Raw data '!$C$63:$C$96</c:f>
              <c:numCache>
                <c:formatCode>General</c:formatCode>
                <c:ptCount val="34"/>
                <c:pt idx="0">
                  <c:v>0</c:v>
                </c:pt>
                <c:pt idx="1">
                  <c:v>3.3333333333333333E-2</c:v>
                </c:pt>
                <c:pt idx="2">
                  <c:v>8.3333333333333301E-2</c:v>
                </c:pt>
                <c:pt idx="3">
                  <c:v>0.16666666666666666</c:v>
                </c:pt>
                <c:pt idx="4">
                  <c:v>0.33333333333333331</c:v>
                </c:pt>
                <c:pt idx="5">
                  <c:v>0.5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8</c:v>
                </c:pt>
                <c:pt idx="10">
                  <c:v>12</c:v>
                </c:pt>
                <c:pt idx="11">
                  <c:v>24</c:v>
                </c:pt>
                <c:pt idx="12">
                  <c:v>48</c:v>
                </c:pt>
                <c:pt idx="13">
                  <c:v>72</c:v>
                </c:pt>
                <c:pt idx="14">
                  <c:v>100</c:v>
                </c:pt>
                <c:pt idx="15">
                  <c:v>168</c:v>
                </c:pt>
                <c:pt idx="16">
                  <c:v>196</c:v>
                </c:pt>
                <c:pt idx="17">
                  <c:v>216</c:v>
                </c:pt>
                <c:pt idx="18">
                  <c:v>264</c:v>
                </c:pt>
                <c:pt idx="19">
                  <c:v>300</c:v>
                </c:pt>
                <c:pt idx="20">
                  <c:v>336</c:v>
                </c:pt>
                <c:pt idx="21">
                  <c:v>408</c:v>
                </c:pt>
                <c:pt idx="22">
                  <c:v>504</c:v>
                </c:pt>
                <c:pt idx="23">
                  <c:v>600</c:v>
                </c:pt>
                <c:pt idx="24">
                  <c:v>720</c:v>
                </c:pt>
                <c:pt idx="25">
                  <c:v>792</c:v>
                </c:pt>
                <c:pt idx="26">
                  <c:v>840</c:v>
                </c:pt>
                <c:pt idx="27">
                  <c:v>912</c:v>
                </c:pt>
                <c:pt idx="28">
                  <c:v>5000</c:v>
                </c:pt>
                <c:pt idx="29">
                  <c:v>7000</c:v>
                </c:pt>
                <c:pt idx="30">
                  <c:v>10000</c:v>
                </c:pt>
                <c:pt idx="31">
                  <c:v>15000</c:v>
                </c:pt>
                <c:pt idx="32">
                  <c:v>20000</c:v>
                </c:pt>
                <c:pt idx="33">
                  <c:v>25000</c:v>
                </c:pt>
              </c:numCache>
            </c:numRef>
          </c:xVal>
          <c:yVal>
            <c:numRef>
              <c:f>'Drift Raw data '!$BC$63:$BC$96</c:f>
              <c:numCache>
                <c:formatCode>0.000_ ;[Red]\-0.000\ 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FA33-4234-ACAC-13AE39E1E8F0}"/>
            </c:ext>
          </c:extLst>
        </c:ser>
        <c:ser>
          <c:idx val="4"/>
          <c:order val="4"/>
          <c:tx>
            <c:strRef>
              <c:f>'Drift Raw data '!$BN$59</c:f>
              <c:strCache>
                <c:ptCount val="1"/>
                <c:pt idx="0">
                  <c:v>0</c:v>
                </c:pt>
              </c:strCache>
            </c:strRef>
          </c:tx>
          <c:marker>
            <c:symbol val="circle"/>
            <c:size val="5"/>
          </c:marker>
          <c:xVal>
            <c:numRef>
              <c:f>'Drift Raw data '!$C$63:$C$96</c:f>
              <c:numCache>
                <c:formatCode>General</c:formatCode>
                <c:ptCount val="34"/>
                <c:pt idx="0">
                  <c:v>0</c:v>
                </c:pt>
                <c:pt idx="1">
                  <c:v>3.3333333333333333E-2</c:v>
                </c:pt>
                <c:pt idx="2">
                  <c:v>8.3333333333333301E-2</c:v>
                </c:pt>
                <c:pt idx="3">
                  <c:v>0.16666666666666666</c:v>
                </c:pt>
                <c:pt idx="4">
                  <c:v>0.33333333333333331</c:v>
                </c:pt>
                <c:pt idx="5">
                  <c:v>0.5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8</c:v>
                </c:pt>
                <c:pt idx="10">
                  <c:v>12</c:v>
                </c:pt>
                <c:pt idx="11">
                  <c:v>24</c:v>
                </c:pt>
                <c:pt idx="12">
                  <c:v>48</c:v>
                </c:pt>
                <c:pt idx="13">
                  <c:v>72</c:v>
                </c:pt>
                <c:pt idx="14">
                  <c:v>100</c:v>
                </c:pt>
                <c:pt idx="15">
                  <c:v>168</c:v>
                </c:pt>
                <c:pt idx="16">
                  <c:v>196</c:v>
                </c:pt>
                <c:pt idx="17">
                  <c:v>216</c:v>
                </c:pt>
                <c:pt idx="18">
                  <c:v>264</c:v>
                </c:pt>
                <c:pt idx="19">
                  <c:v>300</c:v>
                </c:pt>
                <c:pt idx="20">
                  <c:v>336</c:v>
                </c:pt>
                <c:pt idx="21">
                  <c:v>408</c:v>
                </c:pt>
                <c:pt idx="22">
                  <c:v>504</c:v>
                </c:pt>
                <c:pt idx="23">
                  <c:v>600</c:v>
                </c:pt>
                <c:pt idx="24">
                  <c:v>720</c:v>
                </c:pt>
                <c:pt idx="25">
                  <c:v>792</c:v>
                </c:pt>
                <c:pt idx="26">
                  <c:v>840</c:v>
                </c:pt>
                <c:pt idx="27">
                  <c:v>912</c:v>
                </c:pt>
                <c:pt idx="28">
                  <c:v>5000</c:v>
                </c:pt>
                <c:pt idx="29">
                  <c:v>7000</c:v>
                </c:pt>
                <c:pt idx="30">
                  <c:v>10000</c:v>
                </c:pt>
                <c:pt idx="31">
                  <c:v>15000</c:v>
                </c:pt>
                <c:pt idx="32">
                  <c:v>20000</c:v>
                </c:pt>
                <c:pt idx="33">
                  <c:v>25000</c:v>
                </c:pt>
              </c:numCache>
            </c:numRef>
          </c:xVal>
          <c:yVal>
            <c:numRef>
              <c:f>'Drift Raw data '!$BR$63:$BR$96</c:f>
              <c:numCache>
                <c:formatCode>0.000_ ;[Red]\-0.000\ 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FA33-4234-ACAC-13AE39E1E8F0}"/>
            </c:ext>
          </c:extLst>
        </c:ser>
        <c:ser>
          <c:idx val="5"/>
          <c:order val="5"/>
          <c:tx>
            <c:strRef>
              <c:f>'Drift Raw data '!$CC$59</c:f>
              <c:strCache>
                <c:ptCount val="1"/>
                <c:pt idx="0">
                  <c:v>0</c:v>
                </c:pt>
              </c:strCache>
            </c:strRef>
          </c:tx>
          <c:marker>
            <c:symbol val="circle"/>
            <c:size val="5"/>
          </c:marker>
          <c:xVal>
            <c:numRef>
              <c:f>'Drift Raw data '!$C$63:$C$96</c:f>
              <c:numCache>
                <c:formatCode>General</c:formatCode>
                <c:ptCount val="34"/>
                <c:pt idx="0">
                  <c:v>0</c:v>
                </c:pt>
                <c:pt idx="1">
                  <c:v>3.3333333333333333E-2</c:v>
                </c:pt>
                <c:pt idx="2">
                  <c:v>8.3333333333333301E-2</c:v>
                </c:pt>
                <c:pt idx="3">
                  <c:v>0.16666666666666666</c:v>
                </c:pt>
                <c:pt idx="4">
                  <c:v>0.33333333333333331</c:v>
                </c:pt>
                <c:pt idx="5">
                  <c:v>0.5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8</c:v>
                </c:pt>
                <c:pt idx="10">
                  <c:v>12</c:v>
                </c:pt>
                <c:pt idx="11">
                  <c:v>24</c:v>
                </c:pt>
                <c:pt idx="12">
                  <c:v>48</c:v>
                </c:pt>
                <c:pt idx="13">
                  <c:v>72</c:v>
                </c:pt>
                <c:pt idx="14">
                  <c:v>100</c:v>
                </c:pt>
                <c:pt idx="15">
                  <c:v>168</c:v>
                </c:pt>
                <c:pt idx="16">
                  <c:v>196</c:v>
                </c:pt>
                <c:pt idx="17">
                  <c:v>216</c:v>
                </c:pt>
                <c:pt idx="18">
                  <c:v>264</c:v>
                </c:pt>
                <c:pt idx="19">
                  <c:v>300</c:v>
                </c:pt>
                <c:pt idx="20">
                  <c:v>336</c:v>
                </c:pt>
                <c:pt idx="21">
                  <c:v>408</c:v>
                </c:pt>
                <c:pt idx="22">
                  <c:v>504</c:v>
                </c:pt>
                <c:pt idx="23">
                  <c:v>600</c:v>
                </c:pt>
                <c:pt idx="24">
                  <c:v>720</c:v>
                </c:pt>
                <c:pt idx="25">
                  <c:v>792</c:v>
                </c:pt>
                <c:pt idx="26">
                  <c:v>840</c:v>
                </c:pt>
                <c:pt idx="27">
                  <c:v>912</c:v>
                </c:pt>
                <c:pt idx="28">
                  <c:v>5000</c:v>
                </c:pt>
                <c:pt idx="29">
                  <c:v>7000</c:v>
                </c:pt>
                <c:pt idx="30">
                  <c:v>10000</c:v>
                </c:pt>
                <c:pt idx="31">
                  <c:v>15000</c:v>
                </c:pt>
                <c:pt idx="32">
                  <c:v>20000</c:v>
                </c:pt>
                <c:pt idx="33">
                  <c:v>25000</c:v>
                </c:pt>
              </c:numCache>
            </c:numRef>
          </c:xVal>
          <c:yVal>
            <c:numRef>
              <c:f>'Drift Raw data '!$CG$63:$CG$96</c:f>
              <c:numCache>
                <c:formatCode>0.000_ ;[Red]\-0.000\ 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FA33-4234-ACAC-13AE39E1E8F0}"/>
            </c:ext>
          </c:extLst>
        </c:ser>
        <c:ser>
          <c:idx val="6"/>
          <c:order val="6"/>
          <c:tx>
            <c:v>Guide Line</c:v>
          </c:tx>
          <c:spPr>
            <a:ln>
              <a:prstDash val="sysDot"/>
            </a:ln>
          </c:spPr>
          <c:marker>
            <c:symbol val="none"/>
          </c:marker>
          <c:xVal>
            <c:numRef>
              <c:f>'Drift Raw data '!$C$110:$C$131</c:f>
            </c:numRef>
          </c:xVal>
          <c:yVal>
            <c:numRef>
              <c:f>'Drift Raw data '!$O$110:$O$131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FA33-4234-ACAC-13AE39E1E8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349440"/>
        <c:axId val="123019264"/>
      </c:scatterChart>
      <c:valAx>
        <c:axId val="122349440"/>
        <c:scaling>
          <c:orientation val="minMax"/>
          <c:max val="300"/>
          <c:min val="0"/>
        </c:scaling>
        <c:delete val="0"/>
        <c:axPos val="b"/>
        <c:majorGridlines/>
        <c:minorGridlines>
          <c:spPr>
            <a:ln>
              <a:solidFill>
                <a:schemeClr val="bg1">
                  <a:lumMod val="85000"/>
                </a:scheme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lang="ja-JP"/>
                </a:pPr>
                <a:r>
                  <a:rPr lang="en-US" altLang="ja-JP"/>
                  <a:t>Aging</a:t>
                </a:r>
                <a:r>
                  <a:rPr lang="en-US" altLang="ja-JP" baseline="0"/>
                  <a:t> Time</a:t>
                </a:r>
                <a:r>
                  <a:rPr lang="ja-JP" altLang="en-US" baseline="0"/>
                  <a:t>　</a:t>
                </a:r>
                <a:r>
                  <a:rPr lang="en-US" altLang="ja-JP" baseline="0"/>
                  <a:t>[hours]</a:t>
                </a:r>
                <a:endParaRPr lang="ja-JP"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txPr>
          <a:bodyPr/>
          <a:lstStyle/>
          <a:p>
            <a:pPr>
              <a:defRPr lang="ja-JP" sz="1200">
                <a:latin typeface="+mj-lt"/>
              </a:defRPr>
            </a:pPr>
            <a:endParaRPr lang="zh-CN"/>
          </a:p>
        </c:txPr>
        <c:crossAx val="123019264"/>
        <c:crosses val="autoZero"/>
        <c:crossBetween val="midCat"/>
      </c:valAx>
      <c:valAx>
        <c:axId val="123019264"/>
        <c:scaling>
          <c:orientation val="minMax"/>
          <c:max val="2.0000000000000011E-2"/>
          <c:min val="-2.0000000000000004E-2"/>
        </c:scaling>
        <c:delete val="0"/>
        <c:axPos val="l"/>
        <c:majorGridlines/>
        <c:minorGridlines>
          <c:spPr>
            <a:ln>
              <a:solidFill>
                <a:schemeClr val="bg1">
                  <a:lumMod val="85000"/>
                </a:scheme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lang="ja-JP" b="0">
                    <a:latin typeface="Arial Unicode MS" pitchFamily="50" charset="-128"/>
                    <a:ea typeface="Arial Unicode MS" pitchFamily="50" charset="-128"/>
                    <a:cs typeface="Arial Unicode MS" pitchFamily="50" charset="-128"/>
                  </a:defRPr>
                </a:pPr>
                <a:r>
                  <a:rPr lang="en-US" altLang="ja-JP" b="0">
                    <a:latin typeface="Arial Unicode MS" pitchFamily="50" charset="-128"/>
                    <a:ea typeface="Arial Unicode MS" pitchFamily="50" charset="-128"/>
                    <a:cs typeface="Arial Unicode MS" pitchFamily="50" charset="-128"/>
                  </a:rPr>
                  <a:t>White Chromaticity</a:t>
                </a:r>
                <a:r>
                  <a:rPr lang="ja-JP" altLang="en-US" b="0">
                    <a:latin typeface="Arial Unicode MS" pitchFamily="50" charset="-128"/>
                    <a:ea typeface="Arial Unicode MS" pitchFamily="50" charset="-128"/>
                    <a:cs typeface="Arial Unicode MS" pitchFamily="50" charset="-128"/>
                  </a:rPr>
                  <a:t>　</a:t>
                </a:r>
                <a:r>
                  <a:rPr lang="en-US" altLang="ja-JP" b="0">
                    <a:latin typeface="Arial Unicode MS" pitchFamily="50" charset="-128"/>
                    <a:ea typeface="Arial Unicode MS" pitchFamily="50" charset="-128"/>
                    <a:cs typeface="Arial Unicode MS" pitchFamily="50" charset="-128"/>
                  </a:rPr>
                  <a:t>x value</a:t>
                </a:r>
                <a:endParaRPr lang="ja-JP" altLang="en-US" b="0">
                  <a:latin typeface="Arial Unicode MS" pitchFamily="50" charset="-128"/>
                  <a:ea typeface="Arial Unicode MS" pitchFamily="50" charset="-128"/>
                  <a:cs typeface="Arial Unicode MS" pitchFamily="50" charset="-128"/>
                </a:endParaRPr>
              </a:p>
            </c:rich>
          </c:tx>
          <c:overlay val="0"/>
        </c:title>
        <c:numFmt formatCode="#,##0.000_ " sourceLinked="0"/>
        <c:majorTickMark val="out"/>
        <c:minorTickMark val="none"/>
        <c:tickLblPos val="nextTo"/>
        <c:txPr>
          <a:bodyPr/>
          <a:lstStyle/>
          <a:p>
            <a:pPr>
              <a:defRPr lang="ja-JP" sz="1200">
                <a:latin typeface="+mj-lt"/>
              </a:defRPr>
            </a:pPr>
            <a:endParaRPr lang="zh-CN"/>
          </a:p>
        </c:txPr>
        <c:crossAx val="122349440"/>
        <c:crosses val="autoZero"/>
        <c:crossBetween val="midCat"/>
        <c:majorUnit val="1.0000000000000002E-2"/>
      </c:valAx>
    </c:plotArea>
    <c:legend>
      <c:legendPos val="r"/>
      <c:layout>
        <c:manualLayout>
          <c:xMode val="edge"/>
          <c:yMode val="edge"/>
          <c:x val="0.72351807999614581"/>
          <c:y val="3.8015403023769672E-3"/>
          <c:w val="0.26810987241861312"/>
          <c:h val="0.39986350426475592"/>
        </c:manualLayout>
      </c:layout>
      <c:overlay val="1"/>
      <c:spPr>
        <a:solidFill>
          <a:schemeClr val="bg1"/>
        </a:solidFill>
        <a:ln>
          <a:solidFill>
            <a:schemeClr val="bg1">
              <a:lumMod val="75000"/>
            </a:schemeClr>
          </a:solidFill>
        </a:ln>
      </c:spPr>
      <c:txPr>
        <a:bodyPr/>
        <a:lstStyle/>
        <a:p>
          <a:pPr>
            <a:defRPr lang="ja-JP" sz="1200">
              <a:latin typeface="+mn-lt"/>
            </a:defRPr>
          </a:pPr>
          <a:endParaRPr lang="zh-CN"/>
        </a:p>
      </c:txPr>
    </c:legend>
    <c:plotVisOnly val="1"/>
    <c:dispBlanksAs val="span"/>
    <c:showDLblsOverMax val="0"/>
  </c:chart>
  <c:printSettings>
    <c:headerFooter/>
    <c:pageMargins b="0.75000000000000477" l="0.70000000000000062" r="0.70000000000000062" t="0.75000000000000477" header="0.30000000000000032" footer="0.30000000000000032"/>
    <c:pageSetup/>
  </c:printSettings>
  <c:userShapes r:id="rId1"/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ja-JP"/>
            </a:pPr>
            <a:r>
              <a:rPr lang="en-US" altLang="ja-JP"/>
              <a:t>Wy</a:t>
            </a:r>
            <a:r>
              <a:rPr lang="ja-JP" altLang="en-US"/>
              <a:t>　</a:t>
            </a:r>
            <a:r>
              <a:rPr lang="en-US" altLang="ja-JP" sz="1800" b="1" i="0" u="none" strike="noStrike" baseline="0">
                <a:effectLst/>
              </a:rPr>
              <a:t>(Variation)</a:t>
            </a:r>
            <a:endParaRPr lang="ja-JP" altLang="en-US"/>
          </a:p>
        </c:rich>
      </c:tx>
      <c:layout>
        <c:manualLayout>
          <c:xMode val="edge"/>
          <c:yMode val="edge"/>
          <c:x val="0.16725818185694374"/>
          <c:y val="3.07918204754726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'Drift Raw data '!$F$59</c:f>
              <c:strCache>
                <c:ptCount val="1"/>
                <c:pt idx="0">
                  <c:v>0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square"/>
            <c:size val="5"/>
          </c:marker>
          <c:xVal>
            <c:numRef>
              <c:f>'Drift Raw data '!$C$63:$C$96</c:f>
              <c:numCache>
                <c:formatCode>General</c:formatCode>
                <c:ptCount val="34"/>
                <c:pt idx="0">
                  <c:v>0</c:v>
                </c:pt>
                <c:pt idx="1">
                  <c:v>3.3333333333333333E-2</c:v>
                </c:pt>
                <c:pt idx="2">
                  <c:v>8.3333333333333301E-2</c:v>
                </c:pt>
                <c:pt idx="3">
                  <c:v>0.16666666666666666</c:v>
                </c:pt>
                <c:pt idx="4">
                  <c:v>0.33333333333333331</c:v>
                </c:pt>
                <c:pt idx="5">
                  <c:v>0.5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8</c:v>
                </c:pt>
                <c:pt idx="10">
                  <c:v>12</c:v>
                </c:pt>
                <c:pt idx="11">
                  <c:v>24</c:v>
                </c:pt>
                <c:pt idx="12">
                  <c:v>48</c:v>
                </c:pt>
                <c:pt idx="13">
                  <c:v>72</c:v>
                </c:pt>
                <c:pt idx="14">
                  <c:v>100</c:v>
                </c:pt>
                <c:pt idx="15">
                  <c:v>168</c:v>
                </c:pt>
                <c:pt idx="16">
                  <c:v>196</c:v>
                </c:pt>
                <c:pt idx="17">
                  <c:v>216</c:v>
                </c:pt>
                <c:pt idx="18">
                  <c:v>264</c:v>
                </c:pt>
                <c:pt idx="19">
                  <c:v>300</c:v>
                </c:pt>
                <c:pt idx="20">
                  <c:v>336</c:v>
                </c:pt>
                <c:pt idx="21">
                  <c:v>408</c:v>
                </c:pt>
                <c:pt idx="22">
                  <c:v>504</c:v>
                </c:pt>
                <c:pt idx="23">
                  <c:v>600</c:v>
                </c:pt>
                <c:pt idx="24">
                  <c:v>720</c:v>
                </c:pt>
                <c:pt idx="25">
                  <c:v>792</c:v>
                </c:pt>
                <c:pt idx="26">
                  <c:v>840</c:v>
                </c:pt>
                <c:pt idx="27">
                  <c:v>912</c:v>
                </c:pt>
                <c:pt idx="28">
                  <c:v>5000</c:v>
                </c:pt>
                <c:pt idx="29">
                  <c:v>7000</c:v>
                </c:pt>
                <c:pt idx="30">
                  <c:v>10000</c:v>
                </c:pt>
                <c:pt idx="31">
                  <c:v>15000</c:v>
                </c:pt>
                <c:pt idx="32">
                  <c:v>20000</c:v>
                </c:pt>
                <c:pt idx="33">
                  <c:v>25000</c:v>
                </c:pt>
              </c:numCache>
            </c:numRef>
          </c:xVal>
          <c:yVal>
            <c:numRef>
              <c:f>'Drift Raw data '!$K$63:$K$96</c:f>
              <c:numCache>
                <c:formatCode>0.000_ ;[Red]\-0.000\ </c:formatCode>
                <c:ptCount val="34"/>
                <c:pt idx="0">
                  <c:v>0</c:v>
                </c:pt>
                <c:pt idx="1">
                  <c:v>-0.31990000000000002</c:v>
                </c:pt>
                <c:pt idx="2">
                  <c:v>-3.0833300000000008E-2</c:v>
                </c:pt>
                <c:pt idx="3">
                  <c:v>-0.31990000000000002</c:v>
                </c:pt>
                <c:pt idx="4">
                  <c:v>-0.31990000000000002</c:v>
                </c:pt>
                <c:pt idx="5">
                  <c:v>-0.31990000000000002</c:v>
                </c:pt>
                <c:pt idx="6">
                  <c:v>-3.6900000000000044E-2</c:v>
                </c:pt>
                <c:pt idx="7">
                  <c:v>-3.7900000000000045E-2</c:v>
                </c:pt>
                <c:pt idx="8">
                  <c:v>-3.889999999999999E-2</c:v>
                </c:pt>
                <c:pt idx="11">
                  <c:v>-4.1899999999999993E-2</c:v>
                </c:pt>
                <c:pt idx="12">
                  <c:v>-4.2899999999999994E-2</c:v>
                </c:pt>
                <c:pt idx="15">
                  <c:v>-4.3899999999999995E-2</c:v>
                </c:pt>
                <c:pt idx="16">
                  <c:v>-4.4899999999999995E-2</c:v>
                </c:pt>
                <c:pt idx="17">
                  <c:v>-4.4899999999999995E-2</c:v>
                </c:pt>
                <c:pt idx="18">
                  <c:v>-4.4700000000000017E-2</c:v>
                </c:pt>
                <c:pt idx="19">
                  <c:v>-4.4700000000000017E-2</c:v>
                </c:pt>
                <c:pt idx="20">
                  <c:v>-0.31990000000000002</c:v>
                </c:pt>
                <c:pt idx="21">
                  <c:v>-0.31990000000000002</c:v>
                </c:pt>
                <c:pt idx="22">
                  <c:v>-0.31990000000000002</c:v>
                </c:pt>
                <c:pt idx="23">
                  <c:v>-0.31990000000000002</c:v>
                </c:pt>
                <c:pt idx="24">
                  <c:v>-0.31990000000000002</c:v>
                </c:pt>
                <c:pt idx="25">
                  <c:v>-0.31990000000000002</c:v>
                </c:pt>
                <c:pt idx="26">
                  <c:v>-0.31990000000000002</c:v>
                </c:pt>
                <c:pt idx="27">
                  <c:v>-0.31990000000000002</c:v>
                </c:pt>
                <c:pt idx="28">
                  <c:v>-0.31990000000000002</c:v>
                </c:pt>
                <c:pt idx="29">
                  <c:v>-0.31990000000000002</c:v>
                </c:pt>
                <c:pt idx="30">
                  <c:v>-0.31990000000000002</c:v>
                </c:pt>
                <c:pt idx="31">
                  <c:v>-0.31990000000000002</c:v>
                </c:pt>
                <c:pt idx="32">
                  <c:v>-0.31990000000000002</c:v>
                </c:pt>
                <c:pt idx="33">
                  <c:v>-0.31990000000000002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1C9-42BD-A843-8D22621FF83F}"/>
            </c:ext>
          </c:extLst>
        </c:ser>
        <c:ser>
          <c:idx val="1"/>
          <c:order val="1"/>
          <c:tx>
            <c:strRef>
              <c:f>'Drift Raw data '!$U$59</c:f>
              <c:strCache>
                <c:ptCount val="1"/>
                <c:pt idx="0">
                  <c:v>0</c:v>
                </c:pt>
              </c:strCache>
            </c:strRef>
          </c:tx>
          <c:marker>
            <c:symbol val="square"/>
            <c:size val="5"/>
          </c:marker>
          <c:xVal>
            <c:numRef>
              <c:f>'Drift Raw data '!$C$63:$C$96</c:f>
              <c:numCache>
                <c:formatCode>General</c:formatCode>
                <c:ptCount val="34"/>
                <c:pt idx="0">
                  <c:v>0</c:v>
                </c:pt>
                <c:pt idx="1">
                  <c:v>3.3333333333333333E-2</c:v>
                </c:pt>
                <c:pt idx="2">
                  <c:v>8.3333333333333301E-2</c:v>
                </c:pt>
                <c:pt idx="3">
                  <c:v>0.16666666666666666</c:v>
                </c:pt>
                <c:pt idx="4">
                  <c:v>0.33333333333333331</c:v>
                </c:pt>
                <c:pt idx="5">
                  <c:v>0.5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8</c:v>
                </c:pt>
                <c:pt idx="10">
                  <c:v>12</c:v>
                </c:pt>
                <c:pt idx="11">
                  <c:v>24</c:v>
                </c:pt>
                <c:pt idx="12">
                  <c:v>48</c:v>
                </c:pt>
                <c:pt idx="13">
                  <c:v>72</c:v>
                </c:pt>
                <c:pt idx="14">
                  <c:v>100</c:v>
                </c:pt>
                <c:pt idx="15">
                  <c:v>168</c:v>
                </c:pt>
                <c:pt idx="16">
                  <c:v>196</c:v>
                </c:pt>
                <c:pt idx="17">
                  <c:v>216</c:v>
                </c:pt>
                <c:pt idx="18">
                  <c:v>264</c:v>
                </c:pt>
                <c:pt idx="19">
                  <c:v>300</c:v>
                </c:pt>
                <c:pt idx="20">
                  <c:v>336</c:v>
                </c:pt>
                <c:pt idx="21">
                  <c:v>408</c:v>
                </c:pt>
                <c:pt idx="22">
                  <c:v>504</c:v>
                </c:pt>
                <c:pt idx="23">
                  <c:v>600</c:v>
                </c:pt>
                <c:pt idx="24">
                  <c:v>720</c:v>
                </c:pt>
                <c:pt idx="25">
                  <c:v>792</c:v>
                </c:pt>
                <c:pt idx="26">
                  <c:v>840</c:v>
                </c:pt>
                <c:pt idx="27">
                  <c:v>912</c:v>
                </c:pt>
                <c:pt idx="28">
                  <c:v>5000</c:v>
                </c:pt>
                <c:pt idx="29">
                  <c:v>7000</c:v>
                </c:pt>
                <c:pt idx="30">
                  <c:v>10000</c:v>
                </c:pt>
                <c:pt idx="31">
                  <c:v>15000</c:v>
                </c:pt>
                <c:pt idx="32">
                  <c:v>20000</c:v>
                </c:pt>
                <c:pt idx="33">
                  <c:v>25000</c:v>
                </c:pt>
              </c:numCache>
            </c:numRef>
          </c:xVal>
          <c:yVal>
            <c:numRef>
              <c:f>'Drift Raw data '!$Z$63:$Z$96</c:f>
              <c:numCache>
                <c:formatCode>0.000_ ;[Red]\-0.000\ </c:formatCode>
                <c:ptCount val="34"/>
                <c:pt idx="0">
                  <c:v>0</c:v>
                </c:pt>
                <c:pt idx="1">
                  <c:v>-0.3261</c:v>
                </c:pt>
                <c:pt idx="2">
                  <c:v>-3.9100000000000024E-2</c:v>
                </c:pt>
                <c:pt idx="3">
                  <c:v>-0.3261</c:v>
                </c:pt>
                <c:pt idx="4">
                  <c:v>-0.3261</c:v>
                </c:pt>
                <c:pt idx="5">
                  <c:v>-0.3261</c:v>
                </c:pt>
                <c:pt idx="6">
                  <c:v>-4.3200000000000016E-2</c:v>
                </c:pt>
                <c:pt idx="7">
                  <c:v>-4.4100000000000028E-2</c:v>
                </c:pt>
                <c:pt idx="8">
                  <c:v>-4.5099999999999973E-2</c:v>
                </c:pt>
                <c:pt idx="9">
                  <c:v>-4.6099999999999974E-2</c:v>
                </c:pt>
                <c:pt idx="10">
                  <c:v>-4.6099999999999974E-2</c:v>
                </c:pt>
                <c:pt idx="11">
                  <c:v>-4.8099999999999976E-2</c:v>
                </c:pt>
                <c:pt idx="12">
                  <c:v>-4.9099999999999977E-2</c:v>
                </c:pt>
                <c:pt idx="13">
                  <c:v>-4.9099999999999977E-2</c:v>
                </c:pt>
                <c:pt idx="14">
                  <c:v>-4.9099999999999977E-2</c:v>
                </c:pt>
                <c:pt idx="15">
                  <c:v>-5.0099999999999978E-2</c:v>
                </c:pt>
                <c:pt idx="16">
                  <c:v>-5.04E-2</c:v>
                </c:pt>
                <c:pt idx="17">
                  <c:v>-5.0099999999999978E-2</c:v>
                </c:pt>
                <c:pt idx="18">
                  <c:v>-5.0099999999999978E-2</c:v>
                </c:pt>
                <c:pt idx="19">
                  <c:v>-5.0800000000000012E-2</c:v>
                </c:pt>
                <c:pt idx="20">
                  <c:v>-0.3261</c:v>
                </c:pt>
                <c:pt idx="21">
                  <c:v>-0.3261</c:v>
                </c:pt>
                <c:pt idx="22">
                  <c:v>-0.3261</c:v>
                </c:pt>
                <c:pt idx="23">
                  <c:v>-0.3261</c:v>
                </c:pt>
                <c:pt idx="24">
                  <c:v>-0.3261</c:v>
                </c:pt>
                <c:pt idx="25">
                  <c:v>-0.3261</c:v>
                </c:pt>
                <c:pt idx="26">
                  <c:v>-0.3261</c:v>
                </c:pt>
                <c:pt idx="27">
                  <c:v>-0.3261</c:v>
                </c:pt>
                <c:pt idx="28">
                  <c:v>-0.3261</c:v>
                </c:pt>
                <c:pt idx="29">
                  <c:v>-0.3261</c:v>
                </c:pt>
                <c:pt idx="30">
                  <c:v>-0.3261</c:v>
                </c:pt>
                <c:pt idx="31">
                  <c:v>-0.3261</c:v>
                </c:pt>
                <c:pt idx="32">
                  <c:v>-0.3261</c:v>
                </c:pt>
                <c:pt idx="33">
                  <c:v>-0.3261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1C9-42BD-A843-8D22621FF83F}"/>
            </c:ext>
          </c:extLst>
        </c:ser>
        <c:ser>
          <c:idx val="2"/>
          <c:order val="2"/>
          <c:tx>
            <c:strRef>
              <c:f>'Drift Raw data '!$AJ$59</c:f>
              <c:strCache>
                <c:ptCount val="1"/>
                <c:pt idx="0">
                  <c:v>0</c:v>
                </c:pt>
              </c:strCache>
            </c:strRef>
          </c:tx>
          <c:marker>
            <c:symbol val="triangle"/>
            <c:size val="5"/>
          </c:marker>
          <c:xVal>
            <c:numRef>
              <c:f>'Drift Raw data '!$C$63:$C$96</c:f>
              <c:numCache>
                <c:formatCode>General</c:formatCode>
                <c:ptCount val="34"/>
                <c:pt idx="0">
                  <c:v>0</c:v>
                </c:pt>
                <c:pt idx="1">
                  <c:v>3.3333333333333333E-2</c:v>
                </c:pt>
                <c:pt idx="2">
                  <c:v>8.3333333333333301E-2</c:v>
                </c:pt>
                <c:pt idx="3">
                  <c:v>0.16666666666666666</c:v>
                </c:pt>
                <c:pt idx="4">
                  <c:v>0.33333333333333331</c:v>
                </c:pt>
                <c:pt idx="5">
                  <c:v>0.5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8</c:v>
                </c:pt>
                <c:pt idx="10">
                  <c:v>12</c:v>
                </c:pt>
                <c:pt idx="11">
                  <c:v>24</c:v>
                </c:pt>
                <c:pt idx="12">
                  <c:v>48</c:v>
                </c:pt>
                <c:pt idx="13">
                  <c:v>72</c:v>
                </c:pt>
                <c:pt idx="14">
                  <c:v>100</c:v>
                </c:pt>
                <c:pt idx="15">
                  <c:v>168</c:v>
                </c:pt>
                <c:pt idx="16">
                  <c:v>196</c:v>
                </c:pt>
                <c:pt idx="17">
                  <c:v>216</c:v>
                </c:pt>
                <c:pt idx="18">
                  <c:v>264</c:v>
                </c:pt>
                <c:pt idx="19">
                  <c:v>300</c:v>
                </c:pt>
                <c:pt idx="20">
                  <c:v>336</c:v>
                </c:pt>
                <c:pt idx="21">
                  <c:v>408</c:v>
                </c:pt>
                <c:pt idx="22">
                  <c:v>504</c:v>
                </c:pt>
                <c:pt idx="23">
                  <c:v>600</c:v>
                </c:pt>
                <c:pt idx="24">
                  <c:v>720</c:v>
                </c:pt>
                <c:pt idx="25">
                  <c:v>792</c:v>
                </c:pt>
                <c:pt idx="26">
                  <c:v>840</c:v>
                </c:pt>
                <c:pt idx="27">
                  <c:v>912</c:v>
                </c:pt>
                <c:pt idx="28">
                  <c:v>5000</c:v>
                </c:pt>
                <c:pt idx="29">
                  <c:v>7000</c:v>
                </c:pt>
                <c:pt idx="30">
                  <c:v>10000</c:v>
                </c:pt>
                <c:pt idx="31">
                  <c:v>15000</c:v>
                </c:pt>
                <c:pt idx="32">
                  <c:v>20000</c:v>
                </c:pt>
                <c:pt idx="33">
                  <c:v>25000</c:v>
                </c:pt>
              </c:numCache>
            </c:numRef>
          </c:xVal>
          <c:yVal>
            <c:numRef>
              <c:f>'Drift Raw data '!$AO$63:$AO$96</c:f>
              <c:numCache>
                <c:formatCode>0.000_ ;[Red]\-0.000\ 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1C9-42BD-A843-8D22621FF83F}"/>
            </c:ext>
          </c:extLst>
        </c:ser>
        <c:ser>
          <c:idx val="3"/>
          <c:order val="3"/>
          <c:tx>
            <c:strRef>
              <c:f>'Drift Raw data '!$AY$59</c:f>
              <c:strCache>
                <c:ptCount val="1"/>
                <c:pt idx="0">
                  <c:v>0</c:v>
                </c:pt>
              </c:strCache>
            </c:strRef>
          </c:tx>
          <c:marker>
            <c:symbol val="triangle"/>
            <c:size val="5"/>
          </c:marker>
          <c:xVal>
            <c:numRef>
              <c:f>'Drift Raw data '!$C$63:$C$96</c:f>
              <c:numCache>
                <c:formatCode>General</c:formatCode>
                <c:ptCount val="34"/>
                <c:pt idx="0">
                  <c:v>0</c:v>
                </c:pt>
                <c:pt idx="1">
                  <c:v>3.3333333333333333E-2</c:v>
                </c:pt>
                <c:pt idx="2">
                  <c:v>8.3333333333333301E-2</c:v>
                </c:pt>
                <c:pt idx="3">
                  <c:v>0.16666666666666666</c:v>
                </c:pt>
                <c:pt idx="4">
                  <c:v>0.33333333333333331</c:v>
                </c:pt>
                <c:pt idx="5">
                  <c:v>0.5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8</c:v>
                </c:pt>
                <c:pt idx="10">
                  <c:v>12</c:v>
                </c:pt>
                <c:pt idx="11">
                  <c:v>24</c:v>
                </c:pt>
                <c:pt idx="12">
                  <c:v>48</c:v>
                </c:pt>
                <c:pt idx="13">
                  <c:v>72</c:v>
                </c:pt>
                <c:pt idx="14">
                  <c:v>100</c:v>
                </c:pt>
                <c:pt idx="15">
                  <c:v>168</c:v>
                </c:pt>
                <c:pt idx="16">
                  <c:v>196</c:v>
                </c:pt>
                <c:pt idx="17">
                  <c:v>216</c:v>
                </c:pt>
                <c:pt idx="18">
                  <c:v>264</c:v>
                </c:pt>
                <c:pt idx="19">
                  <c:v>300</c:v>
                </c:pt>
                <c:pt idx="20">
                  <c:v>336</c:v>
                </c:pt>
                <c:pt idx="21">
                  <c:v>408</c:v>
                </c:pt>
                <c:pt idx="22">
                  <c:v>504</c:v>
                </c:pt>
                <c:pt idx="23">
                  <c:v>600</c:v>
                </c:pt>
                <c:pt idx="24">
                  <c:v>720</c:v>
                </c:pt>
                <c:pt idx="25">
                  <c:v>792</c:v>
                </c:pt>
                <c:pt idx="26">
                  <c:v>840</c:v>
                </c:pt>
                <c:pt idx="27">
                  <c:v>912</c:v>
                </c:pt>
                <c:pt idx="28">
                  <c:v>5000</c:v>
                </c:pt>
                <c:pt idx="29">
                  <c:v>7000</c:v>
                </c:pt>
                <c:pt idx="30">
                  <c:v>10000</c:v>
                </c:pt>
                <c:pt idx="31">
                  <c:v>15000</c:v>
                </c:pt>
                <c:pt idx="32">
                  <c:v>20000</c:v>
                </c:pt>
                <c:pt idx="33">
                  <c:v>25000</c:v>
                </c:pt>
              </c:numCache>
            </c:numRef>
          </c:xVal>
          <c:yVal>
            <c:numRef>
              <c:f>'Drift Raw data '!$BD$63:$BD$96</c:f>
              <c:numCache>
                <c:formatCode>0.000_ ;[Red]\-0.000\ 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91C9-42BD-A843-8D22621FF83F}"/>
            </c:ext>
          </c:extLst>
        </c:ser>
        <c:ser>
          <c:idx val="4"/>
          <c:order val="4"/>
          <c:tx>
            <c:strRef>
              <c:f>'Drift Raw data '!$BN$59</c:f>
              <c:strCache>
                <c:ptCount val="1"/>
                <c:pt idx="0">
                  <c:v>0</c:v>
                </c:pt>
              </c:strCache>
            </c:strRef>
          </c:tx>
          <c:marker>
            <c:symbol val="circle"/>
            <c:size val="5"/>
          </c:marker>
          <c:xVal>
            <c:numRef>
              <c:f>'Drift Raw data '!$C$63:$C$96</c:f>
              <c:numCache>
                <c:formatCode>General</c:formatCode>
                <c:ptCount val="34"/>
                <c:pt idx="0">
                  <c:v>0</c:v>
                </c:pt>
                <c:pt idx="1">
                  <c:v>3.3333333333333333E-2</c:v>
                </c:pt>
                <c:pt idx="2">
                  <c:v>8.3333333333333301E-2</c:v>
                </c:pt>
                <c:pt idx="3">
                  <c:v>0.16666666666666666</c:v>
                </c:pt>
                <c:pt idx="4">
                  <c:v>0.33333333333333331</c:v>
                </c:pt>
                <c:pt idx="5">
                  <c:v>0.5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8</c:v>
                </c:pt>
                <c:pt idx="10">
                  <c:v>12</c:v>
                </c:pt>
                <c:pt idx="11">
                  <c:v>24</c:v>
                </c:pt>
                <c:pt idx="12">
                  <c:v>48</c:v>
                </c:pt>
                <c:pt idx="13">
                  <c:v>72</c:v>
                </c:pt>
                <c:pt idx="14">
                  <c:v>100</c:v>
                </c:pt>
                <c:pt idx="15">
                  <c:v>168</c:v>
                </c:pt>
                <c:pt idx="16">
                  <c:v>196</c:v>
                </c:pt>
                <c:pt idx="17">
                  <c:v>216</c:v>
                </c:pt>
                <c:pt idx="18">
                  <c:v>264</c:v>
                </c:pt>
                <c:pt idx="19">
                  <c:v>300</c:v>
                </c:pt>
                <c:pt idx="20">
                  <c:v>336</c:v>
                </c:pt>
                <c:pt idx="21">
                  <c:v>408</c:v>
                </c:pt>
                <c:pt idx="22">
                  <c:v>504</c:v>
                </c:pt>
                <c:pt idx="23">
                  <c:v>600</c:v>
                </c:pt>
                <c:pt idx="24">
                  <c:v>720</c:v>
                </c:pt>
                <c:pt idx="25">
                  <c:v>792</c:v>
                </c:pt>
                <c:pt idx="26">
                  <c:v>840</c:v>
                </c:pt>
                <c:pt idx="27">
                  <c:v>912</c:v>
                </c:pt>
                <c:pt idx="28">
                  <c:v>5000</c:v>
                </c:pt>
                <c:pt idx="29">
                  <c:v>7000</c:v>
                </c:pt>
                <c:pt idx="30">
                  <c:v>10000</c:v>
                </c:pt>
                <c:pt idx="31">
                  <c:v>15000</c:v>
                </c:pt>
                <c:pt idx="32">
                  <c:v>20000</c:v>
                </c:pt>
                <c:pt idx="33">
                  <c:v>25000</c:v>
                </c:pt>
              </c:numCache>
            </c:numRef>
          </c:xVal>
          <c:yVal>
            <c:numRef>
              <c:f>'Drift Raw data '!$BS$63:$BS$96</c:f>
              <c:numCache>
                <c:formatCode>0.000_ ;[Red]\-0.000\ 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91C9-42BD-A843-8D22621FF83F}"/>
            </c:ext>
          </c:extLst>
        </c:ser>
        <c:ser>
          <c:idx val="5"/>
          <c:order val="5"/>
          <c:tx>
            <c:strRef>
              <c:f>'Drift Raw data '!$CC$59</c:f>
              <c:strCache>
                <c:ptCount val="1"/>
                <c:pt idx="0">
                  <c:v>0</c:v>
                </c:pt>
              </c:strCache>
            </c:strRef>
          </c:tx>
          <c:marker>
            <c:symbol val="circle"/>
            <c:size val="5"/>
          </c:marker>
          <c:xVal>
            <c:numRef>
              <c:f>'Drift Raw data '!$C$63:$C$96</c:f>
              <c:numCache>
                <c:formatCode>General</c:formatCode>
                <c:ptCount val="34"/>
                <c:pt idx="0">
                  <c:v>0</c:v>
                </c:pt>
                <c:pt idx="1">
                  <c:v>3.3333333333333333E-2</c:v>
                </c:pt>
                <c:pt idx="2">
                  <c:v>8.3333333333333301E-2</c:v>
                </c:pt>
                <c:pt idx="3">
                  <c:v>0.16666666666666666</c:v>
                </c:pt>
                <c:pt idx="4">
                  <c:v>0.33333333333333331</c:v>
                </c:pt>
                <c:pt idx="5">
                  <c:v>0.5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8</c:v>
                </c:pt>
                <c:pt idx="10">
                  <c:v>12</c:v>
                </c:pt>
                <c:pt idx="11">
                  <c:v>24</c:v>
                </c:pt>
                <c:pt idx="12">
                  <c:v>48</c:v>
                </c:pt>
                <c:pt idx="13">
                  <c:v>72</c:v>
                </c:pt>
                <c:pt idx="14">
                  <c:v>100</c:v>
                </c:pt>
                <c:pt idx="15">
                  <c:v>168</c:v>
                </c:pt>
                <c:pt idx="16">
                  <c:v>196</c:v>
                </c:pt>
                <c:pt idx="17">
                  <c:v>216</c:v>
                </c:pt>
                <c:pt idx="18">
                  <c:v>264</c:v>
                </c:pt>
                <c:pt idx="19">
                  <c:v>300</c:v>
                </c:pt>
                <c:pt idx="20">
                  <c:v>336</c:v>
                </c:pt>
                <c:pt idx="21">
                  <c:v>408</c:v>
                </c:pt>
                <c:pt idx="22">
                  <c:v>504</c:v>
                </c:pt>
                <c:pt idx="23">
                  <c:v>600</c:v>
                </c:pt>
                <c:pt idx="24">
                  <c:v>720</c:v>
                </c:pt>
                <c:pt idx="25">
                  <c:v>792</c:v>
                </c:pt>
                <c:pt idx="26">
                  <c:v>840</c:v>
                </c:pt>
                <c:pt idx="27">
                  <c:v>912</c:v>
                </c:pt>
                <c:pt idx="28">
                  <c:v>5000</c:v>
                </c:pt>
                <c:pt idx="29">
                  <c:v>7000</c:v>
                </c:pt>
                <c:pt idx="30">
                  <c:v>10000</c:v>
                </c:pt>
                <c:pt idx="31">
                  <c:v>15000</c:v>
                </c:pt>
                <c:pt idx="32">
                  <c:v>20000</c:v>
                </c:pt>
                <c:pt idx="33">
                  <c:v>25000</c:v>
                </c:pt>
              </c:numCache>
            </c:numRef>
          </c:xVal>
          <c:yVal>
            <c:numRef>
              <c:f>'Drift Raw data '!$CH$63:$CH$96</c:f>
              <c:numCache>
                <c:formatCode>0.000_ ;[Red]\-0.000\ 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91C9-42BD-A843-8D22621FF83F}"/>
            </c:ext>
          </c:extLst>
        </c:ser>
        <c:ser>
          <c:idx val="6"/>
          <c:order val="6"/>
          <c:tx>
            <c:v>Guide Line</c:v>
          </c:tx>
          <c:spPr>
            <a:ln>
              <a:prstDash val="sysDot"/>
            </a:ln>
          </c:spPr>
          <c:marker>
            <c:symbol val="none"/>
          </c:marker>
          <c:xVal>
            <c:numRef>
              <c:f>'Drift Raw data '!$C$110:$C$131</c:f>
            </c:numRef>
          </c:xVal>
          <c:yVal>
            <c:numRef>
              <c:f>'Drift Raw data '!$Q$110:$Q$131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91C9-42BD-A843-8D22621FF8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081088"/>
        <c:axId val="123083008"/>
      </c:scatterChart>
      <c:valAx>
        <c:axId val="123081088"/>
        <c:scaling>
          <c:orientation val="minMax"/>
          <c:max val="300"/>
          <c:min val="0"/>
        </c:scaling>
        <c:delete val="0"/>
        <c:axPos val="b"/>
        <c:majorGridlines/>
        <c:minorGridlines>
          <c:spPr>
            <a:ln>
              <a:solidFill>
                <a:schemeClr val="bg1">
                  <a:lumMod val="85000"/>
                </a:scheme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lang="ja-JP"/>
                </a:pPr>
                <a:r>
                  <a:rPr lang="en-US" altLang="ja-JP" sz="1000" b="1" i="0" u="none" strike="noStrike" baseline="0"/>
                  <a:t>Aging Time</a:t>
                </a:r>
                <a:r>
                  <a:rPr lang="ja-JP" altLang="ja-JP" sz="1000" b="1" i="0" u="none" strike="noStrike" baseline="0"/>
                  <a:t>　</a:t>
                </a:r>
                <a:r>
                  <a:rPr lang="en-US" altLang="ja-JP" sz="1000" b="1" i="0" u="none" strike="noStrike" baseline="0"/>
                  <a:t>[hours]</a:t>
                </a:r>
                <a:endParaRPr lang="ja-JP"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txPr>
          <a:bodyPr/>
          <a:lstStyle/>
          <a:p>
            <a:pPr>
              <a:defRPr lang="ja-JP" sz="1200">
                <a:latin typeface="+mj-lt"/>
              </a:defRPr>
            </a:pPr>
            <a:endParaRPr lang="zh-CN"/>
          </a:p>
        </c:txPr>
        <c:crossAx val="123083008"/>
        <c:crosses val="autoZero"/>
        <c:crossBetween val="midCat"/>
      </c:valAx>
      <c:valAx>
        <c:axId val="123083008"/>
        <c:scaling>
          <c:orientation val="minMax"/>
          <c:max val="2.0000000000000004E-2"/>
          <c:min val="-2.0000000000000004E-2"/>
        </c:scaling>
        <c:delete val="0"/>
        <c:axPos val="l"/>
        <c:majorGridlines/>
        <c:minorGridlines>
          <c:spPr>
            <a:ln>
              <a:solidFill>
                <a:schemeClr val="bg1">
                  <a:lumMod val="85000"/>
                </a:scheme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lang="ja-JP" b="0">
                    <a:latin typeface="Arial Unicode MS" pitchFamily="50" charset="-128"/>
                    <a:ea typeface="Arial Unicode MS" pitchFamily="50" charset="-128"/>
                    <a:cs typeface="Arial Unicode MS" pitchFamily="50" charset="-128"/>
                  </a:defRPr>
                </a:pPr>
                <a:r>
                  <a:rPr lang="en-US" altLang="ja-JP" b="0">
                    <a:latin typeface="Arial Unicode MS" pitchFamily="50" charset="-128"/>
                    <a:ea typeface="Arial Unicode MS" pitchFamily="50" charset="-128"/>
                    <a:cs typeface="Arial Unicode MS" pitchFamily="50" charset="-128"/>
                  </a:rPr>
                  <a:t>White Chromaticity</a:t>
                </a:r>
                <a:r>
                  <a:rPr lang="ja-JP" altLang="en-US" b="0">
                    <a:latin typeface="Arial Unicode MS" pitchFamily="50" charset="-128"/>
                    <a:ea typeface="Arial Unicode MS" pitchFamily="50" charset="-128"/>
                    <a:cs typeface="Arial Unicode MS" pitchFamily="50" charset="-128"/>
                  </a:rPr>
                  <a:t>　</a:t>
                </a:r>
                <a:r>
                  <a:rPr lang="en-US" altLang="ja-JP" b="0">
                    <a:latin typeface="Arial Unicode MS" pitchFamily="50" charset="-128"/>
                    <a:ea typeface="Arial Unicode MS" pitchFamily="50" charset="-128"/>
                    <a:cs typeface="Arial Unicode MS" pitchFamily="50" charset="-128"/>
                  </a:rPr>
                  <a:t>y value</a:t>
                </a:r>
                <a:endParaRPr lang="ja-JP" altLang="en-US" b="0">
                  <a:latin typeface="Arial Unicode MS" pitchFamily="50" charset="-128"/>
                  <a:ea typeface="Arial Unicode MS" pitchFamily="50" charset="-128"/>
                  <a:cs typeface="Arial Unicode MS" pitchFamily="50" charset="-128"/>
                </a:endParaRPr>
              </a:p>
            </c:rich>
          </c:tx>
          <c:overlay val="0"/>
        </c:title>
        <c:numFmt formatCode="#,##0.000_ " sourceLinked="0"/>
        <c:majorTickMark val="out"/>
        <c:minorTickMark val="none"/>
        <c:tickLblPos val="nextTo"/>
        <c:txPr>
          <a:bodyPr/>
          <a:lstStyle/>
          <a:p>
            <a:pPr>
              <a:defRPr lang="ja-JP" sz="1200">
                <a:latin typeface="+mj-lt"/>
              </a:defRPr>
            </a:pPr>
            <a:endParaRPr lang="zh-CN"/>
          </a:p>
        </c:txPr>
        <c:crossAx val="123081088"/>
        <c:crosses val="autoZero"/>
        <c:crossBetween val="midCat"/>
        <c:majorUnit val="1.0000000000000002E-2"/>
      </c:valAx>
    </c:plotArea>
    <c:legend>
      <c:legendPos val="r"/>
      <c:layout>
        <c:manualLayout>
          <c:xMode val="edge"/>
          <c:yMode val="edge"/>
          <c:x val="0.70254043293688762"/>
          <c:y val="4.9532480041612509E-4"/>
          <c:w val="0.2925325981809509"/>
          <c:h val="0.3811210677059339"/>
        </c:manualLayout>
      </c:layout>
      <c:overlay val="1"/>
      <c:spPr>
        <a:solidFill>
          <a:schemeClr val="bg1"/>
        </a:solidFill>
        <a:ln>
          <a:solidFill>
            <a:schemeClr val="bg1">
              <a:lumMod val="75000"/>
            </a:schemeClr>
          </a:solidFill>
        </a:ln>
      </c:spPr>
      <c:txPr>
        <a:bodyPr/>
        <a:lstStyle/>
        <a:p>
          <a:pPr>
            <a:defRPr lang="ja-JP" sz="1200"/>
          </a:pPr>
          <a:endParaRPr lang="zh-CN"/>
        </a:p>
      </c:txPr>
    </c:legend>
    <c:plotVisOnly val="1"/>
    <c:dispBlanksAs val="span"/>
    <c:showDLblsOverMax val="0"/>
  </c:chart>
  <c:printSettings>
    <c:headerFooter/>
    <c:pageMargins b="0.75000000000000488" l="0.70000000000000062" r="0.70000000000000062" t="0.75000000000000488" header="0.30000000000000032" footer="0.30000000000000032"/>
    <c:pageSetup/>
  </c:printSettings>
  <c:userShapes r:id="rId1"/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ja-JP"/>
            </a:pPr>
            <a:r>
              <a:rPr lang="en-US" altLang="ja-JP"/>
              <a:t>Wx (Variation)</a:t>
            </a:r>
            <a:endParaRPr lang="ja-JP" alt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'Drift Raw data '!$F$59</c:f>
              <c:strCache>
                <c:ptCount val="1"/>
                <c:pt idx="0">
                  <c:v>0</c:v>
                </c:pt>
              </c:strCache>
            </c:strRef>
          </c:tx>
          <c:marker>
            <c:symbol val="square"/>
            <c:size val="5"/>
          </c:marker>
          <c:xVal>
            <c:numRef>
              <c:f>'Drift Raw data '!$C$63:$C$96</c:f>
              <c:numCache>
                <c:formatCode>General</c:formatCode>
                <c:ptCount val="34"/>
                <c:pt idx="0">
                  <c:v>0</c:v>
                </c:pt>
                <c:pt idx="1">
                  <c:v>3.3333333333333333E-2</c:v>
                </c:pt>
                <c:pt idx="2">
                  <c:v>8.3333333333333301E-2</c:v>
                </c:pt>
                <c:pt idx="3">
                  <c:v>0.16666666666666666</c:v>
                </c:pt>
                <c:pt idx="4">
                  <c:v>0.33333333333333331</c:v>
                </c:pt>
                <c:pt idx="5">
                  <c:v>0.5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8</c:v>
                </c:pt>
                <c:pt idx="10">
                  <c:v>12</c:v>
                </c:pt>
                <c:pt idx="11">
                  <c:v>24</c:v>
                </c:pt>
                <c:pt idx="12">
                  <c:v>48</c:v>
                </c:pt>
                <c:pt idx="13">
                  <c:v>72</c:v>
                </c:pt>
                <c:pt idx="14">
                  <c:v>100</c:v>
                </c:pt>
                <c:pt idx="15">
                  <c:v>168</c:v>
                </c:pt>
                <c:pt idx="16">
                  <c:v>196</c:v>
                </c:pt>
                <c:pt idx="17">
                  <c:v>216</c:v>
                </c:pt>
                <c:pt idx="18">
                  <c:v>264</c:v>
                </c:pt>
                <c:pt idx="19">
                  <c:v>300</c:v>
                </c:pt>
                <c:pt idx="20">
                  <c:v>336</c:v>
                </c:pt>
                <c:pt idx="21">
                  <c:v>408</c:v>
                </c:pt>
                <c:pt idx="22">
                  <c:v>504</c:v>
                </c:pt>
                <c:pt idx="23">
                  <c:v>600</c:v>
                </c:pt>
                <c:pt idx="24">
                  <c:v>720</c:v>
                </c:pt>
                <c:pt idx="25">
                  <c:v>792</c:v>
                </c:pt>
                <c:pt idx="26">
                  <c:v>840</c:v>
                </c:pt>
                <c:pt idx="27">
                  <c:v>912</c:v>
                </c:pt>
                <c:pt idx="28">
                  <c:v>5000</c:v>
                </c:pt>
                <c:pt idx="29">
                  <c:v>7000</c:v>
                </c:pt>
                <c:pt idx="30">
                  <c:v>10000</c:v>
                </c:pt>
                <c:pt idx="31">
                  <c:v>15000</c:v>
                </c:pt>
                <c:pt idx="32">
                  <c:v>20000</c:v>
                </c:pt>
                <c:pt idx="33">
                  <c:v>25000</c:v>
                </c:pt>
              </c:numCache>
            </c:numRef>
          </c:xVal>
          <c:yVal>
            <c:numRef>
              <c:f>'Drift Raw data '!$J$63:$J$96</c:f>
              <c:numCache>
                <c:formatCode>0.000_ ;[Red]\-0.000\ </c:formatCode>
                <c:ptCount val="34"/>
                <c:pt idx="0">
                  <c:v>0</c:v>
                </c:pt>
                <c:pt idx="1">
                  <c:v>-0.2928</c:v>
                </c:pt>
                <c:pt idx="2">
                  <c:v>-1.419999999999999E-2</c:v>
                </c:pt>
                <c:pt idx="3">
                  <c:v>-0.2928</c:v>
                </c:pt>
                <c:pt idx="4">
                  <c:v>-0.2928</c:v>
                </c:pt>
                <c:pt idx="5">
                  <c:v>-0.2928</c:v>
                </c:pt>
                <c:pt idx="6">
                  <c:v>-1.6799999999999982E-2</c:v>
                </c:pt>
                <c:pt idx="7">
                  <c:v>-1.7799999999999983E-2</c:v>
                </c:pt>
                <c:pt idx="8">
                  <c:v>-1.7799999999999983E-2</c:v>
                </c:pt>
                <c:pt idx="11">
                  <c:v>-1.9799999999999984E-2</c:v>
                </c:pt>
                <c:pt idx="12">
                  <c:v>-1.9799999999999984E-2</c:v>
                </c:pt>
                <c:pt idx="15">
                  <c:v>-2.0799999999999985E-2</c:v>
                </c:pt>
                <c:pt idx="16">
                  <c:v>-2.0799999999999985E-2</c:v>
                </c:pt>
                <c:pt idx="17">
                  <c:v>-2.1799999999999986E-2</c:v>
                </c:pt>
                <c:pt idx="18">
                  <c:v>-2.1500000000000019E-2</c:v>
                </c:pt>
                <c:pt idx="19">
                  <c:v>-2.1500000000000019E-2</c:v>
                </c:pt>
                <c:pt idx="20">
                  <c:v>-0.2928</c:v>
                </c:pt>
                <c:pt idx="21">
                  <c:v>-0.2928</c:v>
                </c:pt>
                <c:pt idx="22">
                  <c:v>-0.2928</c:v>
                </c:pt>
                <c:pt idx="23">
                  <c:v>-0.2928</c:v>
                </c:pt>
                <c:pt idx="24">
                  <c:v>-0.2928</c:v>
                </c:pt>
                <c:pt idx="25">
                  <c:v>-0.2928</c:v>
                </c:pt>
                <c:pt idx="26">
                  <c:v>-0.2928</c:v>
                </c:pt>
                <c:pt idx="27">
                  <c:v>-0.2928</c:v>
                </c:pt>
                <c:pt idx="28">
                  <c:v>-0.2928</c:v>
                </c:pt>
                <c:pt idx="29">
                  <c:v>-0.2928</c:v>
                </c:pt>
                <c:pt idx="30">
                  <c:v>-0.2928</c:v>
                </c:pt>
                <c:pt idx="31">
                  <c:v>-0.2928</c:v>
                </c:pt>
                <c:pt idx="32">
                  <c:v>-0.2928</c:v>
                </c:pt>
                <c:pt idx="33">
                  <c:v>-0.2928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894-4B68-9F1F-95264F983466}"/>
            </c:ext>
          </c:extLst>
        </c:ser>
        <c:ser>
          <c:idx val="1"/>
          <c:order val="1"/>
          <c:tx>
            <c:strRef>
              <c:f>'Drift Raw data '!$U$59</c:f>
              <c:strCache>
                <c:ptCount val="1"/>
                <c:pt idx="0">
                  <c:v>0</c:v>
                </c:pt>
              </c:strCache>
            </c:strRef>
          </c:tx>
          <c:marker>
            <c:symbol val="square"/>
            <c:size val="5"/>
          </c:marker>
          <c:xVal>
            <c:numRef>
              <c:f>'Drift Raw data '!$C$63:$C$96</c:f>
              <c:numCache>
                <c:formatCode>General</c:formatCode>
                <c:ptCount val="34"/>
                <c:pt idx="0">
                  <c:v>0</c:v>
                </c:pt>
                <c:pt idx="1">
                  <c:v>3.3333333333333333E-2</c:v>
                </c:pt>
                <c:pt idx="2">
                  <c:v>8.3333333333333301E-2</c:v>
                </c:pt>
                <c:pt idx="3">
                  <c:v>0.16666666666666666</c:v>
                </c:pt>
                <c:pt idx="4">
                  <c:v>0.33333333333333331</c:v>
                </c:pt>
                <c:pt idx="5">
                  <c:v>0.5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8</c:v>
                </c:pt>
                <c:pt idx="10">
                  <c:v>12</c:v>
                </c:pt>
                <c:pt idx="11">
                  <c:v>24</c:v>
                </c:pt>
                <c:pt idx="12">
                  <c:v>48</c:v>
                </c:pt>
                <c:pt idx="13">
                  <c:v>72</c:v>
                </c:pt>
                <c:pt idx="14">
                  <c:v>100</c:v>
                </c:pt>
                <c:pt idx="15">
                  <c:v>168</c:v>
                </c:pt>
                <c:pt idx="16">
                  <c:v>196</c:v>
                </c:pt>
                <c:pt idx="17">
                  <c:v>216</c:v>
                </c:pt>
                <c:pt idx="18">
                  <c:v>264</c:v>
                </c:pt>
                <c:pt idx="19">
                  <c:v>300</c:v>
                </c:pt>
                <c:pt idx="20">
                  <c:v>336</c:v>
                </c:pt>
                <c:pt idx="21">
                  <c:v>408</c:v>
                </c:pt>
                <c:pt idx="22">
                  <c:v>504</c:v>
                </c:pt>
                <c:pt idx="23">
                  <c:v>600</c:v>
                </c:pt>
                <c:pt idx="24">
                  <c:v>720</c:v>
                </c:pt>
                <c:pt idx="25">
                  <c:v>792</c:v>
                </c:pt>
                <c:pt idx="26">
                  <c:v>840</c:v>
                </c:pt>
                <c:pt idx="27">
                  <c:v>912</c:v>
                </c:pt>
                <c:pt idx="28">
                  <c:v>5000</c:v>
                </c:pt>
                <c:pt idx="29">
                  <c:v>7000</c:v>
                </c:pt>
                <c:pt idx="30">
                  <c:v>10000</c:v>
                </c:pt>
                <c:pt idx="31">
                  <c:v>15000</c:v>
                </c:pt>
                <c:pt idx="32">
                  <c:v>20000</c:v>
                </c:pt>
                <c:pt idx="33">
                  <c:v>25000</c:v>
                </c:pt>
              </c:numCache>
            </c:numRef>
          </c:xVal>
          <c:yVal>
            <c:numRef>
              <c:f>'Drift Raw data '!$Y$63:$Y$96</c:f>
              <c:numCache>
                <c:formatCode>0.000_ ;[Red]\-0.000\ </c:formatCode>
                <c:ptCount val="34"/>
                <c:pt idx="0">
                  <c:v>0</c:v>
                </c:pt>
                <c:pt idx="1">
                  <c:v>-0.2954</c:v>
                </c:pt>
                <c:pt idx="2">
                  <c:v>-1.639999999999997E-2</c:v>
                </c:pt>
                <c:pt idx="3">
                  <c:v>-0.2954</c:v>
                </c:pt>
                <c:pt idx="4">
                  <c:v>-0.2954</c:v>
                </c:pt>
                <c:pt idx="5">
                  <c:v>-0.2954</c:v>
                </c:pt>
                <c:pt idx="6">
                  <c:v>-1.8799999999999983E-2</c:v>
                </c:pt>
                <c:pt idx="7">
                  <c:v>-1.9399999999999973E-2</c:v>
                </c:pt>
                <c:pt idx="8">
                  <c:v>-1.9399999999999973E-2</c:v>
                </c:pt>
                <c:pt idx="9">
                  <c:v>-2.0399999999999974E-2</c:v>
                </c:pt>
                <c:pt idx="10">
                  <c:v>-2.0399999999999974E-2</c:v>
                </c:pt>
                <c:pt idx="11">
                  <c:v>-2.1399999999999975E-2</c:v>
                </c:pt>
                <c:pt idx="12">
                  <c:v>-2.2399999999999975E-2</c:v>
                </c:pt>
                <c:pt idx="13">
                  <c:v>-2.2399999999999975E-2</c:v>
                </c:pt>
                <c:pt idx="14">
                  <c:v>-2.2399999999999975E-2</c:v>
                </c:pt>
                <c:pt idx="15">
                  <c:v>-2.3399999999999976E-2</c:v>
                </c:pt>
                <c:pt idx="16">
                  <c:v>-2.2899999999999976E-2</c:v>
                </c:pt>
                <c:pt idx="17">
                  <c:v>-2.3399999999999976E-2</c:v>
                </c:pt>
                <c:pt idx="18">
                  <c:v>-2.2399999999999975E-2</c:v>
                </c:pt>
                <c:pt idx="19">
                  <c:v>-2.3299999999999987E-2</c:v>
                </c:pt>
                <c:pt idx="20">
                  <c:v>-0.2954</c:v>
                </c:pt>
                <c:pt idx="21">
                  <c:v>-0.2954</c:v>
                </c:pt>
                <c:pt idx="22">
                  <c:v>-0.2954</c:v>
                </c:pt>
                <c:pt idx="23">
                  <c:v>-0.2954</c:v>
                </c:pt>
                <c:pt idx="24">
                  <c:v>-0.2954</c:v>
                </c:pt>
                <c:pt idx="25">
                  <c:v>-0.2954</c:v>
                </c:pt>
                <c:pt idx="26">
                  <c:v>-0.2954</c:v>
                </c:pt>
                <c:pt idx="27">
                  <c:v>-0.2954</c:v>
                </c:pt>
                <c:pt idx="28">
                  <c:v>-0.2954</c:v>
                </c:pt>
                <c:pt idx="29">
                  <c:v>-0.2954</c:v>
                </c:pt>
                <c:pt idx="30">
                  <c:v>-0.2954</c:v>
                </c:pt>
                <c:pt idx="31">
                  <c:v>-0.2954</c:v>
                </c:pt>
                <c:pt idx="32">
                  <c:v>-0.2954</c:v>
                </c:pt>
                <c:pt idx="33">
                  <c:v>-0.2954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894-4B68-9F1F-95264F983466}"/>
            </c:ext>
          </c:extLst>
        </c:ser>
        <c:ser>
          <c:idx val="2"/>
          <c:order val="2"/>
          <c:tx>
            <c:strRef>
              <c:f>'Drift Raw data '!$AJ$59</c:f>
              <c:strCache>
                <c:ptCount val="1"/>
                <c:pt idx="0">
                  <c:v>0</c:v>
                </c:pt>
              </c:strCache>
            </c:strRef>
          </c:tx>
          <c:marker>
            <c:symbol val="triangle"/>
            <c:size val="5"/>
          </c:marker>
          <c:xVal>
            <c:numRef>
              <c:f>'Drift Raw data '!$C$63:$C$96</c:f>
              <c:numCache>
                <c:formatCode>General</c:formatCode>
                <c:ptCount val="34"/>
                <c:pt idx="0">
                  <c:v>0</c:v>
                </c:pt>
                <c:pt idx="1">
                  <c:v>3.3333333333333333E-2</c:v>
                </c:pt>
                <c:pt idx="2">
                  <c:v>8.3333333333333301E-2</c:v>
                </c:pt>
                <c:pt idx="3">
                  <c:v>0.16666666666666666</c:v>
                </c:pt>
                <c:pt idx="4">
                  <c:v>0.33333333333333331</c:v>
                </c:pt>
                <c:pt idx="5">
                  <c:v>0.5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8</c:v>
                </c:pt>
                <c:pt idx="10">
                  <c:v>12</c:v>
                </c:pt>
                <c:pt idx="11">
                  <c:v>24</c:v>
                </c:pt>
                <c:pt idx="12">
                  <c:v>48</c:v>
                </c:pt>
                <c:pt idx="13">
                  <c:v>72</c:v>
                </c:pt>
                <c:pt idx="14">
                  <c:v>100</c:v>
                </c:pt>
                <c:pt idx="15">
                  <c:v>168</c:v>
                </c:pt>
                <c:pt idx="16">
                  <c:v>196</c:v>
                </c:pt>
                <c:pt idx="17">
                  <c:v>216</c:v>
                </c:pt>
                <c:pt idx="18">
                  <c:v>264</c:v>
                </c:pt>
                <c:pt idx="19">
                  <c:v>300</c:v>
                </c:pt>
                <c:pt idx="20">
                  <c:v>336</c:v>
                </c:pt>
                <c:pt idx="21">
                  <c:v>408</c:v>
                </c:pt>
                <c:pt idx="22">
                  <c:v>504</c:v>
                </c:pt>
                <c:pt idx="23">
                  <c:v>600</c:v>
                </c:pt>
                <c:pt idx="24">
                  <c:v>720</c:v>
                </c:pt>
                <c:pt idx="25">
                  <c:v>792</c:v>
                </c:pt>
                <c:pt idx="26">
                  <c:v>840</c:v>
                </c:pt>
                <c:pt idx="27">
                  <c:v>912</c:v>
                </c:pt>
                <c:pt idx="28">
                  <c:v>5000</c:v>
                </c:pt>
                <c:pt idx="29">
                  <c:v>7000</c:v>
                </c:pt>
                <c:pt idx="30">
                  <c:v>10000</c:v>
                </c:pt>
                <c:pt idx="31">
                  <c:v>15000</c:v>
                </c:pt>
                <c:pt idx="32">
                  <c:v>20000</c:v>
                </c:pt>
                <c:pt idx="33">
                  <c:v>25000</c:v>
                </c:pt>
              </c:numCache>
            </c:numRef>
          </c:xVal>
          <c:yVal>
            <c:numRef>
              <c:f>'Drift Raw data '!$AN$63:$AN$96</c:f>
              <c:numCache>
                <c:formatCode>0.000_ ;[Red]\-0.000\ 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894-4B68-9F1F-95264F983466}"/>
            </c:ext>
          </c:extLst>
        </c:ser>
        <c:ser>
          <c:idx val="3"/>
          <c:order val="3"/>
          <c:tx>
            <c:strRef>
              <c:f>'Drift Raw data '!$AY$59</c:f>
              <c:strCache>
                <c:ptCount val="1"/>
                <c:pt idx="0">
                  <c:v>0</c:v>
                </c:pt>
              </c:strCache>
            </c:strRef>
          </c:tx>
          <c:marker>
            <c:symbol val="triangle"/>
            <c:size val="5"/>
          </c:marker>
          <c:xVal>
            <c:numRef>
              <c:f>'Drift Raw data '!$C$63:$C$96</c:f>
              <c:numCache>
                <c:formatCode>General</c:formatCode>
                <c:ptCount val="34"/>
                <c:pt idx="0">
                  <c:v>0</c:v>
                </c:pt>
                <c:pt idx="1">
                  <c:v>3.3333333333333333E-2</c:v>
                </c:pt>
                <c:pt idx="2">
                  <c:v>8.3333333333333301E-2</c:v>
                </c:pt>
                <c:pt idx="3">
                  <c:v>0.16666666666666666</c:v>
                </c:pt>
                <c:pt idx="4">
                  <c:v>0.33333333333333331</c:v>
                </c:pt>
                <c:pt idx="5">
                  <c:v>0.5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8</c:v>
                </c:pt>
                <c:pt idx="10">
                  <c:v>12</c:v>
                </c:pt>
                <c:pt idx="11">
                  <c:v>24</c:v>
                </c:pt>
                <c:pt idx="12">
                  <c:v>48</c:v>
                </c:pt>
                <c:pt idx="13">
                  <c:v>72</c:v>
                </c:pt>
                <c:pt idx="14">
                  <c:v>100</c:v>
                </c:pt>
                <c:pt idx="15">
                  <c:v>168</c:v>
                </c:pt>
                <c:pt idx="16">
                  <c:v>196</c:v>
                </c:pt>
                <c:pt idx="17">
                  <c:v>216</c:v>
                </c:pt>
                <c:pt idx="18">
                  <c:v>264</c:v>
                </c:pt>
                <c:pt idx="19">
                  <c:v>300</c:v>
                </c:pt>
                <c:pt idx="20">
                  <c:v>336</c:v>
                </c:pt>
                <c:pt idx="21">
                  <c:v>408</c:v>
                </c:pt>
                <c:pt idx="22">
                  <c:v>504</c:v>
                </c:pt>
                <c:pt idx="23">
                  <c:v>600</c:v>
                </c:pt>
                <c:pt idx="24">
                  <c:v>720</c:v>
                </c:pt>
                <c:pt idx="25">
                  <c:v>792</c:v>
                </c:pt>
                <c:pt idx="26">
                  <c:v>840</c:v>
                </c:pt>
                <c:pt idx="27">
                  <c:v>912</c:v>
                </c:pt>
                <c:pt idx="28">
                  <c:v>5000</c:v>
                </c:pt>
                <c:pt idx="29">
                  <c:v>7000</c:v>
                </c:pt>
                <c:pt idx="30">
                  <c:v>10000</c:v>
                </c:pt>
                <c:pt idx="31">
                  <c:v>15000</c:v>
                </c:pt>
                <c:pt idx="32">
                  <c:v>20000</c:v>
                </c:pt>
                <c:pt idx="33">
                  <c:v>25000</c:v>
                </c:pt>
              </c:numCache>
            </c:numRef>
          </c:xVal>
          <c:yVal>
            <c:numRef>
              <c:f>'Drift Raw data '!$BC$63:$BC$96</c:f>
              <c:numCache>
                <c:formatCode>0.000_ ;[Red]\-0.000\ 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0894-4B68-9F1F-95264F983466}"/>
            </c:ext>
          </c:extLst>
        </c:ser>
        <c:ser>
          <c:idx val="4"/>
          <c:order val="4"/>
          <c:tx>
            <c:strRef>
              <c:f>'Drift Raw data '!$BN$59</c:f>
              <c:strCache>
                <c:ptCount val="1"/>
                <c:pt idx="0">
                  <c:v>0</c:v>
                </c:pt>
              </c:strCache>
            </c:strRef>
          </c:tx>
          <c:marker>
            <c:symbol val="circle"/>
            <c:size val="5"/>
          </c:marker>
          <c:xVal>
            <c:numRef>
              <c:f>'Drift Raw data '!$C$63:$C$96</c:f>
              <c:numCache>
                <c:formatCode>General</c:formatCode>
                <c:ptCount val="34"/>
                <c:pt idx="0">
                  <c:v>0</c:v>
                </c:pt>
                <c:pt idx="1">
                  <c:v>3.3333333333333333E-2</c:v>
                </c:pt>
                <c:pt idx="2">
                  <c:v>8.3333333333333301E-2</c:v>
                </c:pt>
                <c:pt idx="3">
                  <c:v>0.16666666666666666</c:v>
                </c:pt>
                <c:pt idx="4">
                  <c:v>0.33333333333333331</c:v>
                </c:pt>
                <c:pt idx="5">
                  <c:v>0.5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8</c:v>
                </c:pt>
                <c:pt idx="10">
                  <c:v>12</c:v>
                </c:pt>
                <c:pt idx="11">
                  <c:v>24</c:v>
                </c:pt>
                <c:pt idx="12">
                  <c:v>48</c:v>
                </c:pt>
                <c:pt idx="13">
                  <c:v>72</c:v>
                </c:pt>
                <c:pt idx="14">
                  <c:v>100</c:v>
                </c:pt>
                <c:pt idx="15">
                  <c:v>168</c:v>
                </c:pt>
                <c:pt idx="16">
                  <c:v>196</c:v>
                </c:pt>
                <c:pt idx="17">
                  <c:v>216</c:v>
                </c:pt>
                <c:pt idx="18">
                  <c:v>264</c:v>
                </c:pt>
                <c:pt idx="19">
                  <c:v>300</c:v>
                </c:pt>
                <c:pt idx="20">
                  <c:v>336</c:v>
                </c:pt>
                <c:pt idx="21">
                  <c:v>408</c:v>
                </c:pt>
                <c:pt idx="22">
                  <c:v>504</c:v>
                </c:pt>
                <c:pt idx="23">
                  <c:v>600</c:v>
                </c:pt>
                <c:pt idx="24">
                  <c:v>720</c:v>
                </c:pt>
                <c:pt idx="25">
                  <c:v>792</c:v>
                </c:pt>
                <c:pt idx="26">
                  <c:v>840</c:v>
                </c:pt>
                <c:pt idx="27">
                  <c:v>912</c:v>
                </c:pt>
                <c:pt idx="28">
                  <c:v>5000</c:v>
                </c:pt>
                <c:pt idx="29">
                  <c:v>7000</c:v>
                </c:pt>
                <c:pt idx="30">
                  <c:v>10000</c:v>
                </c:pt>
                <c:pt idx="31">
                  <c:v>15000</c:v>
                </c:pt>
                <c:pt idx="32">
                  <c:v>20000</c:v>
                </c:pt>
                <c:pt idx="33">
                  <c:v>25000</c:v>
                </c:pt>
              </c:numCache>
            </c:numRef>
          </c:xVal>
          <c:yVal>
            <c:numRef>
              <c:f>'Drift Raw data '!$BR$63:$BR$96</c:f>
              <c:numCache>
                <c:formatCode>0.000_ ;[Red]\-0.000\ 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0894-4B68-9F1F-95264F983466}"/>
            </c:ext>
          </c:extLst>
        </c:ser>
        <c:ser>
          <c:idx val="5"/>
          <c:order val="5"/>
          <c:tx>
            <c:strRef>
              <c:f>'Drift Raw data '!$CC$59</c:f>
              <c:strCache>
                <c:ptCount val="1"/>
                <c:pt idx="0">
                  <c:v>0</c:v>
                </c:pt>
              </c:strCache>
            </c:strRef>
          </c:tx>
          <c:marker>
            <c:symbol val="circle"/>
            <c:size val="5"/>
          </c:marker>
          <c:xVal>
            <c:numRef>
              <c:f>'Drift Raw data '!$C$63:$C$96</c:f>
              <c:numCache>
                <c:formatCode>General</c:formatCode>
                <c:ptCount val="34"/>
                <c:pt idx="0">
                  <c:v>0</c:v>
                </c:pt>
                <c:pt idx="1">
                  <c:v>3.3333333333333333E-2</c:v>
                </c:pt>
                <c:pt idx="2">
                  <c:v>8.3333333333333301E-2</c:v>
                </c:pt>
                <c:pt idx="3">
                  <c:v>0.16666666666666666</c:v>
                </c:pt>
                <c:pt idx="4">
                  <c:v>0.33333333333333331</c:v>
                </c:pt>
                <c:pt idx="5">
                  <c:v>0.5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8</c:v>
                </c:pt>
                <c:pt idx="10">
                  <c:v>12</c:v>
                </c:pt>
                <c:pt idx="11">
                  <c:v>24</c:v>
                </c:pt>
                <c:pt idx="12">
                  <c:v>48</c:v>
                </c:pt>
                <c:pt idx="13">
                  <c:v>72</c:v>
                </c:pt>
                <c:pt idx="14">
                  <c:v>100</c:v>
                </c:pt>
                <c:pt idx="15">
                  <c:v>168</c:v>
                </c:pt>
                <c:pt idx="16">
                  <c:v>196</c:v>
                </c:pt>
                <c:pt idx="17">
                  <c:v>216</c:v>
                </c:pt>
                <c:pt idx="18">
                  <c:v>264</c:v>
                </c:pt>
                <c:pt idx="19">
                  <c:v>300</c:v>
                </c:pt>
                <c:pt idx="20">
                  <c:v>336</c:v>
                </c:pt>
                <c:pt idx="21">
                  <c:v>408</c:v>
                </c:pt>
                <c:pt idx="22">
                  <c:v>504</c:v>
                </c:pt>
                <c:pt idx="23">
                  <c:v>600</c:v>
                </c:pt>
                <c:pt idx="24">
                  <c:v>720</c:v>
                </c:pt>
                <c:pt idx="25">
                  <c:v>792</c:v>
                </c:pt>
                <c:pt idx="26">
                  <c:v>840</c:v>
                </c:pt>
                <c:pt idx="27">
                  <c:v>912</c:v>
                </c:pt>
                <c:pt idx="28">
                  <c:v>5000</c:v>
                </c:pt>
                <c:pt idx="29">
                  <c:v>7000</c:v>
                </c:pt>
                <c:pt idx="30">
                  <c:v>10000</c:v>
                </c:pt>
                <c:pt idx="31">
                  <c:v>15000</c:v>
                </c:pt>
                <c:pt idx="32">
                  <c:v>20000</c:v>
                </c:pt>
                <c:pt idx="33">
                  <c:v>25000</c:v>
                </c:pt>
              </c:numCache>
            </c:numRef>
          </c:xVal>
          <c:yVal>
            <c:numRef>
              <c:f>'Drift Raw data '!$CG$63:$CG$96</c:f>
              <c:numCache>
                <c:formatCode>0.000_ ;[Red]\-0.000\ 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0894-4B68-9F1F-95264F9834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139584"/>
        <c:axId val="123141504"/>
      </c:scatterChart>
      <c:valAx>
        <c:axId val="123139584"/>
        <c:scaling>
          <c:orientation val="minMax"/>
          <c:max val="300"/>
          <c:min val="0"/>
        </c:scaling>
        <c:delete val="0"/>
        <c:axPos val="b"/>
        <c:majorGridlines/>
        <c:minorGridlines>
          <c:spPr>
            <a:ln>
              <a:solidFill>
                <a:schemeClr val="bg1">
                  <a:lumMod val="85000"/>
                </a:scheme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lang="ja-JP"/>
                </a:pPr>
                <a:r>
                  <a:rPr lang="en-US" altLang="ja-JP"/>
                  <a:t>Aging</a:t>
                </a:r>
                <a:r>
                  <a:rPr lang="en-US" altLang="ja-JP" baseline="0"/>
                  <a:t> Time</a:t>
                </a:r>
                <a:r>
                  <a:rPr lang="ja-JP" altLang="en-US" baseline="0"/>
                  <a:t>　</a:t>
                </a:r>
                <a:r>
                  <a:rPr lang="en-US" altLang="ja-JP" baseline="0"/>
                  <a:t>[hours]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6577727194536167"/>
              <c:y val="0.88537237661735346"/>
            </c:manualLayout>
          </c:layout>
          <c:overlay val="0"/>
        </c:title>
        <c:numFmt formatCode="General" sourceLinked="1"/>
        <c:majorTickMark val="out"/>
        <c:minorTickMark val="none"/>
        <c:tickLblPos val="low"/>
        <c:txPr>
          <a:bodyPr/>
          <a:lstStyle/>
          <a:p>
            <a:pPr>
              <a:defRPr lang="ja-JP" sz="1200">
                <a:latin typeface="+mj-lt"/>
              </a:defRPr>
            </a:pPr>
            <a:endParaRPr lang="zh-CN"/>
          </a:p>
        </c:txPr>
        <c:crossAx val="123141504"/>
        <c:crosses val="autoZero"/>
        <c:crossBetween val="midCat"/>
      </c:valAx>
      <c:valAx>
        <c:axId val="123141504"/>
        <c:scaling>
          <c:orientation val="minMax"/>
          <c:max val="1.0000000000000002E-2"/>
          <c:min val="-3.0000000000000006E-2"/>
        </c:scaling>
        <c:delete val="0"/>
        <c:axPos val="l"/>
        <c:majorGridlines/>
        <c:minorGridlines>
          <c:spPr>
            <a:ln>
              <a:solidFill>
                <a:schemeClr val="bg1">
                  <a:lumMod val="85000"/>
                </a:scheme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lang="ja-JP" b="0">
                    <a:latin typeface="Arial Unicode MS" pitchFamily="50" charset="-128"/>
                    <a:ea typeface="Arial Unicode MS" pitchFamily="50" charset="-128"/>
                    <a:cs typeface="Arial Unicode MS" pitchFamily="50" charset="-128"/>
                  </a:defRPr>
                </a:pPr>
                <a:r>
                  <a:rPr lang="en-US" altLang="ja-JP" b="0">
                    <a:latin typeface="Arial Unicode MS" pitchFamily="50" charset="-128"/>
                    <a:ea typeface="Arial Unicode MS" pitchFamily="50" charset="-128"/>
                    <a:cs typeface="Arial Unicode MS" pitchFamily="50" charset="-128"/>
                  </a:rPr>
                  <a:t>White Chromaticity</a:t>
                </a:r>
                <a:r>
                  <a:rPr lang="ja-JP" altLang="en-US" b="0">
                    <a:latin typeface="Arial Unicode MS" pitchFamily="50" charset="-128"/>
                    <a:ea typeface="Arial Unicode MS" pitchFamily="50" charset="-128"/>
                    <a:cs typeface="Arial Unicode MS" pitchFamily="50" charset="-128"/>
                  </a:rPr>
                  <a:t>　</a:t>
                </a:r>
                <a:r>
                  <a:rPr lang="en-US" altLang="ja-JP" b="0">
                    <a:latin typeface="Arial Unicode MS" pitchFamily="50" charset="-128"/>
                    <a:ea typeface="Arial Unicode MS" pitchFamily="50" charset="-128"/>
                    <a:cs typeface="Arial Unicode MS" pitchFamily="50" charset="-128"/>
                  </a:rPr>
                  <a:t>x value</a:t>
                </a:r>
                <a:endParaRPr lang="ja-JP" altLang="en-US" b="0">
                  <a:latin typeface="Arial Unicode MS" pitchFamily="50" charset="-128"/>
                  <a:ea typeface="Arial Unicode MS" pitchFamily="50" charset="-128"/>
                  <a:cs typeface="Arial Unicode MS" pitchFamily="50" charset="-128"/>
                </a:endParaRPr>
              </a:p>
            </c:rich>
          </c:tx>
          <c:overlay val="0"/>
        </c:title>
        <c:numFmt formatCode="#,##0.000_ " sourceLinked="0"/>
        <c:majorTickMark val="out"/>
        <c:minorTickMark val="none"/>
        <c:tickLblPos val="nextTo"/>
        <c:txPr>
          <a:bodyPr/>
          <a:lstStyle/>
          <a:p>
            <a:pPr>
              <a:defRPr lang="ja-JP" sz="1200">
                <a:latin typeface="+mj-lt"/>
              </a:defRPr>
            </a:pPr>
            <a:endParaRPr lang="zh-CN"/>
          </a:p>
        </c:txPr>
        <c:crossAx val="123139584"/>
        <c:crosses val="autoZero"/>
        <c:crossBetween val="midCat"/>
        <c:majorUnit val="1.0000000000000002E-2"/>
      </c:valAx>
    </c:plotArea>
    <c:legend>
      <c:legendPos val="r"/>
      <c:layout>
        <c:manualLayout>
          <c:xMode val="edge"/>
          <c:yMode val="edge"/>
          <c:x val="0.72840531827834798"/>
          <c:y val="1.6342898018749962E-3"/>
          <c:w val="0.26581676805654814"/>
          <c:h val="0.33990486658086205"/>
        </c:manualLayout>
      </c:layout>
      <c:overlay val="1"/>
      <c:spPr>
        <a:solidFill>
          <a:schemeClr val="bg1"/>
        </a:solidFill>
        <a:ln>
          <a:solidFill>
            <a:schemeClr val="bg1">
              <a:lumMod val="75000"/>
            </a:schemeClr>
          </a:solidFill>
        </a:ln>
      </c:spPr>
      <c:txPr>
        <a:bodyPr/>
        <a:lstStyle/>
        <a:p>
          <a:pPr>
            <a:defRPr lang="ja-JP" sz="1200">
              <a:latin typeface="+mn-lt"/>
            </a:defRPr>
          </a:pPr>
          <a:endParaRPr lang="zh-CN"/>
        </a:p>
      </c:txPr>
    </c:legend>
    <c:plotVisOnly val="1"/>
    <c:dispBlanksAs val="span"/>
    <c:showDLblsOverMax val="0"/>
  </c:chart>
  <c:printSettings>
    <c:headerFooter/>
    <c:pageMargins b="0.75000000000000455" l="0.70000000000000062" r="0.70000000000000062" t="0.75000000000000455" header="0.30000000000000032" footer="0.30000000000000032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ja-JP"/>
            </a:pPr>
            <a:r>
              <a:rPr lang="en-US" altLang="ja-JP"/>
              <a:t>Wy (Variation)</a:t>
            </a:r>
            <a:endParaRPr lang="ja-JP" alt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'Drift Raw data '!$F$59</c:f>
              <c:strCache>
                <c:ptCount val="1"/>
                <c:pt idx="0">
                  <c:v>0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square"/>
            <c:size val="5"/>
          </c:marker>
          <c:xVal>
            <c:numRef>
              <c:f>'Drift Raw data '!$C$63:$C$96</c:f>
              <c:numCache>
                <c:formatCode>General</c:formatCode>
                <c:ptCount val="34"/>
                <c:pt idx="0">
                  <c:v>0</c:v>
                </c:pt>
                <c:pt idx="1">
                  <c:v>3.3333333333333333E-2</c:v>
                </c:pt>
                <c:pt idx="2">
                  <c:v>8.3333333333333301E-2</c:v>
                </c:pt>
                <c:pt idx="3">
                  <c:v>0.16666666666666666</c:v>
                </c:pt>
                <c:pt idx="4">
                  <c:v>0.33333333333333331</c:v>
                </c:pt>
                <c:pt idx="5">
                  <c:v>0.5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8</c:v>
                </c:pt>
                <c:pt idx="10">
                  <c:v>12</c:v>
                </c:pt>
                <c:pt idx="11">
                  <c:v>24</c:v>
                </c:pt>
                <c:pt idx="12">
                  <c:v>48</c:v>
                </c:pt>
                <c:pt idx="13">
                  <c:v>72</c:v>
                </c:pt>
                <c:pt idx="14">
                  <c:v>100</c:v>
                </c:pt>
                <c:pt idx="15">
                  <c:v>168</c:v>
                </c:pt>
                <c:pt idx="16">
                  <c:v>196</c:v>
                </c:pt>
                <c:pt idx="17">
                  <c:v>216</c:v>
                </c:pt>
                <c:pt idx="18">
                  <c:v>264</c:v>
                </c:pt>
                <c:pt idx="19">
                  <c:v>300</c:v>
                </c:pt>
                <c:pt idx="20">
                  <c:v>336</c:v>
                </c:pt>
                <c:pt idx="21">
                  <c:v>408</c:v>
                </c:pt>
                <c:pt idx="22">
                  <c:v>504</c:v>
                </c:pt>
                <c:pt idx="23">
                  <c:v>600</c:v>
                </c:pt>
                <c:pt idx="24">
                  <c:v>720</c:v>
                </c:pt>
                <c:pt idx="25">
                  <c:v>792</c:v>
                </c:pt>
                <c:pt idx="26">
                  <c:v>840</c:v>
                </c:pt>
                <c:pt idx="27">
                  <c:v>912</c:v>
                </c:pt>
                <c:pt idx="28">
                  <c:v>5000</c:v>
                </c:pt>
                <c:pt idx="29">
                  <c:v>7000</c:v>
                </c:pt>
                <c:pt idx="30">
                  <c:v>10000</c:v>
                </c:pt>
                <c:pt idx="31">
                  <c:v>15000</c:v>
                </c:pt>
                <c:pt idx="32">
                  <c:v>20000</c:v>
                </c:pt>
                <c:pt idx="33">
                  <c:v>25000</c:v>
                </c:pt>
              </c:numCache>
            </c:numRef>
          </c:xVal>
          <c:yVal>
            <c:numRef>
              <c:f>'Drift Raw data '!$K$63:$K$96</c:f>
              <c:numCache>
                <c:formatCode>0.000_ ;[Red]\-0.000\ </c:formatCode>
                <c:ptCount val="34"/>
                <c:pt idx="0">
                  <c:v>0</c:v>
                </c:pt>
                <c:pt idx="1">
                  <c:v>-0.31990000000000002</c:v>
                </c:pt>
                <c:pt idx="2">
                  <c:v>-3.0833300000000008E-2</c:v>
                </c:pt>
                <c:pt idx="3">
                  <c:v>-0.31990000000000002</c:v>
                </c:pt>
                <c:pt idx="4">
                  <c:v>-0.31990000000000002</c:v>
                </c:pt>
                <c:pt idx="5">
                  <c:v>-0.31990000000000002</c:v>
                </c:pt>
                <c:pt idx="6">
                  <c:v>-3.6900000000000044E-2</c:v>
                </c:pt>
                <c:pt idx="7">
                  <c:v>-3.7900000000000045E-2</c:v>
                </c:pt>
                <c:pt idx="8">
                  <c:v>-3.889999999999999E-2</c:v>
                </c:pt>
                <c:pt idx="11">
                  <c:v>-4.1899999999999993E-2</c:v>
                </c:pt>
                <c:pt idx="12">
                  <c:v>-4.2899999999999994E-2</c:v>
                </c:pt>
                <c:pt idx="15">
                  <c:v>-4.3899999999999995E-2</c:v>
                </c:pt>
                <c:pt idx="16">
                  <c:v>-4.4899999999999995E-2</c:v>
                </c:pt>
                <c:pt idx="17">
                  <c:v>-4.4899999999999995E-2</c:v>
                </c:pt>
                <c:pt idx="18">
                  <c:v>-4.4700000000000017E-2</c:v>
                </c:pt>
                <c:pt idx="19">
                  <c:v>-4.4700000000000017E-2</c:v>
                </c:pt>
                <c:pt idx="20">
                  <c:v>-0.31990000000000002</c:v>
                </c:pt>
                <c:pt idx="21">
                  <c:v>-0.31990000000000002</c:v>
                </c:pt>
                <c:pt idx="22">
                  <c:v>-0.31990000000000002</c:v>
                </c:pt>
                <c:pt idx="23">
                  <c:v>-0.31990000000000002</c:v>
                </c:pt>
                <c:pt idx="24">
                  <c:v>-0.31990000000000002</c:v>
                </c:pt>
                <c:pt idx="25">
                  <c:v>-0.31990000000000002</c:v>
                </c:pt>
                <c:pt idx="26">
                  <c:v>-0.31990000000000002</c:v>
                </c:pt>
                <c:pt idx="27">
                  <c:v>-0.31990000000000002</c:v>
                </c:pt>
                <c:pt idx="28">
                  <c:v>-0.31990000000000002</c:v>
                </c:pt>
                <c:pt idx="29">
                  <c:v>-0.31990000000000002</c:v>
                </c:pt>
                <c:pt idx="30">
                  <c:v>-0.31990000000000002</c:v>
                </c:pt>
                <c:pt idx="31">
                  <c:v>-0.31990000000000002</c:v>
                </c:pt>
                <c:pt idx="32">
                  <c:v>-0.31990000000000002</c:v>
                </c:pt>
                <c:pt idx="33">
                  <c:v>-0.31990000000000002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E0C-46D1-9190-9C9349D6F616}"/>
            </c:ext>
          </c:extLst>
        </c:ser>
        <c:ser>
          <c:idx val="1"/>
          <c:order val="1"/>
          <c:tx>
            <c:strRef>
              <c:f>'Drift Raw data '!$U$59</c:f>
              <c:strCache>
                <c:ptCount val="1"/>
                <c:pt idx="0">
                  <c:v>0</c:v>
                </c:pt>
              </c:strCache>
            </c:strRef>
          </c:tx>
          <c:marker>
            <c:symbol val="square"/>
            <c:size val="5"/>
          </c:marker>
          <c:xVal>
            <c:numRef>
              <c:f>'Drift Raw data '!$C$63:$C$96</c:f>
              <c:numCache>
                <c:formatCode>General</c:formatCode>
                <c:ptCount val="34"/>
                <c:pt idx="0">
                  <c:v>0</c:v>
                </c:pt>
                <c:pt idx="1">
                  <c:v>3.3333333333333333E-2</c:v>
                </c:pt>
                <c:pt idx="2">
                  <c:v>8.3333333333333301E-2</c:v>
                </c:pt>
                <c:pt idx="3">
                  <c:v>0.16666666666666666</c:v>
                </c:pt>
                <c:pt idx="4">
                  <c:v>0.33333333333333331</c:v>
                </c:pt>
                <c:pt idx="5">
                  <c:v>0.5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8</c:v>
                </c:pt>
                <c:pt idx="10">
                  <c:v>12</c:v>
                </c:pt>
                <c:pt idx="11">
                  <c:v>24</c:v>
                </c:pt>
                <c:pt idx="12">
                  <c:v>48</c:v>
                </c:pt>
                <c:pt idx="13">
                  <c:v>72</c:v>
                </c:pt>
                <c:pt idx="14">
                  <c:v>100</c:v>
                </c:pt>
                <c:pt idx="15">
                  <c:v>168</c:v>
                </c:pt>
                <c:pt idx="16">
                  <c:v>196</c:v>
                </c:pt>
                <c:pt idx="17">
                  <c:v>216</c:v>
                </c:pt>
                <c:pt idx="18">
                  <c:v>264</c:v>
                </c:pt>
                <c:pt idx="19">
                  <c:v>300</c:v>
                </c:pt>
                <c:pt idx="20">
                  <c:v>336</c:v>
                </c:pt>
                <c:pt idx="21">
                  <c:v>408</c:v>
                </c:pt>
                <c:pt idx="22">
                  <c:v>504</c:v>
                </c:pt>
                <c:pt idx="23">
                  <c:v>600</c:v>
                </c:pt>
                <c:pt idx="24">
                  <c:v>720</c:v>
                </c:pt>
                <c:pt idx="25">
                  <c:v>792</c:v>
                </c:pt>
                <c:pt idx="26">
                  <c:v>840</c:v>
                </c:pt>
                <c:pt idx="27">
                  <c:v>912</c:v>
                </c:pt>
                <c:pt idx="28">
                  <c:v>5000</c:v>
                </c:pt>
                <c:pt idx="29">
                  <c:v>7000</c:v>
                </c:pt>
                <c:pt idx="30">
                  <c:v>10000</c:v>
                </c:pt>
                <c:pt idx="31">
                  <c:v>15000</c:v>
                </c:pt>
                <c:pt idx="32">
                  <c:v>20000</c:v>
                </c:pt>
                <c:pt idx="33">
                  <c:v>25000</c:v>
                </c:pt>
              </c:numCache>
            </c:numRef>
          </c:xVal>
          <c:yVal>
            <c:numRef>
              <c:f>'Drift Raw data '!$Z$63:$Z$96</c:f>
              <c:numCache>
                <c:formatCode>0.000_ ;[Red]\-0.000\ </c:formatCode>
                <c:ptCount val="34"/>
                <c:pt idx="0">
                  <c:v>0</c:v>
                </c:pt>
                <c:pt idx="1">
                  <c:v>-0.3261</c:v>
                </c:pt>
                <c:pt idx="2">
                  <c:v>-3.9100000000000024E-2</c:v>
                </c:pt>
                <c:pt idx="3">
                  <c:v>-0.3261</c:v>
                </c:pt>
                <c:pt idx="4">
                  <c:v>-0.3261</c:v>
                </c:pt>
                <c:pt idx="5">
                  <c:v>-0.3261</c:v>
                </c:pt>
                <c:pt idx="6">
                  <c:v>-4.3200000000000016E-2</c:v>
                </c:pt>
                <c:pt idx="7">
                  <c:v>-4.4100000000000028E-2</c:v>
                </c:pt>
                <c:pt idx="8">
                  <c:v>-4.5099999999999973E-2</c:v>
                </c:pt>
                <c:pt idx="9">
                  <c:v>-4.6099999999999974E-2</c:v>
                </c:pt>
                <c:pt idx="10">
                  <c:v>-4.6099999999999974E-2</c:v>
                </c:pt>
                <c:pt idx="11">
                  <c:v>-4.8099999999999976E-2</c:v>
                </c:pt>
                <c:pt idx="12">
                  <c:v>-4.9099999999999977E-2</c:v>
                </c:pt>
                <c:pt idx="13">
                  <c:v>-4.9099999999999977E-2</c:v>
                </c:pt>
                <c:pt idx="14">
                  <c:v>-4.9099999999999977E-2</c:v>
                </c:pt>
                <c:pt idx="15">
                  <c:v>-5.0099999999999978E-2</c:v>
                </c:pt>
                <c:pt idx="16">
                  <c:v>-5.04E-2</c:v>
                </c:pt>
                <c:pt idx="17">
                  <c:v>-5.0099999999999978E-2</c:v>
                </c:pt>
                <c:pt idx="18">
                  <c:v>-5.0099999999999978E-2</c:v>
                </c:pt>
                <c:pt idx="19">
                  <c:v>-5.0800000000000012E-2</c:v>
                </c:pt>
                <c:pt idx="20">
                  <c:v>-0.3261</c:v>
                </c:pt>
                <c:pt idx="21">
                  <c:v>-0.3261</c:v>
                </c:pt>
                <c:pt idx="22">
                  <c:v>-0.3261</c:v>
                </c:pt>
                <c:pt idx="23">
                  <c:v>-0.3261</c:v>
                </c:pt>
                <c:pt idx="24">
                  <c:v>-0.3261</c:v>
                </c:pt>
                <c:pt idx="25">
                  <c:v>-0.3261</c:v>
                </c:pt>
                <c:pt idx="26">
                  <c:v>-0.3261</c:v>
                </c:pt>
                <c:pt idx="27">
                  <c:v>-0.3261</c:v>
                </c:pt>
                <c:pt idx="28">
                  <c:v>-0.3261</c:v>
                </c:pt>
                <c:pt idx="29">
                  <c:v>-0.3261</c:v>
                </c:pt>
                <c:pt idx="30">
                  <c:v>-0.3261</c:v>
                </c:pt>
                <c:pt idx="31">
                  <c:v>-0.3261</c:v>
                </c:pt>
                <c:pt idx="32">
                  <c:v>-0.3261</c:v>
                </c:pt>
                <c:pt idx="33">
                  <c:v>-0.3261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E0C-46D1-9190-9C9349D6F616}"/>
            </c:ext>
          </c:extLst>
        </c:ser>
        <c:ser>
          <c:idx val="2"/>
          <c:order val="2"/>
          <c:tx>
            <c:strRef>
              <c:f>'Drift Raw data '!$AJ$59</c:f>
              <c:strCache>
                <c:ptCount val="1"/>
                <c:pt idx="0">
                  <c:v>0</c:v>
                </c:pt>
              </c:strCache>
            </c:strRef>
          </c:tx>
          <c:marker>
            <c:symbol val="triangle"/>
            <c:size val="5"/>
          </c:marker>
          <c:xVal>
            <c:numRef>
              <c:f>'Drift Raw data '!$C$63:$C$96</c:f>
              <c:numCache>
                <c:formatCode>General</c:formatCode>
                <c:ptCount val="34"/>
                <c:pt idx="0">
                  <c:v>0</c:v>
                </c:pt>
                <c:pt idx="1">
                  <c:v>3.3333333333333333E-2</c:v>
                </c:pt>
                <c:pt idx="2">
                  <c:v>8.3333333333333301E-2</c:v>
                </c:pt>
                <c:pt idx="3">
                  <c:v>0.16666666666666666</c:v>
                </c:pt>
                <c:pt idx="4">
                  <c:v>0.33333333333333331</c:v>
                </c:pt>
                <c:pt idx="5">
                  <c:v>0.5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8</c:v>
                </c:pt>
                <c:pt idx="10">
                  <c:v>12</c:v>
                </c:pt>
                <c:pt idx="11">
                  <c:v>24</c:v>
                </c:pt>
                <c:pt idx="12">
                  <c:v>48</c:v>
                </c:pt>
                <c:pt idx="13">
                  <c:v>72</c:v>
                </c:pt>
                <c:pt idx="14">
                  <c:v>100</c:v>
                </c:pt>
                <c:pt idx="15">
                  <c:v>168</c:v>
                </c:pt>
                <c:pt idx="16">
                  <c:v>196</c:v>
                </c:pt>
                <c:pt idx="17">
                  <c:v>216</c:v>
                </c:pt>
                <c:pt idx="18">
                  <c:v>264</c:v>
                </c:pt>
                <c:pt idx="19">
                  <c:v>300</c:v>
                </c:pt>
                <c:pt idx="20">
                  <c:v>336</c:v>
                </c:pt>
                <c:pt idx="21">
                  <c:v>408</c:v>
                </c:pt>
                <c:pt idx="22">
                  <c:v>504</c:v>
                </c:pt>
                <c:pt idx="23">
                  <c:v>600</c:v>
                </c:pt>
                <c:pt idx="24">
                  <c:v>720</c:v>
                </c:pt>
                <c:pt idx="25">
                  <c:v>792</c:v>
                </c:pt>
                <c:pt idx="26">
                  <c:v>840</c:v>
                </c:pt>
                <c:pt idx="27">
                  <c:v>912</c:v>
                </c:pt>
                <c:pt idx="28">
                  <c:v>5000</c:v>
                </c:pt>
                <c:pt idx="29">
                  <c:v>7000</c:v>
                </c:pt>
                <c:pt idx="30">
                  <c:v>10000</c:v>
                </c:pt>
                <c:pt idx="31">
                  <c:v>15000</c:v>
                </c:pt>
                <c:pt idx="32">
                  <c:v>20000</c:v>
                </c:pt>
                <c:pt idx="33">
                  <c:v>25000</c:v>
                </c:pt>
              </c:numCache>
            </c:numRef>
          </c:xVal>
          <c:yVal>
            <c:numRef>
              <c:f>'Drift Raw data '!$AO$63:$AO$96</c:f>
              <c:numCache>
                <c:formatCode>0.000_ ;[Red]\-0.000\ 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E0C-46D1-9190-9C9349D6F616}"/>
            </c:ext>
          </c:extLst>
        </c:ser>
        <c:ser>
          <c:idx val="3"/>
          <c:order val="3"/>
          <c:tx>
            <c:strRef>
              <c:f>'Drift Raw data '!$AY$59</c:f>
              <c:strCache>
                <c:ptCount val="1"/>
                <c:pt idx="0">
                  <c:v>0</c:v>
                </c:pt>
              </c:strCache>
            </c:strRef>
          </c:tx>
          <c:marker>
            <c:symbol val="triangle"/>
            <c:size val="5"/>
          </c:marker>
          <c:xVal>
            <c:numRef>
              <c:f>'Drift Raw data '!$C$63:$C$96</c:f>
              <c:numCache>
                <c:formatCode>General</c:formatCode>
                <c:ptCount val="34"/>
                <c:pt idx="0">
                  <c:v>0</c:v>
                </c:pt>
                <c:pt idx="1">
                  <c:v>3.3333333333333333E-2</c:v>
                </c:pt>
                <c:pt idx="2">
                  <c:v>8.3333333333333301E-2</c:v>
                </c:pt>
                <c:pt idx="3">
                  <c:v>0.16666666666666666</c:v>
                </c:pt>
                <c:pt idx="4">
                  <c:v>0.33333333333333331</c:v>
                </c:pt>
                <c:pt idx="5">
                  <c:v>0.5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8</c:v>
                </c:pt>
                <c:pt idx="10">
                  <c:v>12</c:v>
                </c:pt>
                <c:pt idx="11">
                  <c:v>24</c:v>
                </c:pt>
                <c:pt idx="12">
                  <c:v>48</c:v>
                </c:pt>
                <c:pt idx="13">
                  <c:v>72</c:v>
                </c:pt>
                <c:pt idx="14">
                  <c:v>100</c:v>
                </c:pt>
                <c:pt idx="15">
                  <c:v>168</c:v>
                </c:pt>
                <c:pt idx="16">
                  <c:v>196</c:v>
                </c:pt>
                <c:pt idx="17">
                  <c:v>216</c:v>
                </c:pt>
                <c:pt idx="18">
                  <c:v>264</c:v>
                </c:pt>
                <c:pt idx="19">
                  <c:v>300</c:v>
                </c:pt>
                <c:pt idx="20">
                  <c:v>336</c:v>
                </c:pt>
                <c:pt idx="21">
                  <c:v>408</c:v>
                </c:pt>
                <c:pt idx="22">
                  <c:v>504</c:v>
                </c:pt>
                <c:pt idx="23">
                  <c:v>600</c:v>
                </c:pt>
                <c:pt idx="24">
                  <c:v>720</c:v>
                </c:pt>
                <c:pt idx="25">
                  <c:v>792</c:v>
                </c:pt>
                <c:pt idx="26">
                  <c:v>840</c:v>
                </c:pt>
                <c:pt idx="27">
                  <c:v>912</c:v>
                </c:pt>
                <c:pt idx="28">
                  <c:v>5000</c:v>
                </c:pt>
                <c:pt idx="29">
                  <c:v>7000</c:v>
                </c:pt>
                <c:pt idx="30">
                  <c:v>10000</c:v>
                </c:pt>
                <c:pt idx="31">
                  <c:v>15000</c:v>
                </c:pt>
                <c:pt idx="32">
                  <c:v>20000</c:v>
                </c:pt>
                <c:pt idx="33">
                  <c:v>25000</c:v>
                </c:pt>
              </c:numCache>
            </c:numRef>
          </c:xVal>
          <c:yVal>
            <c:numRef>
              <c:f>'Drift Raw data '!$BD$63:$BD$96</c:f>
              <c:numCache>
                <c:formatCode>0.000_ ;[Red]\-0.000\ 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BE0C-46D1-9190-9C9349D6F616}"/>
            </c:ext>
          </c:extLst>
        </c:ser>
        <c:ser>
          <c:idx val="4"/>
          <c:order val="4"/>
          <c:tx>
            <c:strRef>
              <c:f>'Drift Raw data '!$BN$59</c:f>
              <c:strCache>
                <c:ptCount val="1"/>
                <c:pt idx="0">
                  <c:v>0</c:v>
                </c:pt>
              </c:strCache>
            </c:strRef>
          </c:tx>
          <c:marker>
            <c:symbol val="circle"/>
            <c:size val="5"/>
          </c:marker>
          <c:xVal>
            <c:numRef>
              <c:f>'Drift Raw data '!$C$63:$C$96</c:f>
              <c:numCache>
                <c:formatCode>General</c:formatCode>
                <c:ptCount val="34"/>
                <c:pt idx="0">
                  <c:v>0</c:v>
                </c:pt>
                <c:pt idx="1">
                  <c:v>3.3333333333333333E-2</c:v>
                </c:pt>
                <c:pt idx="2">
                  <c:v>8.3333333333333301E-2</c:v>
                </c:pt>
                <c:pt idx="3">
                  <c:v>0.16666666666666666</c:v>
                </c:pt>
                <c:pt idx="4">
                  <c:v>0.33333333333333331</c:v>
                </c:pt>
                <c:pt idx="5">
                  <c:v>0.5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8</c:v>
                </c:pt>
                <c:pt idx="10">
                  <c:v>12</c:v>
                </c:pt>
                <c:pt idx="11">
                  <c:v>24</c:v>
                </c:pt>
                <c:pt idx="12">
                  <c:v>48</c:v>
                </c:pt>
                <c:pt idx="13">
                  <c:v>72</c:v>
                </c:pt>
                <c:pt idx="14">
                  <c:v>100</c:v>
                </c:pt>
                <c:pt idx="15">
                  <c:v>168</c:v>
                </c:pt>
                <c:pt idx="16">
                  <c:v>196</c:v>
                </c:pt>
                <c:pt idx="17">
                  <c:v>216</c:v>
                </c:pt>
                <c:pt idx="18">
                  <c:v>264</c:v>
                </c:pt>
                <c:pt idx="19">
                  <c:v>300</c:v>
                </c:pt>
                <c:pt idx="20">
                  <c:v>336</c:v>
                </c:pt>
                <c:pt idx="21">
                  <c:v>408</c:v>
                </c:pt>
                <c:pt idx="22">
                  <c:v>504</c:v>
                </c:pt>
                <c:pt idx="23">
                  <c:v>600</c:v>
                </c:pt>
                <c:pt idx="24">
                  <c:v>720</c:v>
                </c:pt>
                <c:pt idx="25">
                  <c:v>792</c:v>
                </c:pt>
                <c:pt idx="26">
                  <c:v>840</c:v>
                </c:pt>
                <c:pt idx="27">
                  <c:v>912</c:v>
                </c:pt>
                <c:pt idx="28">
                  <c:v>5000</c:v>
                </c:pt>
                <c:pt idx="29">
                  <c:v>7000</c:v>
                </c:pt>
                <c:pt idx="30">
                  <c:v>10000</c:v>
                </c:pt>
                <c:pt idx="31">
                  <c:v>15000</c:v>
                </c:pt>
                <c:pt idx="32">
                  <c:v>20000</c:v>
                </c:pt>
                <c:pt idx="33">
                  <c:v>25000</c:v>
                </c:pt>
              </c:numCache>
            </c:numRef>
          </c:xVal>
          <c:yVal>
            <c:numRef>
              <c:f>'Drift Raw data '!$BS$63:$BS$96</c:f>
              <c:numCache>
                <c:formatCode>0.000_ ;[Red]\-0.000\ 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BE0C-46D1-9190-9C9349D6F616}"/>
            </c:ext>
          </c:extLst>
        </c:ser>
        <c:ser>
          <c:idx val="5"/>
          <c:order val="5"/>
          <c:tx>
            <c:strRef>
              <c:f>'Drift Raw data '!$CC$59</c:f>
              <c:strCache>
                <c:ptCount val="1"/>
                <c:pt idx="0">
                  <c:v>0</c:v>
                </c:pt>
              </c:strCache>
            </c:strRef>
          </c:tx>
          <c:marker>
            <c:symbol val="circle"/>
            <c:size val="5"/>
          </c:marker>
          <c:xVal>
            <c:numRef>
              <c:f>'Drift Raw data '!$C$63:$C$96</c:f>
              <c:numCache>
                <c:formatCode>General</c:formatCode>
                <c:ptCount val="34"/>
                <c:pt idx="0">
                  <c:v>0</c:v>
                </c:pt>
                <c:pt idx="1">
                  <c:v>3.3333333333333333E-2</c:v>
                </c:pt>
                <c:pt idx="2">
                  <c:v>8.3333333333333301E-2</c:v>
                </c:pt>
                <c:pt idx="3">
                  <c:v>0.16666666666666666</c:v>
                </c:pt>
                <c:pt idx="4">
                  <c:v>0.33333333333333331</c:v>
                </c:pt>
                <c:pt idx="5">
                  <c:v>0.5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8</c:v>
                </c:pt>
                <c:pt idx="10">
                  <c:v>12</c:v>
                </c:pt>
                <c:pt idx="11">
                  <c:v>24</c:v>
                </c:pt>
                <c:pt idx="12">
                  <c:v>48</c:v>
                </c:pt>
                <c:pt idx="13">
                  <c:v>72</c:v>
                </c:pt>
                <c:pt idx="14">
                  <c:v>100</c:v>
                </c:pt>
                <c:pt idx="15">
                  <c:v>168</c:v>
                </c:pt>
                <c:pt idx="16">
                  <c:v>196</c:v>
                </c:pt>
                <c:pt idx="17">
                  <c:v>216</c:v>
                </c:pt>
                <c:pt idx="18">
                  <c:v>264</c:v>
                </c:pt>
                <c:pt idx="19">
                  <c:v>300</c:v>
                </c:pt>
                <c:pt idx="20">
                  <c:v>336</c:v>
                </c:pt>
                <c:pt idx="21">
                  <c:v>408</c:v>
                </c:pt>
                <c:pt idx="22">
                  <c:v>504</c:v>
                </c:pt>
                <c:pt idx="23">
                  <c:v>600</c:v>
                </c:pt>
                <c:pt idx="24">
                  <c:v>720</c:v>
                </c:pt>
                <c:pt idx="25">
                  <c:v>792</c:v>
                </c:pt>
                <c:pt idx="26">
                  <c:v>840</c:v>
                </c:pt>
                <c:pt idx="27">
                  <c:v>912</c:v>
                </c:pt>
                <c:pt idx="28">
                  <c:v>5000</c:v>
                </c:pt>
                <c:pt idx="29">
                  <c:v>7000</c:v>
                </c:pt>
                <c:pt idx="30">
                  <c:v>10000</c:v>
                </c:pt>
                <c:pt idx="31">
                  <c:v>15000</c:v>
                </c:pt>
                <c:pt idx="32">
                  <c:v>20000</c:v>
                </c:pt>
                <c:pt idx="33">
                  <c:v>25000</c:v>
                </c:pt>
              </c:numCache>
            </c:numRef>
          </c:xVal>
          <c:yVal>
            <c:numRef>
              <c:f>'Drift Raw data '!$CH$63:$CH$96</c:f>
              <c:numCache>
                <c:formatCode>0.000_ ;[Red]\-0.000\ 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BE0C-46D1-9190-9C9349D6F6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316480"/>
        <c:axId val="123339136"/>
      </c:scatterChart>
      <c:valAx>
        <c:axId val="123316480"/>
        <c:scaling>
          <c:orientation val="minMax"/>
          <c:max val="300"/>
          <c:min val="0"/>
        </c:scaling>
        <c:delete val="0"/>
        <c:axPos val="b"/>
        <c:majorGridlines/>
        <c:minorGridlines>
          <c:spPr>
            <a:ln>
              <a:solidFill>
                <a:schemeClr val="bg1">
                  <a:lumMod val="85000"/>
                </a:scheme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lang="ja-JP"/>
                </a:pPr>
                <a:r>
                  <a:rPr lang="en-US" altLang="ja-JP" sz="1000" b="1" i="0" u="none" strike="noStrike" baseline="0"/>
                  <a:t>Aging Time</a:t>
                </a:r>
                <a:r>
                  <a:rPr lang="ja-JP" altLang="ja-JP" sz="1000" b="1" i="0" u="none" strike="noStrike" baseline="0"/>
                  <a:t>　</a:t>
                </a:r>
                <a:r>
                  <a:rPr lang="en-US" altLang="ja-JP" sz="1000" b="1" i="0" u="none" strike="noStrike" baseline="0"/>
                  <a:t>[hours]</a:t>
                </a:r>
                <a:endParaRPr lang="ja-JP"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txPr>
          <a:bodyPr/>
          <a:lstStyle/>
          <a:p>
            <a:pPr>
              <a:defRPr lang="ja-JP" sz="1200">
                <a:latin typeface="+mj-lt"/>
              </a:defRPr>
            </a:pPr>
            <a:endParaRPr lang="zh-CN"/>
          </a:p>
        </c:txPr>
        <c:crossAx val="123339136"/>
        <c:crosses val="autoZero"/>
        <c:crossBetween val="midCat"/>
      </c:valAx>
      <c:valAx>
        <c:axId val="123339136"/>
        <c:scaling>
          <c:orientation val="minMax"/>
          <c:max val="1.0000000000000005E-2"/>
          <c:min val="-3.0000000000000006E-2"/>
        </c:scaling>
        <c:delete val="0"/>
        <c:axPos val="l"/>
        <c:majorGridlines/>
        <c:minorGridlines>
          <c:spPr>
            <a:ln>
              <a:solidFill>
                <a:schemeClr val="bg1">
                  <a:lumMod val="85000"/>
                </a:scheme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lang="ja-JP" b="0">
                    <a:latin typeface="Arial Unicode MS" pitchFamily="50" charset="-128"/>
                    <a:ea typeface="Arial Unicode MS" pitchFamily="50" charset="-128"/>
                    <a:cs typeface="Arial Unicode MS" pitchFamily="50" charset="-128"/>
                  </a:defRPr>
                </a:pPr>
                <a:r>
                  <a:rPr lang="en-US" altLang="ja-JP" b="0">
                    <a:latin typeface="Arial Unicode MS" pitchFamily="50" charset="-128"/>
                    <a:ea typeface="Arial Unicode MS" pitchFamily="50" charset="-128"/>
                    <a:cs typeface="Arial Unicode MS" pitchFamily="50" charset="-128"/>
                  </a:rPr>
                  <a:t>White Chromaticity</a:t>
                </a:r>
                <a:r>
                  <a:rPr lang="ja-JP" altLang="en-US" b="0">
                    <a:latin typeface="Arial Unicode MS" pitchFamily="50" charset="-128"/>
                    <a:ea typeface="Arial Unicode MS" pitchFamily="50" charset="-128"/>
                    <a:cs typeface="Arial Unicode MS" pitchFamily="50" charset="-128"/>
                  </a:rPr>
                  <a:t>　</a:t>
                </a:r>
                <a:r>
                  <a:rPr lang="en-US" altLang="ja-JP" b="0">
                    <a:latin typeface="Arial Unicode MS" pitchFamily="50" charset="-128"/>
                    <a:ea typeface="Arial Unicode MS" pitchFamily="50" charset="-128"/>
                    <a:cs typeface="Arial Unicode MS" pitchFamily="50" charset="-128"/>
                  </a:rPr>
                  <a:t>y value</a:t>
                </a:r>
                <a:endParaRPr lang="ja-JP" altLang="en-US" b="0">
                  <a:latin typeface="Arial Unicode MS" pitchFamily="50" charset="-128"/>
                  <a:ea typeface="Arial Unicode MS" pitchFamily="50" charset="-128"/>
                  <a:cs typeface="Arial Unicode MS" pitchFamily="50" charset="-128"/>
                </a:endParaRPr>
              </a:p>
            </c:rich>
          </c:tx>
          <c:overlay val="0"/>
        </c:title>
        <c:numFmt formatCode="#,##0.000_ " sourceLinked="0"/>
        <c:majorTickMark val="out"/>
        <c:minorTickMark val="none"/>
        <c:tickLblPos val="nextTo"/>
        <c:txPr>
          <a:bodyPr/>
          <a:lstStyle/>
          <a:p>
            <a:pPr>
              <a:defRPr lang="ja-JP" sz="1200">
                <a:latin typeface="+mj-lt"/>
              </a:defRPr>
            </a:pPr>
            <a:endParaRPr lang="zh-CN"/>
          </a:p>
        </c:txPr>
        <c:crossAx val="123316480"/>
        <c:crosses val="autoZero"/>
        <c:crossBetween val="midCat"/>
        <c:majorUnit val="1.0000000000000002E-2"/>
      </c:valAx>
    </c:plotArea>
    <c:legend>
      <c:legendPos val="r"/>
      <c:layout>
        <c:manualLayout>
          <c:xMode val="edge"/>
          <c:yMode val="edge"/>
          <c:x val="0.73322847503083388"/>
          <c:y val="1.3699577851979292E-3"/>
          <c:w val="0.25979056588061256"/>
          <c:h val="0.33781794899240547"/>
        </c:manualLayout>
      </c:layout>
      <c:overlay val="1"/>
      <c:spPr>
        <a:solidFill>
          <a:schemeClr val="bg1"/>
        </a:solidFill>
        <a:ln>
          <a:solidFill>
            <a:schemeClr val="bg1">
              <a:lumMod val="75000"/>
            </a:schemeClr>
          </a:solidFill>
        </a:ln>
      </c:spPr>
      <c:txPr>
        <a:bodyPr/>
        <a:lstStyle/>
        <a:p>
          <a:pPr>
            <a:defRPr lang="ja-JP" sz="1200">
              <a:latin typeface="+mn-lt"/>
            </a:defRPr>
          </a:pPr>
          <a:endParaRPr lang="zh-CN"/>
        </a:p>
      </c:txPr>
    </c:legend>
    <c:plotVisOnly val="1"/>
    <c:dispBlanksAs val="span"/>
    <c:showDLblsOverMax val="0"/>
  </c:chart>
  <c:printSettings>
    <c:headerFooter/>
    <c:pageMargins b="0.75000000000000466" l="0.70000000000000062" r="0.70000000000000062" t="0.75000000000000466" header="0.30000000000000032" footer="0.30000000000000032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ja-JP"/>
            </a:pPr>
            <a:r>
              <a:rPr lang="en-US" altLang="ja-JP"/>
              <a:t>Wx (Measrued</a:t>
            </a:r>
            <a:r>
              <a:rPr lang="en-US" altLang="ja-JP" baseline="0"/>
              <a:t> Value</a:t>
            </a:r>
            <a:r>
              <a:rPr lang="en-US" altLang="ja-JP"/>
              <a:t>)</a:t>
            </a:r>
            <a:endParaRPr lang="ja-JP" alt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'Drift Raw data '!$F$59</c:f>
              <c:strCache>
                <c:ptCount val="1"/>
                <c:pt idx="0">
                  <c:v>0</c:v>
                </c:pt>
              </c:strCache>
            </c:strRef>
          </c:tx>
          <c:marker>
            <c:symbol val="square"/>
            <c:size val="5"/>
          </c:marker>
          <c:xVal>
            <c:numRef>
              <c:f>'Drift Raw data '!$C$8:$C$44</c:f>
              <c:numCache>
                <c:formatCode>0.0000_ </c:formatCode>
                <c:ptCount val="28"/>
                <c:pt idx="0" formatCode="General">
                  <c:v>0</c:v>
                </c:pt>
                <c:pt idx="1">
                  <c:v>3.3333333333333333E-2</c:v>
                </c:pt>
                <c:pt idx="2">
                  <c:v>8.3333333333333301E-2</c:v>
                </c:pt>
                <c:pt idx="3" formatCode="0.000_ ">
                  <c:v>0.16666666666666666</c:v>
                </c:pt>
                <c:pt idx="4" formatCode="0.000_ ">
                  <c:v>0.33333333333333331</c:v>
                </c:pt>
                <c:pt idx="5" formatCode="0.000_ ">
                  <c:v>0.5</c:v>
                </c:pt>
                <c:pt idx="6" formatCode="General">
                  <c:v>1</c:v>
                </c:pt>
                <c:pt idx="7" formatCode="General">
                  <c:v>2</c:v>
                </c:pt>
                <c:pt idx="8" formatCode="General">
                  <c:v>4</c:v>
                </c:pt>
                <c:pt idx="9" formatCode="General">
                  <c:v>8</c:v>
                </c:pt>
                <c:pt idx="10" formatCode="General">
                  <c:v>12</c:v>
                </c:pt>
                <c:pt idx="11" formatCode="General">
                  <c:v>24</c:v>
                </c:pt>
                <c:pt idx="12" formatCode="General">
                  <c:v>48</c:v>
                </c:pt>
                <c:pt idx="13" formatCode="General">
                  <c:v>72</c:v>
                </c:pt>
                <c:pt idx="14" formatCode="General">
                  <c:v>100</c:v>
                </c:pt>
                <c:pt idx="15" formatCode="General">
                  <c:v>168</c:v>
                </c:pt>
                <c:pt idx="16" formatCode="General">
                  <c:v>196</c:v>
                </c:pt>
                <c:pt idx="17" formatCode="General">
                  <c:v>216</c:v>
                </c:pt>
                <c:pt idx="18" formatCode="General">
                  <c:v>264</c:v>
                </c:pt>
                <c:pt idx="19" formatCode="General">
                  <c:v>300</c:v>
                </c:pt>
                <c:pt idx="20" formatCode="General">
                  <c:v>336</c:v>
                </c:pt>
                <c:pt idx="21" formatCode="General">
                  <c:v>408</c:v>
                </c:pt>
                <c:pt idx="22" formatCode="General">
                  <c:v>504</c:v>
                </c:pt>
                <c:pt idx="23" formatCode="General">
                  <c:v>600</c:v>
                </c:pt>
                <c:pt idx="24" formatCode="General">
                  <c:v>720</c:v>
                </c:pt>
                <c:pt idx="25" formatCode="General">
                  <c:v>792</c:v>
                </c:pt>
                <c:pt idx="26" formatCode="General">
                  <c:v>840</c:v>
                </c:pt>
                <c:pt idx="27" formatCode="General">
                  <c:v>912</c:v>
                </c:pt>
              </c:numCache>
            </c:numRef>
          </c:xVal>
          <c:yVal>
            <c:numRef>
              <c:f>'Drift Raw data '!$J$8:$J$44</c:f>
              <c:numCache>
                <c:formatCode>0.0000_);[Red]\(0.0000\)</c:formatCode>
                <c:ptCount val="28"/>
                <c:pt idx="0">
                  <c:v>0.2928</c:v>
                </c:pt>
                <c:pt idx="2">
                  <c:v>0.27860000000000001</c:v>
                </c:pt>
                <c:pt idx="6">
                  <c:v>0.27600000000000002</c:v>
                </c:pt>
                <c:pt idx="7">
                  <c:v>0.27500000000000002</c:v>
                </c:pt>
                <c:pt idx="8">
                  <c:v>0.27500000000000002</c:v>
                </c:pt>
                <c:pt idx="9">
                  <c:v>0.27400000000000002</c:v>
                </c:pt>
                <c:pt idx="10">
                  <c:v>0.27400000000000002</c:v>
                </c:pt>
                <c:pt idx="11">
                  <c:v>0.27300000000000002</c:v>
                </c:pt>
                <c:pt idx="12">
                  <c:v>0.27300000000000002</c:v>
                </c:pt>
                <c:pt idx="13">
                  <c:v>0.27200000000000002</c:v>
                </c:pt>
                <c:pt idx="14">
                  <c:v>0.27200000000000002</c:v>
                </c:pt>
                <c:pt idx="15">
                  <c:v>0.27200000000000002</c:v>
                </c:pt>
                <c:pt idx="16">
                  <c:v>0.27200000000000002</c:v>
                </c:pt>
                <c:pt idx="17">
                  <c:v>0.27100000000000002</c:v>
                </c:pt>
                <c:pt idx="18">
                  <c:v>0.27129999999999999</c:v>
                </c:pt>
                <c:pt idx="19">
                  <c:v>0.27129999999999999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1E0-4D0D-9667-5BF9931BA834}"/>
            </c:ext>
          </c:extLst>
        </c:ser>
        <c:ser>
          <c:idx val="1"/>
          <c:order val="1"/>
          <c:tx>
            <c:strRef>
              <c:f>'Drift Raw data '!$U$59</c:f>
              <c:strCache>
                <c:ptCount val="1"/>
                <c:pt idx="0">
                  <c:v>0</c:v>
                </c:pt>
              </c:strCache>
            </c:strRef>
          </c:tx>
          <c:marker>
            <c:symbol val="square"/>
            <c:size val="5"/>
          </c:marker>
          <c:xVal>
            <c:numRef>
              <c:f>'Drift Raw data '!$C$8:$C$44</c:f>
              <c:numCache>
                <c:formatCode>0.0000_ </c:formatCode>
                <c:ptCount val="28"/>
                <c:pt idx="0" formatCode="General">
                  <c:v>0</c:v>
                </c:pt>
                <c:pt idx="1">
                  <c:v>3.3333333333333333E-2</c:v>
                </c:pt>
                <c:pt idx="2">
                  <c:v>8.3333333333333301E-2</c:v>
                </c:pt>
                <c:pt idx="3" formatCode="0.000_ ">
                  <c:v>0.16666666666666666</c:v>
                </c:pt>
                <c:pt idx="4" formatCode="0.000_ ">
                  <c:v>0.33333333333333331</c:v>
                </c:pt>
                <c:pt idx="5" formatCode="0.000_ ">
                  <c:v>0.5</c:v>
                </c:pt>
                <c:pt idx="6" formatCode="General">
                  <c:v>1</c:v>
                </c:pt>
                <c:pt idx="7" formatCode="General">
                  <c:v>2</c:v>
                </c:pt>
                <c:pt idx="8" formatCode="General">
                  <c:v>4</c:v>
                </c:pt>
                <c:pt idx="9" formatCode="General">
                  <c:v>8</c:v>
                </c:pt>
                <c:pt idx="10" formatCode="General">
                  <c:v>12</c:v>
                </c:pt>
                <c:pt idx="11" formatCode="General">
                  <c:v>24</c:v>
                </c:pt>
                <c:pt idx="12" formatCode="General">
                  <c:v>48</c:v>
                </c:pt>
                <c:pt idx="13" formatCode="General">
                  <c:v>72</c:v>
                </c:pt>
                <c:pt idx="14" formatCode="General">
                  <c:v>100</c:v>
                </c:pt>
                <c:pt idx="15" formatCode="General">
                  <c:v>168</c:v>
                </c:pt>
                <c:pt idx="16" formatCode="General">
                  <c:v>196</c:v>
                </c:pt>
                <c:pt idx="17" formatCode="General">
                  <c:v>216</c:v>
                </c:pt>
                <c:pt idx="18" formatCode="General">
                  <c:v>264</c:v>
                </c:pt>
                <c:pt idx="19" formatCode="General">
                  <c:v>300</c:v>
                </c:pt>
                <c:pt idx="20" formatCode="General">
                  <c:v>336</c:v>
                </c:pt>
                <c:pt idx="21" formatCode="General">
                  <c:v>408</c:v>
                </c:pt>
                <c:pt idx="22" formatCode="General">
                  <c:v>504</c:v>
                </c:pt>
                <c:pt idx="23" formatCode="General">
                  <c:v>600</c:v>
                </c:pt>
                <c:pt idx="24" formatCode="General">
                  <c:v>720</c:v>
                </c:pt>
                <c:pt idx="25" formatCode="General">
                  <c:v>792</c:v>
                </c:pt>
                <c:pt idx="26" formatCode="General">
                  <c:v>840</c:v>
                </c:pt>
                <c:pt idx="27" formatCode="General">
                  <c:v>912</c:v>
                </c:pt>
              </c:numCache>
            </c:numRef>
          </c:xVal>
          <c:yVal>
            <c:numRef>
              <c:f>'Drift Raw data '!$Y$8:$Y$44</c:f>
              <c:numCache>
                <c:formatCode>0.0000_);[Red]\(0.0000\)</c:formatCode>
                <c:ptCount val="28"/>
                <c:pt idx="0">
                  <c:v>0.2954</c:v>
                </c:pt>
                <c:pt idx="2">
                  <c:v>0.27900000000000003</c:v>
                </c:pt>
                <c:pt idx="6">
                  <c:v>0.27660000000000001</c:v>
                </c:pt>
                <c:pt idx="7">
                  <c:v>0.27600000000000002</c:v>
                </c:pt>
                <c:pt idx="8">
                  <c:v>0.27600000000000002</c:v>
                </c:pt>
                <c:pt idx="9">
                  <c:v>0.27500000000000002</c:v>
                </c:pt>
                <c:pt idx="10">
                  <c:v>0.27500000000000002</c:v>
                </c:pt>
                <c:pt idx="11">
                  <c:v>0.27400000000000002</c:v>
                </c:pt>
                <c:pt idx="12">
                  <c:v>0.27300000000000002</c:v>
                </c:pt>
                <c:pt idx="13">
                  <c:v>0.27300000000000002</c:v>
                </c:pt>
                <c:pt idx="14">
                  <c:v>0.27300000000000002</c:v>
                </c:pt>
                <c:pt idx="15">
                  <c:v>0.27200000000000002</c:v>
                </c:pt>
                <c:pt idx="16">
                  <c:v>0.27250000000000002</c:v>
                </c:pt>
                <c:pt idx="17">
                  <c:v>0.27200000000000002</c:v>
                </c:pt>
                <c:pt idx="18">
                  <c:v>0.27300000000000002</c:v>
                </c:pt>
                <c:pt idx="19">
                  <c:v>0.27210000000000001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1E0-4D0D-9667-5BF9931BA834}"/>
            </c:ext>
          </c:extLst>
        </c:ser>
        <c:ser>
          <c:idx val="2"/>
          <c:order val="2"/>
          <c:tx>
            <c:strRef>
              <c:f>'Drift Raw data '!$AJ$59</c:f>
              <c:strCache>
                <c:ptCount val="1"/>
                <c:pt idx="0">
                  <c:v>0</c:v>
                </c:pt>
              </c:strCache>
            </c:strRef>
          </c:tx>
          <c:marker>
            <c:symbol val="triangle"/>
            <c:size val="5"/>
          </c:marker>
          <c:xVal>
            <c:numRef>
              <c:f>'Drift Raw data '!$C$8:$C$44</c:f>
              <c:numCache>
                <c:formatCode>0.0000_ </c:formatCode>
                <c:ptCount val="28"/>
                <c:pt idx="0" formatCode="General">
                  <c:v>0</c:v>
                </c:pt>
                <c:pt idx="1">
                  <c:v>3.3333333333333333E-2</c:v>
                </c:pt>
                <c:pt idx="2">
                  <c:v>8.3333333333333301E-2</c:v>
                </c:pt>
                <c:pt idx="3" formatCode="0.000_ ">
                  <c:v>0.16666666666666666</c:v>
                </c:pt>
                <c:pt idx="4" formatCode="0.000_ ">
                  <c:v>0.33333333333333331</c:v>
                </c:pt>
                <c:pt idx="5" formatCode="0.000_ ">
                  <c:v>0.5</c:v>
                </c:pt>
                <c:pt idx="6" formatCode="General">
                  <c:v>1</c:v>
                </c:pt>
                <c:pt idx="7" formatCode="General">
                  <c:v>2</c:v>
                </c:pt>
                <c:pt idx="8" formatCode="General">
                  <c:v>4</c:v>
                </c:pt>
                <c:pt idx="9" formatCode="General">
                  <c:v>8</c:v>
                </c:pt>
                <c:pt idx="10" formatCode="General">
                  <c:v>12</c:v>
                </c:pt>
                <c:pt idx="11" formatCode="General">
                  <c:v>24</c:v>
                </c:pt>
                <c:pt idx="12" formatCode="General">
                  <c:v>48</c:v>
                </c:pt>
                <c:pt idx="13" formatCode="General">
                  <c:v>72</c:v>
                </c:pt>
                <c:pt idx="14" formatCode="General">
                  <c:v>100</c:v>
                </c:pt>
                <c:pt idx="15" formatCode="General">
                  <c:v>168</c:v>
                </c:pt>
                <c:pt idx="16" formatCode="General">
                  <c:v>196</c:v>
                </c:pt>
                <c:pt idx="17" formatCode="General">
                  <c:v>216</c:v>
                </c:pt>
                <c:pt idx="18" formatCode="General">
                  <c:v>264</c:v>
                </c:pt>
                <c:pt idx="19" formatCode="General">
                  <c:v>300</c:v>
                </c:pt>
                <c:pt idx="20" formatCode="General">
                  <c:v>336</c:v>
                </c:pt>
                <c:pt idx="21" formatCode="General">
                  <c:v>408</c:v>
                </c:pt>
                <c:pt idx="22" formatCode="General">
                  <c:v>504</c:v>
                </c:pt>
                <c:pt idx="23" formatCode="General">
                  <c:v>600</c:v>
                </c:pt>
                <c:pt idx="24" formatCode="General">
                  <c:v>720</c:v>
                </c:pt>
                <c:pt idx="25" formatCode="General">
                  <c:v>792</c:v>
                </c:pt>
                <c:pt idx="26" formatCode="General">
                  <c:v>840</c:v>
                </c:pt>
                <c:pt idx="27" formatCode="General">
                  <c:v>912</c:v>
                </c:pt>
              </c:numCache>
            </c:numRef>
          </c:xVal>
          <c:yVal>
            <c:numRef>
              <c:f>'Drift Raw data '!$AN$8:$AN$44</c:f>
              <c:numCache>
                <c:formatCode>0.0000_);[Red]\(0.0000\)</c:formatCode>
                <c:ptCount val="28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1E0-4D0D-9667-5BF9931BA834}"/>
            </c:ext>
          </c:extLst>
        </c:ser>
        <c:ser>
          <c:idx val="3"/>
          <c:order val="3"/>
          <c:tx>
            <c:strRef>
              <c:f>'Drift Raw data '!$AY$59</c:f>
              <c:strCache>
                <c:ptCount val="1"/>
                <c:pt idx="0">
                  <c:v>0</c:v>
                </c:pt>
              </c:strCache>
            </c:strRef>
          </c:tx>
          <c:marker>
            <c:symbol val="triangle"/>
            <c:size val="5"/>
          </c:marker>
          <c:xVal>
            <c:numRef>
              <c:f>'Drift Raw data '!$C$8:$C$44</c:f>
              <c:numCache>
                <c:formatCode>0.0000_ </c:formatCode>
                <c:ptCount val="28"/>
                <c:pt idx="0" formatCode="General">
                  <c:v>0</c:v>
                </c:pt>
                <c:pt idx="1">
                  <c:v>3.3333333333333333E-2</c:v>
                </c:pt>
                <c:pt idx="2">
                  <c:v>8.3333333333333301E-2</c:v>
                </c:pt>
                <c:pt idx="3" formatCode="0.000_ ">
                  <c:v>0.16666666666666666</c:v>
                </c:pt>
                <c:pt idx="4" formatCode="0.000_ ">
                  <c:v>0.33333333333333331</c:v>
                </c:pt>
                <c:pt idx="5" formatCode="0.000_ ">
                  <c:v>0.5</c:v>
                </c:pt>
                <c:pt idx="6" formatCode="General">
                  <c:v>1</c:v>
                </c:pt>
                <c:pt idx="7" formatCode="General">
                  <c:v>2</c:v>
                </c:pt>
                <c:pt idx="8" formatCode="General">
                  <c:v>4</c:v>
                </c:pt>
                <c:pt idx="9" formatCode="General">
                  <c:v>8</c:v>
                </c:pt>
                <c:pt idx="10" formatCode="General">
                  <c:v>12</c:v>
                </c:pt>
                <c:pt idx="11" formatCode="General">
                  <c:v>24</c:v>
                </c:pt>
                <c:pt idx="12" formatCode="General">
                  <c:v>48</c:v>
                </c:pt>
                <c:pt idx="13" formatCode="General">
                  <c:v>72</c:v>
                </c:pt>
                <c:pt idx="14" formatCode="General">
                  <c:v>100</c:v>
                </c:pt>
                <c:pt idx="15" formatCode="General">
                  <c:v>168</c:v>
                </c:pt>
                <c:pt idx="16" formatCode="General">
                  <c:v>196</c:v>
                </c:pt>
                <c:pt idx="17" formatCode="General">
                  <c:v>216</c:v>
                </c:pt>
                <c:pt idx="18" formatCode="General">
                  <c:v>264</c:v>
                </c:pt>
                <c:pt idx="19" formatCode="General">
                  <c:v>300</c:v>
                </c:pt>
                <c:pt idx="20" formatCode="General">
                  <c:v>336</c:v>
                </c:pt>
                <c:pt idx="21" formatCode="General">
                  <c:v>408</c:v>
                </c:pt>
                <c:pt idx="22" formatCode="General">
                  <c:v>504</c:v>
                </c:pt>
                <c:pt idx="23" formatCode="General">
                  <c:v>600</c:v>
                </c:pt>
                <c:pt idx="24" formatCode="General">
                  <c:v>720</c:v>
                </c:pt>
                <c:pt idx="25" formatCode="General">
                  <c:v>792</c:v>
                </c:pt>
                <c:pt idx="26" formatCode="General">
                  <c:v>840</c:v>
                </c:pt>
                <c:pt idx="27" formatCode="General">
                  <c:v>912</c:v>
                </c:pt>
              </c:numCache>
            </c:numRef>
          </c:xVal>
          <c:yVal>
            <c:numRef>
              <c:f>'Drift Raw data '!$BC$8:$BC$44</c:f>
              <c:numCache>
                <c:formatCode>0.0000_);[Red]\(0.0000\)</c:formatCode>
                <c:ptCount val="28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C1E0-4D0D-9667-5BF9931BA834}"/>
            </c:ext>
          </c:extLst>
        </c:ser>
        <c:ser>
          <c:idx val="4"/>
          <c:order val="4"/>
          <c:tx>
            <c:strRef>
              <c:f>'Drift Raw data '!$BN$59</c:f>
              <c:strCache>
                <c:ptCount val="1"/>
                <c:pt idx="0">
                  <c:v>0</c:v>
                </c:pt>
              </c:strCache>
            </c:strRef>
          </c:tx>
          <c:marker>
            <c:symbol val="circle"/>
            <c:size val="5"/>
          </c:marker>
          <c:xVal>
            <c:numRef>
              <c:f>'Drift Raw data '!$C$8:$C$44</c:f>
              <c:numCache>
                <c:formatCode>0.0000_ </c:formatCode>
                <c:ptCount val="28"/>
                <c:pt idx="0" formatCode="General">
                  <c:v>0</c:v>
                </c:pt>
                <c:pt idx="1">
                  <c:v>3.3333333333333333E-2</c:v>
                </c:pt>
                <c:pt idx="2">
                  <c:v>8.3333333333333301E-2</c:v>
                </c:pt>
                <c:pt idx="3" formatCode="0.000_ ">
                  <c:v>0.16666666666666666</c:v>
                </c:pt>
                <c:pt idx="4" formatCode="0.000_ ">
                  <c:v>0.33333333333333331</c:v>
                </c:pt>
                <c:pt idx="5" formatCode="0.000_ ">
                  <c:v>0.5</c:v>
                </c:pt>
                <c:pt idx="6" formatCode="General">
                  <c:v>1</c:v>
                </c:pt>
                <c:pt idx="7" formatCode="General">
                  <c:v>2</c:v>
                </c:pt>
                <c:pt idx="8" formatCode="General">
                  <c:v>4</c:v>
                </c:pt>
                <c:pt idx="9" formatCode="General">
                  <c:v>8</c:v>
                </c:pt>
                <c:pt idx="10" formatCode="General">
                  <c:v>12</c:v>
                </c:pt>
                <c:pt idx="11" formatCode="General">
                  <c:v>24</c:v>
                </c:pt>
                <c:pt idx="12" formatCode="General">
                  <c:v>48</c:v>
                </c:pt>
                <c:pt idx="13" formatCode="General">
                  <c:v>72</c:v>
                </c:pt>
                <c:pt idx="14" formatCode="General">
                  <c:v>100</c:v>
                </c:pt>
                <c:pt idx="15" formatCode="General">
                  <c:v>168</c:v>
                </c:pt>
                <c:pt idx="16" formatCode="General">
                  <c:v>196</c:v>
                </c:pt>
                <c:pt idx="17" formatCode="General">
                  <c:v>216</c:v>
                </c:pt>
                <c:pt idx="18" formatCode="General">
                  <c:v>264</c:v>
                </c:pt>
                <c:pt idx="19" formatCode="General">
                  <c:v>300</c:v>
                </c:pt>
                <c:pt idx="20" formatCode="General">
                  <c:v>336</c:v>
                </c:pt>
                <c:pt idx="21" formatCode="General">
                  <c:v>408</c:v>
                </c:pt>
                <c:pt idx="22" formatCode="General">
                  <c:v>504</c:v>
                </c:pt>
                <c:pt idx="23" formatCode="General">
                  <c:v>600</c:v>
                </c:pt>
                <c:pt idx="24" formatCode="General">
                  <c:v>720</c:v>
                </c:pt>
                <c:pt idx="25" formatCode="General">
                  <c:v>792</c:v>
                </c:pt>
                <c:pt idx="26" formatCode="General">
                  <c:v>840</c:v>
                </c:pt>
                <c:pt idx="27" formatCode="General">
                  <c:v>912</c:v>
                </c:pt>
              </c:numCache>
            </c:numRef>
          </c:xVal>
          <c:yVal>
            <c:numRef>
              <c:f>'Drift Raw data '!$BR$8:$BR$44</c:f>
              <c:numCache>
                <c:formatCode>0.0000_);[Red]\(0.0000\)</c:formatCode>
                <c:ptCount val="28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C1E0-4D0D-9667-5BF9931BA834}"/>
            </c:ext>
          </c:extLst>
        </c:ser>
        <c:ser>
          <c:idx val="5"/>
          <c:order val="5"/>
          <c:tx>
            <c:strRef>
              <c:f>'Drift Raw data '!$CC$59</c:f>
              <c:strCache>
                <c:ptCount val="1"/>
                <c:pt idx="0">
                  <c:v>0</c:v>
                </c:pt>
              </c:strCache>
            </c:strRef>
          </c:tx>
          <c:marker>
            <c:symbol val="circle"/>
            <c:size val="5"/>
          </c:marker>
          <c:xVal>
            <c:numRef>
              <c:f>'Drift Raw data '!$C$8:$C$44</c:f>
              <c:numCache>
                <c:formatCode>0.0000_ </c:formatCode>
                <c:ptCount val="28"/>
                <c:pt idx="0" formatCode="General">
                  <c:v>0</c:v>
                </c:pt>
                <c:pt idx="1">
                  <c:v>3.3333333333333333E-2</c:v>
                </c:pt>
                <c:pt idx="2">
                  <c:v>8.3333333333333301E-2</c:v>
                </c:pt>
                <c:pt idx="3" formatCode="0.000_ ">
                  <c:v>0.16666666666666666</c:v>
                </c:pt>
                <c:pt idx="4" formatCode="0.000_ ">
                  <c:v>0.33333333333333331</c:v>
                </c:pt>
                <c:pt idx="5" formatCode="0.000_ ">
                  <c:v>0.5</c:v>
                </c:pt>
                <c:pt idx="6" formatCode="General">
                  <c:v>1</c:v>
                </c:pt>
                <c:pt idx="7" formatCode="General">
                  <c:v>2</c:v>
                </c:pt>
                <c:pt idx="8" formatCode="General">
                  <c:v>4</c:v>
                </c:pt>
                <c:pt idx="9" formatCode="General">
                  <c:v>8</c:v>
                </c:pt>
                <c:pt idx="10" formatCode="General">
                  <c:v>12</c:v>
                </c:pt>
                <c:pt idx="11" formatCode="General">
                  <c:v>24</c:v>
                </c:pt>
                <c:pt idx="12" formatCode="General">
                  <c:v>48</c:v>
                </c:pt>
                <c:pt idx="13" formatCode="General">
                  <c:v>72</c:v>
                </c:pt>
                <c:pt idx="14" formatCode="General">
                  <c:v>100</c:v>
                </c:pt>
                <c:pt idx="15" formatCode="General">
                  <c:v>168</c:v>
                </c:pt>
                <c:pt idx="16" formatCode="General">
                  <c:v>196</c:v>
                </c:pt>
                <c:pt idx="17" formatCode="General">
                  <c:v>216</c:v>
                </c:pt>
                <c:pt idx="18" formatCode="General">
                  <c:v>264</c:v>
                </c:pt>
                <c:pt idx="19" formatCode="General">
                  <c:v>300</c:v>
                </c:pt>
                <c:pt idx="20" formatCode="General">
                  <c:v>336</c:v>
                </c:pt>
                <c:pt idx="21" formatCode="General">
                  <c:v>408</c:v>
                </c:pt>
                <c:pt idx="22" formatCode="General">
                  <c:v>504</c:v>
                </c:pt>
                <c:pt idx="23" formatCode="General">
                  <c:v>600</c:v>
                </c:pt>
                <c:pt idx="24" formatCode="General">
                  <c:v>720</c:v>
                </c:pt>
                <c:pt idx="25" formatCode="General">
                  <c:v>792</c:v>
                </c:pt>
                <c:pt idx="26" formatCode="General">
                  <c:v>840</c:v>
                </c:pt>
                <c:pt idx="27" formatCode="General">
                  <c:v>912</c:v>
                </c:pt>
              </c:numCache>
            </c:numRef>
          </c:xVal>
          <c:yVal>
            <c:numRef>
              <c:f>'Drift Raw data '!$CG$8:$CG$44</c:f>
              <c:numCache>
                <c:formatCode>0.0000_);[Red]\(0.0000\)</c:formatCode>
                <c:ptCount val="28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C1E0-4D0D-9667-5BF9931BA8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390976"/>
        <c:axId val="123397248"/>
      </c:scatterChart>
      <c:valAx>
        <c:axId val="123390976"/>
        <c:scaling>
          <c:orientation val="minMax"/>
          <c:max val="300"/>
          <c:min val="0"/>
        </c:scaling>
        <c:delete val="0"/>
        <c:axPos val="b"/>
        <c:majorGridlines/>
        <c:minorGridlines>
          <c:spPr>
            <a:ln>
              <a:solidFill>
                <a:schemeClr val="bg1">
                  <a:lumMod val="85000"/>
                </a:scheme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lang="ja-JP"/>
                </a:pPr>
                <a:r>
                  <a:rPr lang="en-US" altLang="ja-JP"/>
                  <a:t>Aging</a:t>
                </a:r>
                <a:r>
                  <a:rPr lang="en-US" altLang="ja-JP" baseline="0"/>
                  <a:t> Time</a:t>
                </a:r>
                <a:r>
                  <a:rPr lang="ja-JP" altLang="en-US" baseline="0"/>
                  <a:t>　</a:t>
                </a:r>
                <a:r>
                  <a:rPr lang="en-US" altLang="ja-JP" baseline="0"/>
                  <a:t>[hours]</a:t>
                </a:r>
                <a:endParaRPr lang="ja-JP"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txPr>
          <a:bodyPr/>
          <a:lstStyle/>
          <a:p>
            <a:pPr>
              <a:defRPr lang="ja-JP" sz="1200">
                <a:latin typeface="+mj-lt"/>
              </a:defRPr>
            </a:pPr>
            <a:endParaRPr lang="zh-CN"/>
          </a:p>
        </c:txPr>
        <c:crossAx val="123397248"/>
        <c:crosses val="autoZero"/>
        <c:crossBetween val="midCat"/>
      </c:valAx>
      <c:valAx>
        <c:axId val="123397248"/>
        <c:scaling>
          <c:orientation val="minMax"/>
          <c:max val="0.32000000000000006"/>
          <c:min val="0.26"/>
        </c:scaling>
        <c:delete val="0"/>
        <c:axPos val="l"/>
        <c:majorGridlines/>
        <c:minorGridlines>
          <c:spPr>
            <a:ln>
              <a:solidFill>
                <a:schemeClr val="bg1">
                  <a:lumMod val="85000"/>
                </a:scheme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lang="ja-JP" b="0">
                    <a:latin typeface="Arial Unicode MS" pitchFamily="50" charset="-128"/>
                    <a:ea typeface="Arial Unicode MS" pitchFamily="50" charset="-128"/>
                    <a:cs typeface="Arial Unicode MS" pitchFamily="50" charset="-128"/>
                  </a:defRPr>
                </a:pPr>
                <a:r>
                  <a:rPr lang="en-US" altLang="ja-JP" b="0">
                    <a:latin typeface="Arial Unicode MS" pitchFamily="50" charset="-128"/>
                    <a:ea typeface="Arial Unicode MS" pitchFamily="50" charset="-128"/>
                    <a:cs typeface="Arial Unicode MS" pitchFamily="50" charset="-128"/>
                  </a:rPr>
                  <a:t>White Chromaticity</a:t>
                </a:r>
                <a:r>
                  <a:rPr lang="ja-JP" altLang="en-US" b="0">
                    <a:latin typeface="Arial Unicode MS" pitchFamily="50" charset="-128"/>
                    <a:ea typeface="Arial Unicode MS" pitchFamily="50" charset="-128"/>
                    <a:cs typeface="Arial Unicode MS" pitchFamily="50" charset="-128"/>
                  </a:rPr>
                  <a:t>　</a:t>
                </a:r>
                <a:r>
                  <a:rPr lang="en-US" altLang="ja-JP" b="0">
                    <a:latin typeface="Arial Unicode MS" pitchFamily="50" charset="-128"/>
                    <a:ea typeface="Arial Unicode MS" pitchFamily="50" charset="-128"/>
                    <a:cs typeface="Arial Unicode MS" pitchFamily="50" charset="-128"/>
                  </a:rPr>
                  <a:t>x value</a:t>
                </a:r>
                <a:endParaRPr lang="ja-JP" altLang="en-US" b="0">
                  <a:latin typeface="Arial Unicode MS" pitchFamily="50" charset="-128"/>
                  <a:ea typeface="Arial Unicode MS" pitchFamily="50" charset="-128"/>
                  <a:cs typeface="Arial Unicode MS" pitchFamily="50" charset="-128"/>
                </a:endParaRPr>
              </a:p>
            </c:rich>
          </c:tx>
          <c:overlay val="0"/>
        </c:title>
        <c:numFmt formatCode="#,##0.000_ " sourceLinked="0"/>
        <c:majorTickMark val="out"/>
        <c:minorTickMark val="none"/>
        <c:tickLblPos val="nextTo"/>
        <c:txPr>
          <a:bodyPr/>
          <a:lstStyle/>
          <a:p>
            <a:pPr>
              <a:defRPr lang="ja-JP" sz="1200">
                <a:latin typeface="+mj-lt"/>
              </a:defRPr>
            </a:pPr>
            <a:endParaRPr lang="zh-CN"/>
          </a:p>
        </c:txPr>
        <c:crossAx val="123390976"/>
        <c:crosses val="autoZero"/>
        <c:crossBetween val="midCat"/>
        <c:majorUnit val="2.0000000000000004E-2"/>
      </c:valAx>
    </c:plotArea>
    <c:legend>
      <c:legendPos val="r"/>
      <c:layout>
        <c:manualLayout>
          <c:xMode val="edge"/>
          <c:yMode val="edge"/>
          <c:x val="0.72678488882517212"/>
          <c:y val="1.7292774590678783E-3"/>
          <c:w val="0.26571500004872195"/>
          <c:h val="0.35320966458691011"/>
        </c:manualLayout>
      </c:layout>
      <c:overlay val="1"/>
      <c:spPr>
        <a:solidFill>
          <a:schemeClr val="bg1"/>
        </a:solidFill>
        <a:ln>
          <a:solidFill>
            <a:schemeClr val="bg1">
              <a:lumMod val="75000"/>
            </a:schemeClr>
          </a:solidFill>
        </a:ln>
      </c:spPr>
      <c:txPr>
        <a:bodyPr/>
        <a:lstStyle/>
        <a:p>
          <a:pPr>
            <a:defRPr lang="ja-JP" sz="1200">
              <a:latin typeface="+mn-lt"/>
            </a:defRPr>
          </a:pPr>
          <a:endParaRPr lang="zh-CN"/>
        </a:p>
      </c:txPr>
    </c:legend>
    <c:plotVisOnly val="1"/>
    <c:dispBlanksAs val="span"/>
    <c:showDLblsOverMax val="0"/>
  </c:chart>
  <c:printSettings>
    <c:headerFooter/>
    <c:pageMargins b="0.75000000000000455" l="0.70000000000000062" r="0.70000000000000062" t="0.75000000000000455" header="0.30000000000000032" footer="0.30000000000000032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ja-JP"/>
            </a:pPr>
            <a:r>
              <a:rPr lang="en-US" altLang="ja-JP"/>
              <a:t>Wy (</a:t>
            </a:r>
            <a:r>
              <a:rPr lang="en-US" altLang="ja-JP" sz="1800" b="1" i="0" u="none" strike="noStrike" baseline="0">
                <a:effectLst/>
              </a:rPr>
              <a:t>Measrued Value</a:t>
            </a:r>
            <a:r>
              <a:rPr lang="en-US" altLang="ja-JP"/>
              <a:t>)</a:t>
            </a:r>
            <a:endParaRPr lang="ja-JP" alt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'Drift Raw data '!$F$59</c:f>
              <c:strCache>
                <c:ptCount val="1"/>
                <c:pt idx="0">
                  <c:v>0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square"/>
            <c:size val="5"/>
          </c:marker>
          <c:xVal>
            <c:numRef>
              <c:f>'Drift Raw data '!$C$8:$C$44</c:f>
              <c:numCache>
                <c:formatCode>0.0000_ </c:formatCode>
                <c:ptCount val="28"/>
                <c:pt idx="0" formatCode="General">
                  <c:v>0</c:v>
                </c:pt>
                <c:pt idx="1">
                  <c:v>3.3333333333333333E-2</c:v>
                </c:pt>
                <c:pt idx="2">
                  <c:v>8.3333333333333301E-2</c:v>
                </c:pt>
                <c:pt idx="3" formatCode="0.000_ ">
                  <c:v>0.16666666666666666</c:v>
                </c:pt>
                <c:pt idx="4" formatCode="0.000_ ">
                  <c:v>0.33333333333333331</c:v>
                </c:pt>
                <c:pt idx="5" formatCode="0.000_ ">
                  <c:v>0.5</c:v>
                </c:pt>
                <c:pt idx="6" formatCode="General">
                  <c:v>1</c:v>
                </c:pt>
                <c:pt idx="7" formatCode="General">
                  <c:v>2</c:v>
                </c:pt>
                <c:pt idx="8" formatCode="General">
                  <c:v>4</c:v>
                </c:pt>
                <c:pt idx="9" formatCode="General">
                  <c:v>8</c:v>
                </c:pt>
                <c:pt idx="10" formatCode="General">
                  <c:v>12</c:v>
                </c:pt>
                <c:pt idx="11" formatCode="General">
                  <c:v>24</c:v>
                </c:pt>
                <c:pt idx="12" formatCode="General">
                  <c:v>48</c:v>
                </c:pt>
                <c:pt idx="13" formatCode="General">
                  <c:v>72</c:v>
                </c:pt>
                <c:pt idx="14" formatCode="General">
                  <c:v>100</c:v>
                </c:pt>
                <c:pt idx="15" formatCode="General">
                  <c:v>168</c:v>
                </c:pt>
                <c:pt idx="16" formatCode="General">
                  <c:v>196</c:v>
                </c:pt>
                <c:pt idx="17" formatCode="General">
                  <c:v>216</c:v>
                </c:pt>
                <c:pt idx="18" formatCode="General">
                  <c:v>264</c:v>
                </c:pt>
                <c:pt idx="19" formatCode="General">
                  <c:v>300</c:v>
                </c:pt>
                <c:pt idx="20" formatCode="General">
                  <c:v>336</c:v>
                </c:pt>
                <c:pt idx="21" formatCode="General">
                  <c:v>408</c:v>
                </c:pt>
                <c:pt idx="22" formatCode="General">
                  <c:v>504</c:v>
                </c:pt>
                <c:pt idx="23" formatCode="General">
                  <c:v>600</c:v>
                </c:pt>
                <c:pt idx="24" formatCode="General">
                  <c:v>720</c:v>
                </c:pt>
                <c:pt idx="25" formatCode="General">
                  <c:v>792</c:v>
                </c:pt>
                <c:pt idx="26" formatCode="General">
                  <c:v>840</c:v>
                </c:pt>
                <c:pt idx="27" formatCode="General">
                  <c:v>912</c:v>
                </c:pt>
              </c:numCache>
            </c:numRef>
          </c:xVal>
          <c:yVal>
            <c:numRef>
              <c:f>'Drift Raw data '!$K$8:$K$44</c:f>
              <c:numCache>
                <c:formatCode>0.0000_);[Red]\(0.0000\)</c:formatCode>
                <c:ptCount val="28"/>
                <c:pt idx="0">
                  <c:v>0.31990000000000002</c:v>
                </c:pt>
                <c:pt idx="2">
                  <c:v>0.28906670000000001</c:v>
                </c:pt>
                <c:pt idx="6">
                  <c:v>0.28299999999999997</c:v>
                </c:pt>
                <c:pt idx="7">
                  <c:v>0.28199999999999997</c:v>
                </c:pt>
                <c:pt idx="8">
                  <c:v>0.28100000000000003</c:v>
                </c:pt>
                <c:pt idx="9">
                  <c:v>0.28000000000000003</c:v>
                </c:pt>
                <c:pt idx="10">
                  <c:v>0.27900000000000003</c:v>
                </c:pt>
                <c:pt idx="11">
                  <c:v>0.27800000000000002</c:v>
                </c:pt>
                <c:pt idx="12">
                  <c:v>0.27700000000000002</c:v>
                </c:pt>
                <c:pt idx="13">
                  <c:v>0.27700000000000002</c:v>
                </c:pt>
                <c:pt idx="14">
                  <c:v>0.27600000000000002</c:v>
                </c:pt>
                <c:pt idx="15">
                  <c:v>0.27600000000000002</c:v>
                </c:pt>
                <c:pt idx="16">
                  <c:v>0.27500000000000002</c:v>
                </c:pt>
                <c:pt idx="17">
                  <c:v>0.27500000000000002</c:v>
                </c:pt>
                <c:pt idx="18">
                  <c:v>0.2752</c:v>
                </c:pt>
                <c:pt idx="19">
                  <c:v>0.2752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0D5-4CB5-A7BF-99AF07BD014B}"/>
            </c:ext>
          </c:extLst>
        </c:ser>
        <c:ser>
          <c:idx val="1"/>
          <c:order val="1"/>
          <c:tx>
            <c:strRef>
              <c:f>'Drift Raw data '!$U$59</c:f>
              <c:strCache>
                <c:ptCount val="1"/>
                <c:pt idx="0">
                  <c:v>0</c:v>
                </c:pt>
              </c:strCache>
            </c:strRef>
          </c:tx>
          <c:marker>
            <c:symbol val="square"/>
            <c:size val="5"/>
          </c:marker>
          <c:xVal>
            <c:numRef>
              <c:f>'Drift Raw data '!$C$8:$C$44</c:f>
              <c:numCache>
                <c:formatCode>0.0000_ </c:formatCode>
                <c:ptCount val="28"/>
                <c:pt idx="0" formatCode="General">
                  <c:v>0</c:v>
                </c:pt>
                <c:pt idx="1">
                  <c:v>3.3333333333333333E-2</c:v>
                </c:pt>
                <c:pt idx="2">
                  <c:v>8.3333333333333301E-2</c:v>
                </c:pt>
                <c:pt idx="3" formatCode="0.000_ ">
                  <c:v>0.16666666666666666</c:v>
                </c:pt>
                <c:pt idx="4" formatCode="0.000_ ">
                  <c:v>0.33333333333333331</c:v>
                </c:pt>
                <c:pt idx="5" formatCode="0.000_ ">
                  <c:v>0.5</c:v>
                </c:pt>
                <c:pt idx="6" formatCode="General">
                  <c:v>1</c:v>
                </c:pt>
                <c:pt idx="7" formatCode="General">
                  <c:v>2</c:v>
                </c:pt>
                <c:pt idx="8" formatCode="General">
                  <c:v>4</c:v>
                </c:pt>
                <c:pt idx="9" formatCode="General">
                  <c:v>8</c:v>
                </c:pt>
                <c:pt idx="10" formatCode="General">
                  <c:v>12</c:v>
                </c:pt>
                <c:pt idx="11" formatCode="General">
                  <c:v>24</c:v>
                </c:pt>
                <c:pt idx="12" formatCode="General">
                  <c:v>48</c:v>
                </c:pt>
                <c:pt idx="13" formatCode="General">
                  <c:v>72</c:v>
                </c:pt>
                <c:pt idx="14" formatCode="General">
                  <c:v>100</c:v>
                </c:pt>
                <c:pt idx="15" formatCode="General">
                  <c:v>168</c:v>
                </c:pt>
                <c:pt idx="16" formatCode="General">
                  <c:v>196</c:v>
                </c:pt>
                <c:pt idx="17" formatCode="General">
                  <c:v>216</c:v>
                </c:pt>
                <c:pt idx="18" formatCode="General">
                  <c:v>264</c:v>
                </c:pt>
                <c:pt idx="19" formatCode="General">
                  <c:v>300</c:v>
                </c:pt>
                <c:pt idx="20" formatCode="General">
                  <c:v>336</c:v>
                </c:pt>
                <c:pt idx="21" formatCode="General">
                  <c:v>408</c:v>
                </c:pt>
                <c:pt idx="22" formatCode="General">
                  <c:v>504</c:v>
                </c:pt>
                <c:pt idx="23" formatCode="General">
                  <c:v>600</c:v>
                </c:pt>
                <c:pt idx="24" formatCode="General">
                  <c:v>720</c:v>
                </c:pt>
                <c:pt idx="25" formatCode="General">
                  <c:v>792</c:v>
                </c:pt>
                <c:pt idx="26" formatCode="General">
                  <c:v>840</c:v>
                </c:pt>
                <c:pt idx="27" formatCode="General">
                  <c:v>912</c:v>
                </c:pt>
              </c:numCache>
            </c:numRef>
          </c:xVal>
          <c:yVal>
            <c:numRef>
              <c:f>'Drift Raw data '!$Z$8:$Z$44</c:f>
              <c:numCache>
                <c:formatCode>0.0000_);[Red]\(0.0000\)</c:formatCode>
                <c:ptCount val="28"/>
                <c:pt idx="0">
                  <c:v>0.3261</c:v>
                </c:pt>
                <c:pt idx="2">
                  <c:v>0.28699999999999998</c:v>
                </c:pt>
                <c:pt idx="6">
                  <c:v>0.28289999999999998</c:v>
                </c:pt>
                <c:pt idx="7">
                  <c:v>0.28199999999999997</c:v>
                </c:pt>
                <c:pt idx="8">
                  <c:v>0.28100000000000003</c:v>
                </c:pt>
                <c:pt idx="9">
                  <c:v>0.28000000000000003</c:v>
                </c:pt>
                <c:pt idx="10">
                  <c:v>0.28000000000000003</c:v>
                </c:pt>
                <c:pt idx="11">
                  <c:v>0.27800000000000002</c:v>
                </c:pt>
                <c:pt idx="12">
                  <c:v>0.27700000000000002</c:v>
                </c:pt>
                <c:pt idx="13">
                  <c:v>0.27700000000000002</c:v>
                </c:pt>
                <c:pt idx="14">
                  <c:v>0.27700000000000002</c:v>
                </c:pt>
                <c:pt idx="15">
                  <c:v>0.27600000000000002</c:v>
                </c:pt>
                <c:pt idx="16">
                  <c:v>0.2757</c:v>
                </c:pt>
                <c:pt idx="17">
                  <c:v>0.27600000000000002</c:v>
                </c:pt>
                <c:pt idx="18">
                  <c:v>0.27600000000000002</c:v>
                </c:pt>
                <c:pt idx="19">
                  <c:v>0.27529999999999999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0D5-4CB5-A7BF-99AF07BD014B}"/>
            </c:ext>
          </c:extLst>
        </c:ser>
        <c:ser>
          <c:idx val="2"/>
          <c:order val="2"/>
          <c:tx>
            <c:strRef>
              <c:f>'Drift Raw data '!$AJ$59</c:f>
              <c:strCache>
                <c:ptCount val="1"/>
                <c:pt idx="0">
                  <c:v>0</c:v>
                </c:pt>
              </c:strCache>
            </c:strRef>
          </c:tx>
          <c:marker>
            <c:symbol val="triangle"/>
            <c:size val="5"/>
          </c:marker>
          <c:xVal>
            <c:numRef>
              <c:f>'Drift Raw data '!$C$8:$C$44</c:f>
              <c:numCache>
                <c:formatCode>0.0000_ </c:formatCode>
                <c:ptCount val="28"/>
                <c:pt idx="0" formatCode="General">
                  <c:v>0</c:v>
                </c:pt>
                <c:pt idx="1">
                  <c:v>3.3333333333333333E-2</c:v>
                </c:pt>
                <c:pt idx="2">
                  <c:v>8.3333333333333301E-2</c:v>
                </c:pt>
                <c:pt idx="3" formatCode="0.000_ ">
                  <c:v>0.16666666666666666</c:v>
                </c:pt>
                <c:pt idx="4" formatCode="0.000_ ">
                  <c:v>0.33333333333333331</c:v>
                </c:pt>
                <c:pt idx="5" formatCode="0.000_ ">
                  <c:v>0.5</c:v>
                </c:pt>
                <c:pt idx="6" formatCode="General">
                  <c:v>1</c:v>
                </c:pt>
                <c:pt idx="7" formatCode="General">
                  <c:v>2</c:v>
                </c:pt>
                <c:pt idx="8" formatCode="General">
                  <c:v>4</c:v>
                </c:pt>
                <c:pt idx="9" formatCode="General">
                  <c:v>8</c:v>
                </c:pt>
                <c:pt idx="10" formatCode="General">
                  <c:v>12</c:v>
                </c:pt>
                <c:pt idx="11" formatCode="General">
                  <c:v>24</c:v>
                </c:pt>
                <c:pt idx="12" formatCode="General">
                  <c:v>48</c:v>
                </c:pt>
                <c:pt idx="13" formatCode="General">
                  <c:v>72</c:v>
                </c:pt>
                <c:pt idx="14" formatCode="General">
                  <c:v>100</c:v>
                </c:pt>
                <c:pt idx="15" formatCode="General">
                  <c:v>168</c:v>
                </c:pt>
                <c:pt idx="16" formatCode="General">
                  <c:v>196</c:v>
                </c:pt>
                <c:pt idx="17" formatCode="General">
                  <c:v>216</c:v>
                </c:pt>
                <c:pt idx="18" formatCode="General">
                  <c:v>264</c:v>
                </c:pt>
                <c:pt idx="19" formatCode="General">
                  <c:v>300</c:v>
                </c:pt>
                <c:pt idx="20" formatCode="General">
                  <c:v>336</c:v>
                </c:pt>
                <c:pt idx="21" formatCode="General">
                  <c:v>408</c:v>
                </c:pt>
                <c:pt idx="22" formatCode="General">
                  <c:v>504</c:v>
                </c:pt>
                <c:pt idx="23" formatCode="General">
                  <c:v>600</c:v>
                </c:pt>
                <c:pt idx="24" formatCode="General">
                  <c:v>720</c:v>
                </c:pt>
                <c:pt idx="25" formatCode="General">
                  <c:v>792</c:v>
                </c:pt>
                <c:pt idx="26" formatCode="General">
                  <c:v>840</c:v>
                </c:pt>
                <c:pt idx="27" formatCode="General">
                  <c:v>912</c:v>
                </c:pt>
              </c:numCache>
            </c:numRef>
          </c:xVal>
          <c:yVal>
            <c:numRef>
              <c:f>'Drift Raw data '!$AO$8:$AO$44</c:f>
              <c:numCache>
                <c:formatCode>0.0000_);[Red]\(0.0000\)</c:formatCode>
                <c:ptCount val="28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0D5-4CB5-A7BF-99AF07BD014B}"/>
            </c:ext>
          </c:extLst>
        </c:ser>
        <c:ser>
          <c:idx val="3"/>
          <c:order val="3"/>
          <c:tx>
            <c:strRef>
              <c:f>'Drift Raw data '!$AY$59</c:f>
              <c:strCache>
                <c:ptCount val="1"/>
                <c:pt idx="0">
                  <c:v>0</c:v>
                </c:pt>
              </c:strCache>
            </c:strRef>
          </c:tx>
          <c:marker>
            <c:symbol val="triangle"/>
            <c:size val="5"/>
          </c:marker>
          <c:xVal>
            <c:numRef>
              <c:f>'Drift Raw data '!$C$8:$C$44</c:f>
              <c:numCache>
                <c:formatCode>0.0000_ </c:formatCode>
                <c:ptCount val="28"/>
                <c:pt idx="0" formatCode="General">
                  <c:v>0</c:v>
                </c:pt>
                <c:pt idx="1">
                  <c:v>3.3333333333333333E-2</c:v>
                </c:pt>
                <c:pt idx="2">
                  <c:v>8.3333333333333301E-2</c:v>
                </c:pt>
                <c:pt idx="3" formatCode="0.000_ ">
                  <c:v>0.16666666666666666</c:v>
                </c:pt>
                <c:pt idx="4" formatCode="0.000_ ">
                  <c:v>0.33333333333333331</c:v>
                </c:pt>
                <c:pt idx="5" formatCode="0.000_ ">
                  <c:v>0.5</c:v>
                </c:pt>
                <c:pt idx="6" formatCode="General">
                  <c:v>1</c:v>
                </c:pt>
                <c:pt idx="7" formatCode="General">
                  <c:v>2</c:v>
                </c:pt>
                <c:pt idx="8" formatCode="General">
                  <c:v>4</c:v>
                </c:pt>
                <c:pt idx="9" formatCode="General">
                  <c:v>8</c:v>
                </c:pt>
                <c:pt idx="10" formatCode="General">
                  <c:v>12</c:v>
                </c:pt>
                <c:pt idx="11" formatCode="General">
                  <c:v>24</c:v>
                </c:pt>
                <c:pt idx="12" formatCode="General">
                  <c:v>48</c:v>
                </c:pt>
                <c:pt idx="13" formatCode="General">
                  <c:v>72</c:v>
                </c:pt>
                <c:pt idx="14" formatCode="General">
                  <c:v>100</c:v>
                </c:pt>
                <c:pt idx="15" formatCode="General">
                  <c:v>168</c:v>
                </c:pt>
                <c:pt idx="16" formatCode="General">
                  <c:v>196</c:v>
                </c:pt>
                <c:pt idx="17" formatCode="General">
                  <c:v>216</c:v>
                </c:pt>
                <c:pt idx="18" formatCode="General">
                  <c:v>264</c:v>
                </c:pt>
                <c:pt idx="19" formatCode="General">
                  <c:v>300</c:v>
                </c:pt>
                <c:pt idx="20" formatCode="General">
                  <c:v>336</c:v>
                </c:pt>
                <c:pt idx="21" formatCode="General">
                  <c:v>408</c:v>
                </c:pt>
                <c:pt idx="22" formatCode="General">
                  <c:v>504</c:v>
                </c:pt>
                <c:pt idx="23" formatCode="General">
                  <c:v>600</c:v>
                </c:pt>
                <c:pt idx="24" formatCode="General">
                  <c:v>720</c:v>
                </c:pt>
                <c:pt idx="25" formatCode="General">
                  <c:v>792</c:v>
                </c:pt>
                <c:pt idx="26" formatCode="General">
                  <c:v>840</c:v>
                </c:pt>
                <c:pt idx="27" formatCode="General">
                  <c:v>912</c:v>
                </c:pt>
              </c:numCache>
            </c:numRef>
          </c:xVal>
          <c:yVal>
            <c:numRef>
              <c:f>'Drift Raw data '!$BD$8:$BD$44</c:f>
              <c:numCache>
                <c:formatCode>0.0000_);[Red]\(0.0000\)</c:formatCode>
                <c:ptCount val="28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D0D5-4CB5-A7BF-99AF07BD014B}"/>
            </c:ext>
          </c:extLst>
        </c:ser>
        <c:ser>
          <c:idx val="4"/>
          <c:order val="4"/>
          <c:tx>
            <c:strRef>
              <c:f>'Drift Raw data '!$BN$59</c:f>
              <c:strCache>
                <c:ptCount val="1"/>
                <c:pt idx="0">
                  <c:v>0</c:v>
                </c:pt>
              </c:strCache>
            </c:strRef>
          </c:tx>
          <c:marker>
            <c:symbol val="circle"/>
            <c:size val="5"/>
          </c:marker>
          <c:xVal>
            <c:numRef>
              <c:f>'Drift Raw data '!$C$8:$C$44</c:f>
              <c:numCache>
                <c:formatCode>0.0000_ </c:formatCode>
                <c:ptCount val="28"/>
                <c:pt idx="0" formatCode="General">
                  <c:v>0</c:v>
                </c:pt>
                <c:pt idx="1">
                  <c:v>3.3333333333333333E-2</c:v>
                </c:pt>
                <c:pt idx="2">
                  <c:v>8.3333333333333301E-2</c:v>
                </c:pt>
                <c:pt idx="3" formatCode="0.000_ ">
                  <c:v>0.16666666666666666</c:v>
                </c:pt>
                <c:pt idx="4" formatCode="0.000_ ">
                  <c:v>0.33333333333333331</c:v>
                </c:pt>
                <c:pt idx="5" formatCode="0.000_ ">
                  <c:v>0.5</c:v>
                </c:pt>
                <c:pt idx="6" formatCode="General">
                  <c:v>1</c:v>
                </c:pt>
                <c:pt idx="7" formatCode="General">
                  <c:v>2</c:v>
                </c:pt>
                <c:pt idx="8" formatCode="General">
                  <c:v>4</c:v>
                </c:pt>
                <c:pt idx="9" formatCode="General">
                  <c:v>8</c:v>
                </c:pt>
                <c:pt idx="10" formatCode="General">
                  <c:v>12</c:v>
                </c:pt>
                <c:pt idx="11" formatCode="General">
                  <c:v>24</c:v>
                </c:pt>
                <c:pt idx="12" formatCode="General">
                  <c:v>48</c:v>
                </c:pt>
                <c:pt idx="13" formatCode="General">
                  <c:v>72</c:v>
                </c:pt>
                <c:pt idx="14" formatCode="General">
                  <c:v>100</c:v>
                </c:pt>
                <c:pt idx="15" formatCode="General">
                  <c:v>168</c:v>
                </c:pt>
                <c:pt idx="16" formatCode="General">
                  <c:v>196</c:v>
                </c:pt>
                <c:pt idx="17" formatCode="General">
                  <c:v>216</c:v>
                </c:pt>
                <c:pt idx="18" formatCode="General">
                  <c:v>264</c:v>
                </c:pt>
                <c:pt idx="19" formatCode="General">
                  <c:v>300</c:v>
                </c:pt>
                <c:pt idx="20" formatCode="General">
                  <c:v>336</c:v>
                </c:pt>
                <c:pt idx="21" formatCode="General">
                  <c:v>408</c:v>
                </c:pt>
                <c:pt idx="22" formatCode="General">
                  <c:v>504</c:v>
                </c:pt>
                <c:pt idx="23" formatCode="General">
                  <c:v>600</c:v>
                </c:pt>
                <c:pt idx="24" formatCode="General">
                  <c:v>720</c:v>
                </c:pt>
                <c:pt idx="25" formatCode="General">
                  <c:v>792</c:v>
                </c:pt>
                <c:pt idx="26" formatCode="General">
                  <c:v>840</c:v>
                </c:pt>
                <c:pt idx="27" formatCode="General">
                  <c:v>912</c:v>
                </c:pt>
              </c:numCache>
            </c:numRef>
          </c:xVal>
          <c:yVal>
            <c:numRef>
              <c:f>'Drift Raw data '!$BS$8:$BS$44</c:f>
              <c:numCache>
                <c:formatCode>0.0000_);[Red]\(0.0000\)</c:formatCode>
                <c:ptCount val="28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D0D5-4CB5-A7BF-99AF07BD014B}"/>
            </c:ext>
          </c:extLst>
        </c:ser>
        <c:ser>
          <c:idx val="5"/>
          <c:order val="5"/>
          <c:tx>
            <c:strRef>
              <c:f>'Drift Raw data '!$CC$59</c:f>
              <c:strCache>
                <c:ptCount val="1"/>
                <c:pt idx="0">
                  <c:v>0</c:v>
                </c:pt>
              </c:strCache>
            </c:strRef>
          </c:tx>
          <c:marker>
            <c:symbol val="circle"/>
            <c:size val="5"/>
          </c:marker>
          <c:xVal>
            <c:numRef>
              <c:f>'Drift Raw data '!$C$8:$C$44</c:f>
              <c:numCache>
                <c:formatCode>0.0000_ </c:formatCode>
                <c:ptCount val="28"/>
                <c:pt idx="0" formatCode="General">
                  <c:v>0</c:v>
                </c:pt>
                <c:pt idx="1">
                  <c:v>3.3333333333333333E-2</c:v>
                </c:pt>
                <c:pt idx="2">
                  <c:v>8.3333333333333301E-2</c:v>
                </c:pt>
                <c:pt idx="3" formatCode="0.000_ ">
                  <c:v>0.16666666666666666</c:v>
                </c:pt>
                <c:pt idx="4" formatCode="0.000_ ">
                  <c:v>0.33333333333333331</c:v>
                </c:pt>
                <c:pt idx="5" formatCode="0.000_ ">
                  <c:v>0.5</c:v>
                </c:pt>
                <c:pt idx="6" formatCode="General">
                  <c:v>1</c:v>
                </c:pt>
                <c:pt idx="7" formatCode="General">
                  <c:v>2</c:v>
                </c:pt>
                <c:pt idx="8" formatCode="General">
                  <c:v>4</c:v>
                </c:pt>
                <c:pt idx="9" formatCode="General">
                  <c:v>8</c:v>
                </c:pt>
                <c:pt idx="10" formatCode="General">
                  <c:v>12</c:v>
                </c:pt>
                <c:pt idx="11" formatCode="General">
                  <c:v>24</c:v>
                </c:pt>
                <c:pt idx="12" formatCode="General">
                  <c:v>48</c:v>
                </c:pt>
                <c:pt idx="13" formatCode="General">
                  <c:v>72</c:v>
                </c:pt>
                <c:pt idx="14" formatCode="General">
                  <c:v>100</c:v>
                </c:pt>
                <c:pt idx="15" formatCode="General">
                  <c:v>168</c:v>
                </c:pt>
                <c:pt idx="16" formatCode="General">
                  <c:v>196</c:v>
                </c:pt>
                <c:pt idx="17" formatCode="General">
                  <c:v>216</c:v>
                </c:pt>
                <c:pt idx="18" formatCode="General">
                  <c:v>264</c:v>
                </c:pt>
                <c:pt idx="19" formatCode="General">
                  <c:v>300</c:v>
                </c:pt>
                <c:pt idx="20" formatCode="General">
                  <c:v>336</c:v>
                </c:pt>
                <c:pt idx="21" formatCode="General">
                  <c:v>408</c:v>
                </c:pt>
                <c:pt idx="22" formatCode="General">
                  <c:v>504</c:v>
                </c:pt>
                <c:pt idx="23" formatCode="General">
                  <c:v>600</c:v>
                </c:pt>
                <c:pt idx="24" formatCode="General">
                  <c:v>720</c:v>
                </c:pt>
                <c:pt idx="25" formatCode="General">
                  <c:v>792</c:v>
                </c:pt>
                <c:pt idx="26" formatCode="General">
                  <c:v>840</c:v>
                </c:pt>
                <c:pt idx="27" formatCode="General">
                  <c:v>912</c:v>
                </c:pt>
              </c:numCache>
            </c:numRef>
          </c:xVal>
          <c:yVal>
            <c:numRef>
              <c:f>'Drift Raw data '!$CH$8:$CH$44</c:f>
              <c:numCache>
                <c:formatCode>0.0000_);[Red]\(0.0000\)</c:formatCode>
                <c:ptCount val="28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D0D5-4CB5-A7BF-99AF07BD01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039168"/>
        <c:axId val="124041088"/>
      </c:scatterChart>
      <c:valAx>
        <c:axId val="124039168"/>
        <c:scaling>
          <c:orientation val="minMax"/>
          <c:max val="300"/>
          <c:min val="0"/>
        </c:scaling>
        <c:delete val="0"/>
        <c:axPos val="b"/>
        <c:majorGridlines/>
        <c:minorGridlines>
          <c:spPr>
            <a:ln>
              <a:solidFill>
                <a:schemeClr val="bg1">
                  <a:lumMod val="85000"/>
                </a:scheme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lang="ja-JP"/>
                </a:pPr>
                <a:r>
                  <a:rPr lang="en-US" altLang="ja-JP" sz="1000" b="1" i="0" u="none" strike="noStrike" baseline="0"/>
                  <a:t>Aging Time</a:t>
                </a:r>
                <a:r>
                  <a:rPr lang="ja-JP" altLang="ja-JP" sz="1000" b="1" i="0" u="none" strike="noStrike" baseline="0"/>
                  <a:t>　</a:t>
                </a:r>
                <a:r>
                  <a:rPr lang="en-US" altLang="ja-JP" sz="1000" b="1" i="0" u="none" strike="noStrike" baseline="0"/>
                  <a:t>[hours]</a:t>
                </a:r>
                <a:endParaRPr lang="ja-JP"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txPr>
          <a:bodyPr/>
          <a:lstStyle/>
          <a:p>
            <a:pPr>
              <a:defRPr lang="ja-JP" sz="1200">
                <a:latin typeface="+mj-lt"/>
              </a:defRPr>
            </a:pPr>
            <a:endParaRPr lang="zh-CN"/>
          </a:p>
        </c:txPr>
        <c:crossAx val="124041088"/>
        <c:crosses val="autoZero"/>
        <c:crossBetween val="midCat"/>
      </c:valAx>
      <c:valAx>
        <c:axId val="124041088"/>
        <c:scaling>
          <c:orientation val="minMax"/>
          <c:max val="0.34000000000000008"/>
          <c:min val="0.26"/>
        </c:scaling>
        <c:delete val="0"/>
        <c:axPos val="l"/>
        <c:majorGridlines/>
        <c:minorGridlines>
          <c:spPr>
            <a:ln>
              <a:solidFill>
                <a:schemeClr val="bg1">
                  <a:lumMod val="85000"/>
                </a:scheme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lang="ja-JP" b="0">
                    <a:latin typeface="Arial Unicode MS" pitchFamily="50" charset="-128"/>
                    <a:ea typeface="Arial Unicode MS" pitchFamily="50" charset="-128"/>
                    <a:cs typeface="Arial Unicode MS" pitchFamily="50" charset="-128"/>
                  </a:defRPr>
                </a:pPr>
                <a:r>
                  <a:rPr lang="en-US" altLang="ja-JP" b="0">
                    <a:latin typeface="Arial Unicode MS" pitchFamily="50" charset="-128"/>
                    <a:ea typeface="Arial Unicode MS" pitchFamily="50" charset="-128"/>
                    <a:cs typeface="Arial Unicode MS" pitchFamily="50" charset="-128"/>
                  </a:rPr>
                  <a:t>White Chromaticity</a:t>
                </a:r>
                <a:r>
                  <a:rPr lang="ja-JP" altLang="en-US" b="0">
                    <a:latin typeface="Arial Unicode MS" pitchFamily="50" charset="-128"/>
                    <a:ea typeface="Arial Unicode MS" pitchFamily="50" charset="-128"/>
                    <a:cs typeface="Arial Unicode MS" pitchFamily="50" charset="-128"/>
                  </a:rPr>
                  <a:t>　</a:t>
                </a:r>
                <a:r>
                  <a:rPr lang="en-US" altLang="ja-JP" b="0">
                    <a:latin typeface="Arial Unicode MS" pitchFamily="50" charset="-128"/>
                    <a:ea typeface="Arial Unicode MS" pitchFamily="50" charset="-128"/>
                    <a:cs typeface="Arial Unicode MS" pitchFamily="50" charset="-128"/>
                  </a:rPr>
                  <a:t>y value</a:t>
                </a:r>
                <a:endParaRPr lang="ja-JP" altLang="en-US" b="0">
                  <a:latin typeface="Arial Unicode MS" pitchFamily="50" charset="-128"/>
                  <a:ea typeface="Arial Unicode MS" pitchFamily="50" charset="-128"/>
                  <a:cs typeface="Arial Unicode MS" pitchFamily="50" charset="-128"/>
                </a:endParaRPr>
              </a:p>
            </c:rich>
          </c:tx>
          <c:overlay val="0"/>
        </c:title>
        <c:numFmt formatCode="#,##0.000_ " sourceLinked="0"/>
        <c:majorTickMark val="out"/>
        <c:minorTickMark val="none"/>
        <c:tickLblPos val="nextTo"/>
        <c:txPr>
          <a:bodyPr/>
          <a:lstStyle/>
          <a:p>
            <a:pPr>
              <a:defRPr lang="ja-JP" sz="1200">
                <a:latin typeface="+mj-lt"/>
              </a:defRPr>
            </a:pPr>
            <a:endParaRPr lang="zh-CN"/>
          </a:p>
        </c:txPr>
        <c:crossAx val="124039168"/>
        <c:crosses val="autoZero"/>
        <c:crossBetween val="midCat"/>
        <c:majorUnit val="2.0000000000000004E-2"/>
      </c:valAx>
    </c:plotArea>
    <c:legend>
      <c:legendPos val="r"/>
      <c:layout>
        <c:manualLayout>
          <c:xMode val="edge"/>
          <c:yMode val="edge"/>
          <c:x val="0.72813575026920785"/>
          <c:y val="1.7292774590678792E-3"/>
          <c:w val="0.26692199976260517"/>
          <c:h val="0.3737126926217495"/>
        </c:manualLayout>
      </c:layout>
      <c:overlay val="1"/>
      <c:spPr>
        <a:solidFill>
          <a:schemeClr val="bg1"/>
        </a:solidFill>
        <a:ln>
          <a:solidFill>
            <a:schemeClr val="bg1">
              <a:lumMod val="75000"/>
            </a:schemeClr>
          </a:solidFill>
        </a:ln>
      </c:spPr>
      <c:txPr>
        <a:bodyPr/>
        <a:lstStyle/>
        <a:p>
          <a:pPr>
            <a:defRPr lang="ja-JP" sz="1200">
              <a:latin typeface="+mn-lt"/>
            </a:defRPr>
          </a:pPr>
          <a:endParaRPr lang="zh-CN"/>
        </a:p>
      </c:txPr>
    </c:legend>
    <c:plotVisOnly val="1"/>
    <c:dispBlanksAs val="span"/>
    <c:showDLblsOverMax val="0"/>
  </c:chart>
  <c:printSettings>
    <c:headerFooter/>
    <c:pageMargins b="0.75000000000000466" l="0.70000000000000062" r="0.70000000000000062" t="0.75000000000000466" header="0.30000000000000032" footer="0.30000000000000032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lang="ja-JP"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800" b="1" i="0" baseline="0">
                <a:effectLst/>
              </a:rPr>
              <a:t>Low Gray </a:t>
            </a:r>
            <a:r>
              <a:rPr lang="en-US" altLang="ja-JP"/>
              <a:t>Chrom. Drift (y)  </a:t>
            </a:r>
            <a:endParaRPr lang="ja-JP" alt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'Drift Raw data '!$F$59</c:f>
              <c:strCache>
                <c:ptCount val="1"/>
                <c:pt idx="0">
                  <c:v>0</c:v>
                </c:pt>
              </c:strCache>
            </c:strRef>
          </c:tx>
          <c:marker>
            <c:symbol val="square"/>
            <c:size val="5"/>
          </c:marker>
          <c:xVal>
            <c:numRef>
              <c:f>'Drift Raw data '!$C$63:$C$99</c:f>
              <c:numCache>
                <c:formatCode>General</c:formatCode>
                <c:ptCount val="37"/>
                <c:pt idx="0">
                  <c:v>0</c:v>
                </c:pt>
                <c:pt idx="1">
                  <c:v>3.3333333333333333E-2</c:v>
                </c:pt>
                <c:pt idx="2">
                  <c:v>8.3333333333333301E-2</c:v>
                </c:pt>
                <c:pt idx="3">
                  <c:v>0.16666666666666666</c:v>
                </c:pt>
                <c:pt idx="4">
                  <c:v>0.33333333333333331</c:v>
                </c:pt>
                <c:pt idx="5">
                  <c:v>0.5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8</c:v>
                </c:pt>
                <c:pt idx="10">
                  <c:v>12</c:v>
                </c:pt>
                <c:pt idx="11">
                  <c:v>24</c:v>
                </c:pt>
                <c:pt idx="12">
                  <c:v>48</c:v>
                </c:pt>
                <c:pt idx="13">
                  <c:v>72</c:v>
                </c:pt>
                <c:pt idx="14">
                  <c:v>100</c:v>
                </c:pt>
                <c:pt idx="15">
                  <c:v>168</c:v>
                </c:pt>
                <c:pt idx="16">
                  <c:v>196</c:v>
                </c:pt>
                <c:pt idx="17">
                  <c:v>216</c:v>
                </c:pt>
                <c:pt idx="18">
                  <c:v>264</c:v>
                </c:pt>
                <c:pt idx="19">
                  <c:v>300</c:v>
                </c:pt>
                <c:pt idx="20">
                  <c:v>336</c:v>
                </c:pt>
                <c:pt idx="21">
                  <c:v>408</c:v>
                </c:pt>
                <c:pt idx="22">
                  <c:v>504</c:v>
                </c:pt>
                <c:pt idx="23">
                  <c:v>600</c:v>
                </c:pt>
                <c:pt idx="24">
                  <c:v>720</c:v>
                </c:pt>
                <c:pt idx="25">
                  <c:v>792</c:v>
                </c:pt>
                <c:pt idx="26">
                  <c:v>840</c:v>
                </c:pt>
                <c:pt idx="27">
                  <c:v>912</c:v>
                </c:pt>
                <c:pt idx="28">
                  <c:v>5000</c:v>
                </c:pt>
                <c:pt idx="29">
                  <c:v>7000</c:v>
                </c:pt>
                <c:pt idx="30">
                  <c:v>10000</c:v>
                </c:pt>
                <c:pt idx="31">
                  <c:v>15000</c:v>
                </c:pt>
                <c:pt idx="32">
                  <c:v>20000</c:v>
                </c:pt>
                <c:pt idx="33">
                  <c:v>25000</c:v>
                </c:pt>
                <c:pt idx="34">
                  <c:v>30000</c:v>
                </c:pt>
                <c:pt idx="35">
                  <c:v>40000</c:v>
                </c:pt>
                <c:pt idx="36">
                  <c:v>50000</c:v>
                </c:pt>
              </c:numCache>
            </c:numRef>
          </c:xVal>
          <c:yVal>
            <c:numRef>
              <c:f>'Drift Raw data '!$H$63:$H$99</c:f>
              <c:numCache>
                <c:formatCode>0.000_ ;[Red]\-0.000\ </c:formatCode>
                <c:ptCount val="37"/>
                <c:pt idx="0" formatCode="0.000_);[Red]\(0.000\)">
                  <c:v>0</c:v>
                </c:pt>
                <c:pt idx="2">
                  <c:v>-0.26353339999999997</c:v>
                </c:pt>
                <c:pt idx="5">
                  <c:v>2.5533300000000037E-2</c:v>
                </c:pt>
                <c:pt idx="6">
                  <c:v>-0.25746669999999994</c:v>
                </c:pt>
                <c:pt idx="7">
                  <c:v>-0.25646669999999994</c:v>
                </c:pt>
                <c:pt idx="8">
                  <c:v>-0.25546669999999999</c:v>
                </c:pt>
                <c:pt idx="11">
                  <c:v>-0.25246669999999999</c:v>
                </c:pt>
                <c:pt idx="12">
                  <c:v>3.553329999999999E-2</c:v>
                </c:pt>
                <c:pt idx="15">
                  <c:v>-0.25046669999999999</c:v>
                </c:pt>
                <c:pt idx="16">
                  <c:v>-0.24946669999999999</c:v>
                </c:pt>
                <c:pt idx="17">
                  <c:v>-0.24946669999999999</c:v>
                </c:pt>
                <c:pt idx="18">
                  <c:v>-0.24966669999999996</c:v>
                </c:pt>
                <c:pt idx="19">
                  <c:v>-0.24966669999999996</c:v>
                </c:pt>
                <c:pt idx="20">
                  <c:v>2.5533300000000037E-2</c:v>
                </c:pt>
                <c:pt idx="21">
                  <c:v>2.5533300000000037E-2</c:v>
                </c:pt>
                <c:pt idx="22">
                  <c:v>2.5533300000000037E-2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E9B-4224-AEFD-CF0F82CEA6C3}"/>
            </c:ext>
          </c:extLst>
        </c:ser>
        <c:ser>
          <c:idx val="2"/>
          <c:order val="1"/>
          <c:tx>
            <c:strRef>
              <c:f>'Drift Raw data '!$U$59</c:f>
              <c:strCache>
                <c:ptCount val="1"/>
                <c:pt idx="0">
                  <c:v>0</c:v>
                </c:pt>
              </c:strCache>
            </c:strRef>
          </c:tx>
          <c:marker>
            <c:symbol val="triangle"/>
            <c:size val="5"/>
          </c:marker>
          <c:xVal>
            <c:numRef>
              <c:f>'Drift Raw data '!$S$63:$S$99</c:f>
              <c:numCache>
                <c:formatCode>General</c:formatCode>
                <c:ptCount val="37"/>
                <c:pt idx="0">
                  <c:v>0</c:v>
                </c:pt>
                <c:pt idx="1">
                  <c:v>3.3333333333333333E-2</c:v>
                </c:pt>
                <c:pt idx="2">
                  <c:v>8.3333333333333301E-2</c:v>
                </c:pt>
                <c:pt idx="3">
                  <c:v>0.16666666666666666</c:v>
                </c:pt>
                <c:pt idx="4">
                  <c:v>0.33333333333333331</c:v>
                </c:pt>
                <c:pt idx="5">
                  <c:v>0.5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8</c:v>
                </c:pt>
                <c:pt idx="10">
                  <c:v>12</c:v>
                </c:pt>
                <c:pt idx="11">
                  <c:v>24</c:v>
                </c:pt>
                <c:pt idx="12">
                  <c:v>48</c:v>
                </c:pt>
                <c:pt idx="13">
                  <c:v>72</c:v>
                </c:pt>
                <c:pt idx="14">
                  <c:v>100</c:v>
                </c:pt>
                <c:pt idx="15">
                  <c:v>168</c:v>
                </c:pt>
                <c:pt idx="16">
                  <c:v>196</c:v>
                </c:pt>
                <c:pt idx="17">
                  <c:v>216</c:v>
                </c:pt>
                <c:pt idx="18">
                  <c:v>264</c:v>
                </c:pt>
                <c:pt idx="19">
                  <c:v>300</c:v>
                </c:pt>
                <c:pt idx="20">
                  <c:v>336</c:v>
                </c:pt>
                <c:pt idx="21">
                  <c:v>408</c:v>
                </c:pt>
                <c:pt idx="22">
                  <c:v>504</c:v>
                </c:pt>
                <c:pt idx="23">
                  <c:v>600</c:v>
                </c:pt>
                <c:pt idx="24">
                  <c:v>720</c:v>
                </c:pt>
                <c:pt idx="25">
                  <c:v>792</c:v>
                </c:pt>
                <c:pt idx="26">
                  <c:v>840</c:v>
                </c:pt>
                <c:pt idx="27">
                  <c:v>912</c:v>
                </c:pt>
                <c:pt idx="28">
                  <c:v>5000</c:v>
                </c:pt>
                <c:pt idx="29">
                  <c:v>7000</c:v>
                </c:pt>
                <c:pt idx="30">
                  <c:v>10000</c:v>
                </c:pt>
                <c:pt idx="31">
                  <c:v>15000</c:v>
                </c:pt>
                <c:pt idx="32">
                  <c:v>20000</c:v>
                </c:pt>
                <c:pt idx="33">
                  <c:v>25000</c:v>
                </c:pt>
                <c:pt idx="34">
                  <c:v>30000</c:v>
                </c:pt>
                <c:pt idx="35">
                  <c:v>40000</c:v>
                </c:pt>
                <c:pt idx="36">
                  <c:v>50000</c:v>
                </c:pt>
              </c:numCache>
            </c:numRef>
          </c:xVal>
          <c:yVal>
            <c:numRef>
              <c:f>'Drift Raw data '!$W$63:$W$99</c:f>
              <c:numCache>
                <c:formatCode>0.000_ ;[Red]\-0.000\ </c:formatCode>
                <c:ptCount val="37"/>
                <c:pt idx="0" formatCode="0.000_);[Red]\(0.000\)">
                  <c:v>0</c:v>
                </c:pt>
                <c:pt idx="2">
                  <c:v>-0.28419999999999995</c:v>
                </c:pt>
                <c:pt idx="5">
                  <c:v>2.8000000000000247E-3</c:v>
                </c:pt>
                <c:pt idx="6">
                  <c:v>-0.28009999999999996</c:v>
                </c:pt>
                <c:pt idx="7">
                  <c:v>-0.27919999999999995</c:v>
                </c:pt>
                <c:pt idx="8">
                  <c:v>-0.2782</c:v>
                </c:pt>
                <c:pt idx="11">
                  <c:v>-0.2752</c:v>
                </c:pt>
                <c:pt idx="12">
                  <c:v>2.0799999999999985E-2</c:v>
                </c:pt>
                <c:pt idx="15">
                  <c:v>-0.2732</c:v>
                </c:pt>
                <c:pt idx="16">
                  <c:v>-0.27289999999999998</c:v>
                </c:pt>
                <c:pt idx="17">
                  <c:v>-0.2732</c:v>
                </c:pt>
                <c:pt idx="18">
                  <c:v>-0.2732</c:v>
                </c:pt>
                <c:pt idx="19">
                  <c:v>-0.27249999999999996</c:v>
                </c:pt>
                <c:pt idx="20">
                  <c:v>2.8000000000000247E-3</c:v>
                </c:pt>
                <c:pt idx="21">
                  <c:v>2.8000000000000247E-3</c:v>
                </c:pt>
                <c:pt idx="22">
                  <c:v>2.8000000000000247E-3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E9B-4224-AEFD-CF0F82CEA6C3}"/>
            </c:ext>
          </c:extLst>
        </c:ser>
        <c:ser>
          <c:idx val="0"/>
          <c:order val="2"/>
          <c:tx>
            <c:strRef>
              <c:f>'Drift Raw data '!$AJ$59</c:f>
              <c:strCache>
                <c:ptCount val="1"/>
                <c:pt idx="0">
                  <c:v>0</c:v>
                </c:pt>
              </c:strCache>
            </c:strRef>
          </c:tx>
          <c:marker>
            <c:symbol val="square"/>
            <c:size val="5"/>
          </c:marker>
          <c:xVal>
            <c:numRef>
              <c:f>'Drift Raw data '!$AH$63:$AH$99</c:f>
              <c:numCache>
                <c:formatCode>General</c:formatCode>
                <c:ptCount val="37"/>
                <c:pt idx="0">
                  <c:v>0</c:v>
                </c:pt>
                <c:pt idx="1">
                  <c:v>3.3333333333333333E-2</c:v>
                </c:pt>
                <c:pt idx="2">
                  <c:v>8.3333333333333301E-2</c:v>
                </c:pt>
                <c:pt idx="3">
                  <c:v>0.16666666666666666</c:v>
                </c:pt>
                <c:pt idx="4">
                  <c:v>0.33333333333333331</c:v>
                </c:pt>
                <c:pt idx="5">
                  <c:v>0.5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8</c:v>
                </c:pt>
                <c:pt idx="10">
                  <c:v>12</c:v>
                </c:pt>
                <c:pt idx="11">
                  <c:v>24</c:v>
                </c:pt>
                <c:pt idx="12">
                  <c:v>48</c:v>
                </c:pt>
                <c:pt idx="13">
                  <c:v>72</c:v>
                </c:pt>
                <c:pt idx="14">
                  <c:v>100</c:v>
                </c:pt>
                <c:pt idx="15">
                  <c:v>168</c:v>
                </c:pt>
                <c:pt idx="16">
                  <c:v>200</c:v>
                </c:pt>
                <c:pt idx="17">
                  <c:v>250</c:v>
                </c:pt>
                <c:pt idx="18">
                  <c:v>300</c:v>
                </c:pt>
                <c:pt idx="19">
                  <c:v>400</c:v>
                </c:pt>
                <c:pt idx="20">
                  <c:v>500</c:v>
                </c:pt>
                <c:pt idx="21">
                  <c:v>700</c:v>
                </c:pt>
                <c:pt idx="22">
                  <c:v>1000</c:v>
                </c:pt>
                <c:pt idx="23">
                  <c:v>1500</c:v>
                </c:pt>
                <c:pt idx="24">
                  <c:v>2000</c:v>
                </c:pt>
                <c:pt idx="25">
                  <c:v>2500</c:v>
                </c:pt>
                <c:pt idx="26">
                  <c:v>3000</c:v>
                </c:pt>
                <c:pt idx="27">
                  <c:v>4000</c:v>
                </c:pt>
                <c:pt idx="28">
                  <c:v>5000</c:v>
                </c:pt>
                <c:pt idx="29">
                  <c:v>7000</c:v>
                </c:pt>
                <c:pt idx="30">
                  <c:v>10000</c:v>
                </c:pt>
                <c:pt idx="31">
                  <c:v>15000</c:v>
                </c:pt>
                <c:pt idx="32">
                  <c:v>20000</c:v>
                </c:pt>
                <c:pt idx="33">
                  <c:v>25000</c:v>
                </c:pt>
                <c:pt idx="34">
                  <c:v>30000</c:v>
                </c:pt>
                <c:pt idx="35">
                  <c:v>40000</c:v>
                </c:pt>
                <c:pt idx="36">
                  <c:v>50000</c:v>
                </c:pt>
              </c:numCache>
            </c:numRef>
          </c:xVal>
          <c:yVal>
            <c:numRef>
              <c:f>'Drift Raw data '!$AL$63:$AL$99</c:f>
              <c:numCache>
                <c:formatCode>0.000_ ;[Red]\-0.000\ </c:formatCode>
                <c:ptCount val="37"/>
                <c:pt idx="0" formatCode="0.000_);[Red]\(0.000\)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FE9B-4224-AEFD-CF0F82CEA6C3}"/>
            </c:ext>
          </c:extLst>
        </c:ser>
        <c:ser>
          <c:idx val="3"/>
          <c:order val="3"/>
          <c:tx>
            <c:strRef>
              <c:f>'Drift Raw data '!$AY$59</c:f>
              <c:strCache>
                <c:ptCount val="1"/>
                <c:pt idx="0">
                  <c:v>0</c:v>
                </c:pt>
              </c:strCache>
            </c:strRef>
          </c:tx>
          <c:marker>
            <c:symbol val="triangle"/>
            <c:size val="5"/>
          </c:marker>
          <c:xVal>
            <c:numRef>
              <c:f>'Drift Raw data '!$AW$63:$AW$99</c:f>
              <c:numCache>
                <c:formatCode>General</c:formatCode>
                <c:ptCount val="37"/>
                <c:pt idx="0">
                  <c:v>0</c:v>
                </c:pt>
                <c:pt idx="1">
                  <c:v>3.3333333333333333E-2</c:v>
                </c:pt>
                <c:pt idx="2">
                  <c:v>8.3333333333333301E-2</c:v>
                </c:pt>
                <c:pt idx="3">
                  <c:v>0.16666666666666666</c:v>
                </c:pt>
                <c:pt idx="4">
                  <c:v>0.33333333333333331</c:v>
                </c:pt>
                <c:pt idx="5">
                  <c:v>0.5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8</c:v>
                </c:pt>
                <c:pt idx="10">
                  <c:v>12</c:v>
                </c:pt>
                <c:pt idx="11">
                  <c:v>24</c:v>
                </c:pt>
                <c:pt idx="12">
                  <c:v>48</c:v>
                </c:pt>
                <c:pt idx="13">
                  <c:v>72</c:v>
                </c:pt>
                <c:pt idx="14">
                  <c:v>100</c:v>
                </c:pt>
                <c:pt idx="15">
                  <c:v>168</c:v>
                </c:pt>
                <c:pt idx="16">
                  <c:v>200</c:v>
                </c:pt>
                <c:pt idx="17">
                  <c:v>250</c:v>
                </c:pt>
                <c:pt idx="18">
                  <c:v>300</c:v>
                </c:pt>
                <c:pt idx="19">
                  <c:v>400</c:v>
                </c:pt>
                <c:pt idx="20">
                  <c:v>500</c:v>
                </c:pt>
                <c:pt idx="21">
                  <c:v>700</c:v>
                </c:pt>
                <c:pt idx="22">
                  <c:v>1000</c:v>
                </c:pt>
                <c:pt idx="23">
                  <c:v>1500</c:v>
                </c:pt>
                <c:pt idx="24">
                  <c:v>2000</c:v>
                </c:pt>
                <c:pt idx="25">
                  <c:v>2500</c:v>
                </c:pt>
                <c:pt idx="26">
                  <c:v>3000</c:v>
                </c:pt>
                <c:pt idx="27">
                  <c:v>4000</c:v>
                </c:pt>
                <c:pt idx="28">
                  <c:v>5000</c:v>
                </c:pt>
                <c:pt idx="29">
                  <c:v>7000</c:v>
                </c:pt>
                <c:pt idx="30">
                  <c:v>10000</c:v>
                </c:pt>
                <c:pt idx="31">
                  <c:v>15000</c:v>
                </c:pt>
                <c:pt idx="32">
                  <c:v>20000</c:v>
                </c:pt>
                <c:pt idx="33">
                  <c:v>25000</c:v>
                </c:pt>
                <c:pt idx="34">
                  <c:v>30000</c:v>
                </c:pt>
                <c:pt idx="35">
                  <c:v>40000</c:v>
                </c:pt>
                <c:pt idx="36">
                  <c:v>50000</c:v>
                </c:pt>
              </c:numCache>
            </c:numRef>
          </c:xVal>
          <c:yVal>
            <c:numRef>
              <c:f>'Drift Raw data '!$BA$63:$BA$99</c:f>
              <c:numCache>
                <c:formatCode>0.000_ ;[Red]\-0.000\ </c:formatCode>
                <c:ptCount val="37"/>
                <c:pt idx="0" formatCode="0.000_);[Red]\(0.000\)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FE9B-4224-AEFD-CF0F82CEA6C3}"/>
            </c:ext>
          </c:extLst>
        </c:ser>
        <c:ser>
          <c:idx val="4"/>
          <c:order val="4"/>
          <c:tx>
            <c:strRef>
              <c:f>'Drift Raw data '!$BN$59</c:f>
              <c:strCache>
                <c:ptCount val="1"/>
                <c:pt idx="0">
                  <c:v>0</c:v>
                </c:pt>
              </c:strCache>
            </c:strRef>
          </c:tx>
          <c:xVal>
            <c:numRef>
              <c:f>'Drift Raw data '!$BL$63:$BL$99</c:f>
              <c:numCache>
                <c:formatCode>General</c:formatCode>
                <c:ptCount val="37"/>
                <c:pt idx="0">
                  <c:v>0</c:v>
                </c:pt>
                <c:pt idx="1">
                  <c:v>3.3333333333333333E-2</c:v>
                </c:pt>
                <c:pt idx="2">
                  <c:v>8.3333333333333301E-2</c:v>
                </c:pt>
                <c:pt idx="3">
                  <c:v>0.16666666666666666</c:v>
                </c:pt>
                <c:pt idx="4">
                  <c:v>0.33333333333333331</c:v>
                </c:pt>
                <c:pt idx="5">
                  <c:v>0.5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8</c:v>
                </c:pt>
                <c:pt idx="10">
                  <c:v>12</c:v>
                </c:pt>
                <c:pt idx="11">
                  <c:v>36.5</c:v>
                </c:pt>
                <c:pt idx="12">
                  <c:v>48</c:v>
                </c:pt>
                <c:pt idx="13">
                  <c:v>72</c:v>
                </c:pt>
                <c:pt idx="14">
                  <c:v>100</c:v>
                </c:pt>
                <c:pt idx="15">
                  <c:v>168</c:v>
                </c:pt>
                <c:pt idx="16">
                  <c:v>200</c:v>
                </c:pt>
                <c:pt idx="17">
                  <c:v>250</c:v>
                </c:pt>
                <c:pt idx="18">
                  <c:v>300</c:v>
                </c:pt>
                <c:pt idx="19">
                  <c:v>400</c:v>
                </c:pt>
                <c:pt idx="20">
                  <c:v>500</c:v>
                </c:pt>
                <c:pt idx="21">
                  <c:v>700</c:v>
                </c:pt>
                <c:pt idx="22">
                  <c:v>1000</c:v>
                </c:pt>
                <c:pt idx="23">
                  <c:v>1500</c:v>
                </c:pt>
                <c:pt idx="24">
                  <c:v>2000</c:v>
                </c:pt>
                <c:pt idx="25">
                  <c:v>2500</c:v>
                </c:pt>
                <c:pt idx="26">
                  <c:v>3000</c:v>
                </c:pt>
                <c:pt idx="27">
                  <c:v>4000</c:v>
                </c:pt>
                <c:pt idx="28">
                  <c:v>5000</c:v>
                </c:pt>
                <c:pt idx="29">
                  <c:v>7000</c:v>
                </c:pt>
                <c:pt idx="30">
                  <c:v>10000</c:v>
                </c:pt>
                <c:pt idx="31">
                  <c:v>15000</c:v>
                </c:pt>
                <c:pt idx="32">
                  <c:v>20000</c:v>
                </c:pt>
                <c:pt idx="33">
                  <c:v>25000</c:v>
                </c:pt>
                <c:pt idx="34">
                  <c:v>30000</c:v>
                </c:pt>
                <c:pt idx="35">
                  <c:v>40000</c:v>
                </c:pt>
                <c:pt idx="36">
                  <c:v>50000</c:v>
                </c:pt>
              </c:numCache>
            </c:numRef>
          </c:xVal>
          <c:yVal>
            <c:numRef>
              <c:f>'Drift Raw data '!$BP$63:$BP$99</c:f>
              <c:numCache>
                <c:formatCode>0.0000_);[Red]\(0.0000\)</c:formatCode>
                <c:ptCount val="37"/>
                <c:pt idx="0" formatCode="0.000_);[Red]\(0.000\)">
                  <c:v>0</c:v>
                </c:pt>
                <c:pt idx="12" formatCode="0.000_ ;[Red]\-0.000\ 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FE9B-4224-AEFD-CF0F82CEA6C3}"/>
            </c:ext>
          </c:extLst>
        </c:ser>
        <c:ser>
          <c:idx val="5"/>
          <c:order val="5"/>
          <c:tx>
            <c:strRef>
              <c:f>'Drift Raw data '!$CC$59</c:f>
              <c:strCache>
                <c:ptCount val="1"/>
                <c:pt idx="0">
                  <c:v>0</c:v>
                </c:pt>
              </c:strCache>
            </c:strRef>
          </c:tx>
          <c:xVal>
            <c:numRef>
              <c:f>'Drift Raw data '!$CA$63:$CA$99</c:f>
              <c:numCache>
                <c:formatCode>General</c:formatCode>
                <c:ptCount val="37"/>
                <c:pt idx="0">
                  <c:v>0</c:v>
                </c:pt>
                <c:pt idx="1">
                  <c:v>3.3333333333333333E-2</c:v>
                </c:pt>
                <c:pt idx="2">
                  <c:v>8.3333333333333301E-2</c:v>
                </c:pt>
                <c:pt idx="3">
                  <c:v>0.16666666666666666</c:v>
                </c:pt>
                <c:pt idx="4">
                  <c:v>0.33333333333333331</c:v>
                </c:pt>
                <c:pt idx="5">
                  <c:v>0.5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8</c:v>
                </c:pt>
                <c:pt idx="10">
                  <c:v>12</c:v>
                </c:pt>
                <c:pt idx="11">
                  <c:v>24</c:v>
                </c:pt>
                <c:pt idx="12">
                  <c:v>48</c:v>
                </c:pt>
                <c:pt idx="13">
                  <c:v>72</c:v>
                </c:pt>
                <c:pt idx="14">
                  <c:v>100</c:v>
                </c:pt>
                <c:pt idx="15">
                  <c:v>140</c:v>
                </c:pt>
                <c:pt idx="16">
                  <c:v>200</c:v>
                </c:pt>
                <c:pt idx="17">
                  <c:v>250</c:v>
                </c:pt>
                <c:pt idx="18">
                  <c:v>300</c:v>
                </c:pt>
                <c:pt idx="19">
                  <c:v>400</c:v>
                </c:pt>
                <c:pt idx="20">
                  <c:v>500</c:v>
                </c:pt>
                <c:pt idx="21">
                  <c:v>700</c:v>
                </c:pt>
                <c:pt idx="22">
                  <c:v>1000</c:v>
                </c:pt>
                <c:pt idx="23">
                  <c:v>1500</c:v>
                </c:pt>
                <c:pt idx="24">
                  <c:v>2000</c:v>
                </c:pt>
                <c:pt idx="25">
                  <c:v>2500</c:v>
                </c:pt>
                <c:pt idx="26">
                  <c:v>3000</c:v>
                </c:pt>
                <c:pt idx="27">
                  <c:v>4000</c:v>
                </c:pt>
                <c:pt idx="28">
                  <c:v>5000</c:v>
                </c:pt>
                <c:pt idx="29">
                  <c:v>7000</c:v>
                </c:pt>
                <c:pt idx="30">
                  <c:v>10000</c:v>
                </c:pt>
                <c:pt idx="31">
                  <c:v>15000</c:v>
                </c:pt>
                <c:pt idx="32">
                  <c:v>20000</c:v>
                </c:pt>
                <c:pt idx="33">
                  <c:v>25000</c:v>
                </c:pt>
                <c:pt idx="34">
                  <c:v>30000</c:v>
                </c:pt>
                <c:pt idx="35">
                  <c:v>40000</c:v>
                </c:pt>
                <c:pt idx="36">
                  <c:v>50000</c:v>
                </c:pt>
              </c:numCache>
            </c:numRef>
          </c:xVal>
          <c:yVal>
            <c:numRef>
              <c:f>'Drift Raw data '!$CE$63:$CE$99</c:f>
              <c:numCache>
                <c:formatCode>0.0000_);[Red]\(0.0000\)</c:formatCode>
                <c:ptCount val="37"/>
                <c:pt idx="0" formatCode="0.000_);[Red]\(0.000\)">
                  <c:v>0</c:v>
                </c:pt>
                <c:pt idx="12" formatCode="0.000_ ;[Red]\-0.000\ 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FE9B-4224-AEFD-CF0F82CEA6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859712"/>
        <c:axId val="123861632"/>
      </c:scatterChart>
      <c:valAx>
        <c:axId val="123859712"/>
        <c:scaling>
          <c:orientation val="minMax"/>
          <c:max val="300"/>
          <c:min val="0"/>
        </c:scaling>
        <c:delete val="0"/>
        <c:axPos val="b"/>
        <c:majorGridlines/>
        <c:minorGridlines>
          <c:spPr>
            <a:ln>
              <a:solidFill>
                <a:schemeClr val="bg1">
                  <a:lumMod val="85000"/>
                </a:scheme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lang="ja-JP"/>
                </a:pPr>
                <a:r>
                  <a:rPr lang="en-US" altLang="ja-JP"/>
                  <a:t>Aging</a:t>
                </a:r>
                <a:r>
                  <a:rPr lang="en-US" altLang="ja-JP" baseline="0"/>
                  <a:t> Time</a:t>
                </a:r>
                <a:r>
                  <a:rPr lang="ja-JP" altLang="en-US" baseline="0"/>
                  <a:t>　</a:t>
                </a:r>
                <a:r>
                  <a:rPr lang="en-US" altLang="ja-JP" baseline="0"/>
                  <a:t>[hours]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6577727194536167"/>
              <c:y val="0.88537237661735346"/>
            </c:manualLayout>
          </c:layout>
          <c:overlay val="0"/>
        </c:title>
        <c:numFmt formatCode="General" sourceLinked="1"/>
        <c:majorTickMark val="out"/>
        <c:minorTickMark val="none"/>
        <c:tickLblPos val="low"/>
        <c:txPr>
          <a:bodyPr/>
          <a:lstStyle/>
          <a:p>
            <a:pPr>
              <a:defRPr lang="ja-JP" sz="1200">
                <a:latin typeface="+mj-lt"/>
              </a:defRPr>
            </a:pPr>
            <a:endParaRPr lang="zh-CN"/>
          </a:p>
        </c:txPr>
        <c:crossAx val="123861632"/>
        <c:crosses val="autoZero"/>
        <c:crossBetween val="midCat"/>
      </c:valAx>
      <c:valAx>
        <c:axId val="123861632"/>
        <c:scaling>
          <c:orientation val="minMax"/>
          <c:min val="-1.0000000000000002E-2"/>
        </c:scaling>
        <c:delete val="0"/>
        <c:axPos val="l"/>
        <c:majorGridlines/>
        <c:minorGridlines>
          <c:spPr>
            <a:ln>
              <a:solidFill>
                <a:schemeClr val="bg1">
                  <a:lumMod val="85000"/>
                </a:scheme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lang="ja-JP" b="0">
                    <a:latin typeface="Arial Unicode MS" pitchFamily="50" charset="-128"/>
                    <a:ea typeface="Arial Unicode MS" pitchFamily="50" charset="-128"/>
                    <a:cs typeface="Arial Unicode MS" pitchFamily="50" charset="-128"/>
                  </a:defRPr>
                </a:pPr>
                <a:r>
                  <a:rPr lang="en-US" altLang="ja-JP" b="0">
                    <a:latin typeface="Arial Unicode MS" pitchFamily="50" charset="-128"/>
                    <a:ea typeface="Arial Unicode MS" pitchFamily="50" charset="-128"/>
                    <a:cs typeface="Arial Unicode MS" pitchFamily="50" charset="-128"/>
                  </a:rPr>
                  <a:t>White Chromaticity</a:t>
                </a:r>
                <a:r>
                  <a:rPr lang="ja-JP" altLang="en-US" b="0">
                    <a:latin typeface="Arial Unicode MS" pitchFamily="50" charset="-128"/>
                    <a:ea typeface="Arial Unicode MS" pitchFamily="50" charset="-128"/>
                    <a:cs typeface="Arial Unicode MS" pitchFamily="50" charset="-128"/>
                  </a:rPr>
                  <a:t>　</a:t>
                </a:r>
                <a:r>
                  <a:rPr lang="en-US" altLang="ja-JP" b="0">
                    <a:latin typeface="Arial Unicode MS" pitchFamily="50" charset="-128"/>
                    <a:ea typeface="Arial Unicode MS" pitchFamily="50" charset="-128"/>
                    <a:cs typeface="Arial Unicode MS" pitchFamily="50" charset="-128"/>
                  </a:rPr>
                  <a:t>x value</a:t>
                </a:r>
                <a:endParaRPr lang="ja-JP" altLang="en-US" b="0">
                  <a:latin typeface="Arial Unicode MS" pitchFamily="50" charset="-128"/>
                  <a:ea typeface="Arial Unicode MS" pitchFamily="50" charset="-128"/>
                  <a:cs typeface="Arial Unicode MS" pitchFamily="50" charset="-128"/>
                </a:endParaRPr>
              </a:p>
            </c:rich>
          </c:tx>
          <c:overlay val="0"/>
        </c:title>
        <c:numFmt formatCode="#,##0.000_ " sourceLinked="0"/>
        <c:majorTickMark val="out"/>
        <c:minorTickMark val="none"/>
        <c:tickLblPos val="nextTo"/>
        <c:txPr>
          <a:bodyPr/>
          <a:lstStyle/>
          <a:p>
            <a:pPr>
              <a:defRPr lang="ja-JP" sz="1200">
                <a:latin typeface="+mj-lt"/>
              </a:defRPr>
            </a:pPr>
            <a:endParaRPr lang="zh-CN"/>
          </a:p>
        </c:txPr>
        <c:crossAx val="123859712"/>
        <c:crosses val="autoZero"/>
        <c:crossBetween val="midCat"/>
        <c:majorUnit val="1.0000000000000002E-2"/>
      </c:valAx>
    </c:plotArea>
    <c:legend>
      <c:legendPos val="r"/>
      <c:layout>
        <c:manualLayout>
          <c:xMode val="edge"/>
          <c:yMode val="edge"/>
          <c:x val="0.80477512399570028"/>
          <c:y val="1.4067684660388836E-2"/>
          <c:w val="0.1875049109192653"/>
          <c:h val="0.33164530689926142"/>
        </c:manualLayout>
      </c:layout>
      <c:overlay val="1"/>
      <c:spPr>
        <a:solidFill>
          <a:schemeClr val="bg1"/>
        </a:solidFill>
        <a:ln>
          <a:solidFill>
            <a:schemeClr val="bg1">
              <a:lumMod val="75000"/>
            </a:schemeClr>
          </a:solidFill>
        </a:ln>
      </c:spPr>
      <c:txPr>
        <a:bodyPr/>
        <a:lstStyle/>
        <a:p>
          <a:pPr>
            <a:defRPr lang="ja-JP" sz="1200">
              <a:latin typeface="+mn-lt"/>
            </a:defRPr>
          </a:pPr>
          <a:endParaRPr lang="zh-CN"/>
        </a:p>
      </c:txPr>
    </c:legend>
    <c:plotVisOnly val="1"/>
    <c:dispBlanksAs val="span"/>
    <c:showDLblsOverMax val="0"/>
  </c:chart>
  <c:printSettings>
    <c:headerFooter/>
    <c:pageMargins b="0.75000000000000455" l="0.70000000000000062" r="0.70000000000000062" t="0.75000000000000455" header="0.30000000000000032" footer="0.30000000000000032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lang="ja-JP"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800" b="1" i="0" baseline="0">
                <a:effectLst/>
              </a:rPr>
              <a:t>Low Gray </a:t>
            </a:r>
            <a:r>
              <a:rPr lang="en-US" altLang="ja-JP"/>
              <a:t>Chrom. Drift (x)  </a:t>
            </a:r>
            <a:endParaRPr lang="ja-JP" alt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'Drift Raw data '!$F$59</c:f>
              <c:strCache>
                <c:ptCount val="1"/>
                <c:pt idx="0">
                  <c:v>0</c:v>
                </c:pt>
              </c:strCache>
            </c:strRef>
          </c:tx>
          <c:marker>
            <c:symbol val="square"/>
            <c:size val="5"/>
          </c:marker>
          <c:xVal>
            <c:numRef>
              <c:f>'Drift Raw data '!$C$63:$C$99</c:f>
              <c:numCache>
                <c:formatCode>General</c:formatCode>
                <c:ptCount val="37"/>
                <c:pt idx="0">
                  <c:v>0</c:v>
                </c:pt>
                <c:pt idx="1">
                  <c:v>3.3333333333333333E-2</c:v>
                </c:pt>
                <c:pt idx="2">
                  <c:v>8.3333333333333301E-2</c:v>
                </c:pt>
                <c:pt idx="3">
                  <c:v>0.16666666666666666</c:v>
                </c:pt>
                <c:pt idx="4">
                  <c:v>0.33333333333333331</c:v>
                </c:pt>
                <c:pt idx="5">
                  <c:v>0.5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8</c:v>
                </c:pt>
                <c:pt idx="10">
                  <c:v>12</c:v>
                </c:pt>
                <c:pt idx="11">
                  <c:v>24</c:v>
                </c:pt>
                <c:pt idx="12">
                  <c:v>48</c:v>
                </c:pt>
                <c:pt idx="13">
                  <c:v>72</c:v>
                </c:pt>
                <c:pt idx="14">
                  <c:v>100</c:v>
                </c:pt>
                <c:pt idx="15">
                  <c:v>168</c:v>
                </c:pt>
                <c:pt idx="16">
                  <c:v>196</c:v>
                </c:pt>
                <c:pt idx="17">
                  <c:v>216</c:v>
                </c:pt>
                <c:pt idx="18">
                  <c:v>264</c:v>
                </c:pt>
                <c:pt idx="19">
                  <c:v>300</c:v>
                </c:pt>
                <c:pt idx="20">
                  <c:v>336</c:v>
                </c:pt>
                <c:pt idx="21">
                  <c:v>408</c:v>
                </c:pt>
                <c:pt idx="22">
                  <c:v>504</c:v>
                </c:pt>
                <c:pt idx="23">
                  <c:v>600</c:v>
                </c:pt>
                <c:pt idx="24">
                  <c:v>720</c:v>
                </c:pt>
                <c:pt idx="25">
                  <c:v>792</c:v>
                </c:pt>
                <c:pt idx="26">
                  <c:v>840</c:v>
                </c:pt>
                <c:pt idx="27">
                  <c:v>912</c:v>
                </c:pt>
                <c:pt idx="28">
                  <c:v>5000</c:v>
                </c:pt>
                <c:pt idx="29">
                  <c:v>7000</c:v>
                </c:pt>
                <c:pt idx="30">
                  <c:v>10000</c:v>
                </c:pt>
                <c:pt idx="31">
                  <c:v>15000</c:v>
                </c:pt>
                <c:pt idx="32">
                  <c:v>20000</c:v>
                </c:pt>
                <c:pt idx="33">
                  <c:v>25000</c:v>
                </c:pt>
                <c:pt idx="34">
                  <c:v>30000</c:v>
                </c:pt>
                <c:pt idx="35">
                  <c:v>40000</c:v>
                </c:pt>
                <c:pt idx="36">
                  <c:v>50000</c:v>
                </c:pt>
              </c:numCache>
            </c:numRef>
          </c:xVal>
          <c:yVal>
            <c:numRef>
              <c:f>'Drift Raw data '!$G$63:$G$99</c:f>
              <c:numCache>
                <c:formatCode>0.000_ ;[Red]\-0.000\ </c:formatCode>
                <c:ptCount val="37"/>
                <c:pt idx="0" formatCode="0.000_);[Red]\(0.000\)">
                  <c:v>0</c:v>
                </c:pt>
                <c:pt idx="2">
                  <c:v>-0.26869999999999999</c:v>
                </c:pt>
                <c:pt idx="5">
                  <c:v>9.9000000000000199E-3</c:v>
                </c:pt>
                <c:pt idx="6">
                  <c:v>-0.2661</c:v>
                </c:pt>
                <c:pt idx="7">
                  <c:v>-0.2651</c:v>
                </c:pt>
                <c:pt idx="8">
                  <c:v>-0.2651</c:v>
                </c:pt>
                <c:pt idx="11">
                  <c:v>-0.2631</c:v>
                </c:pt>
                <c:pt idx="12">
                  <c:v>1.5900000000000025E-2</c:v>
                </c:pt>
                <c:pt idx="15">
                  <c:v>-0.2621</c:v>
                </c:pt>
                <c:pt idx="16">
                  <c:v>-0.2621</c:v>
                </c:pt>
                <c:pt idx="17">
                  <c:v>-0.2611</c:v>
                </c:pt>
                <c:pt idx="18">
                  <c:v>-0.26139999999999997</c:v>
                </c:pt>
                <c:pt idx="19">
                  <c:v>-0.26139999999999997</c:v>
                </c:pt>
                <c:pt idx="20">
                  <c:v>9.9000000000000199E-3</c:v>
                </c:pt>
                <c:pt idx="21">
                  <c:v>9.9000000000000199E-3</c:v>
                </c:pt>
                <c:pt idx="22">
                  <c:v>9.9000000000000199E-3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011-435D-B621-D2E89540BD1E}"/>
            </c:ext>
          </c:extLst>
        </c:ser>
        <c:ser>
          <c:idx val="2"/>
          <c:order val="1"/>
          <c:tx>
            <c:strRef>
              <c:f>'Drift Raw data '!$U$59</c:f>
              <c:strCache>
                <c:ptCount val="1"/>
                <c:pt idx="0">
                  <c:v>0</c:v>
                </c:pt>
              </c:strCache>
            </c:strRef>
          </c:tx>
          <c:marker>
            <c:symbol val="triangle"/>
            <c:size val="5"/>
          </c:marker>
          <c:xVal>
            <c:numRef>
              <c:f>'Drift Raw data '!$S$63:$S$99</c:f>
              <c:numCache>
                <c:formatCode>General</c:formatCode>
                <c:ptCount val="37"/>
                <c:pt idx="0">
                  <c:v>0</c:v>
                </c:pt>
                <c:pt idx="1">
                  <c:v>3.3333333333333333E-2</c:v>
                </c:pt>
                <c:pt idx="2">
                  <c:v>8.3333333333333301E-2</c:v>
                </c:pt>
                <c:pt idx="3">
                  <c:v>0.16666666666666666</c:v>
                </c:pt>
                <c:pt idx="4">
                  <c:v>0.33333333333333331</c:v>
                </c:pt>
                <c:pt idx="5">
                  <c:v>0.5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8</c:v>
                </c:pt>
                <c:pt idx="10">
                  <c:v>12</c:v>
                </c:pt>
                <c:pt idx="11">
                  <c:v>24</c:v>
                </c:pt>
                <c:pt idx="12">
                  <c:v>48</c:v>
                </c:pt>
                <c:pt idx="13">
                  <c:v>72</c:v>
                </c:pt>
                <c:pt idx="14">
                  <c:v>100</c:v>
                </c:pt>
                <c:pt idx="15">
                  <c:v>168</c:v>
                </c:pt>
                <c:pt idx="16">
                  <c:v>196</c:v>
                </c:pt>
                <c:pt idx="17">
                  <c:v>216</c:v>
                </c:pt>
                <c:pt idx="18">
                  <c:v>264</c:v>
                </c:pt>
                <c:pt idx="19">
                  <c:v>300</c:v>
                </c:pt>
                <c:pt idx="20">
                  <c:v>336</c:v>
                </c:pt>
                <c:pt idx="21">
                  <c:v>408</c:v>
                </c:pt>
                <c:pt idx="22">
                  <c:v>504</c:v>
                </c:pt>
                <c:pt idx="23">
                  <c:v>600</c:v>
                </c:pt>
                <c:pt idx="24">
                  <c:v>720</c:v>
                </c:pt>
                <c:pt idx="25">
                  <c:v>792</c:v>
                </c:pt>
                <c:pt idx="26">
                  <c:v>840</c:v>
                </c:pt>
                <c:pt idx="27">
                  <c:v>912</c:v>
                </c:pt>
                <c:pt idx="28">
                  <c:v>5000</c:v>
                </c:pt>
                <c:pt idx="29">
                  <c:v>7000</c:v>
                </c:pt>
                <c:pt idx="30">
                  <c:v>10000</c:v>
                </c:pt>
                <c:pt idx="31">
                  <c:v>15000</c:v>
                </c:pt>
                <c:pt idx="32">
                  <c:v>20000</c:v>
                </c:pt>
                <c:pt idx="33">
                  <c:v>25000</c:v>
                </c:pt>
                <c:pt idx="34">
                  <c:v>30000</c:v>
                </c:pt>
                <c:pt idx="35">
                  <c:v>40000</c:v>
                </c:pt>
                <c:pt idx="36">
                  <c:v>50000</c:v>
                </c:pt>
              </c:numCache>
            </c:numRef>
          </c:xVal>
          <c:yVal>
            <c:numRef>
              <c:f>'Drift Raw data '!$V$63:$V$99</c:f>
              <c:numCache>
                <c:formatCode>0.000_ ;[Red]\-0.000\ </c:formatCode>
                <c:ptCount val="37"/>
                <c:pt idx="0" formatCode="0.000_);[Red]\(0.000\)">
                  <c:v>0</c:v>
                </c:pt>
                <c:pt idx="2">
                  <c:v>-0.27460000000000001</c:v>
                </c:pt>
                <c:pt idx="5">
                  <c:v>4.400000000000015E-3</c:v>
                </c:pt>
                <c:pt idx="6">
                  <c:v>-0.2722</c:v>
                </c:pt>
                <c:pt idx="7">
                  <c:v>-0.27160000000000001</c:v>
                </c:pt>
                <c:pt idx="8">
                  <c:v>-0.27160000000000001</c:v>
                </c:pt>
                <c:pt idx="11">
                  <c:v>-0.26960000000000001</c:v>
                </c:pt>
                <c:pt idx="12">
                  <c:v>1.7399999999999971E-2</c:v>
                </c:pt>
                <c:pt idx="15">
                  <c:v>-0.2676</c:v>
                </c:pt>
                <c:pt idx="16">
                  <c:v>-0.2681</c:v>
                </c:pt>
                <c:pt idx="17">
                  <c:v>-0.2676</c:v>
                </c:pt>
                <c:pt idx="18">
                  <c:v>-0.26860000000000001</c:v>
                </c:pt>
                <c:pt idx="19">
                  <c:v>-0.26769999999999999</c:v>
                </c:pt>
                <c:pt idx="20">
                  <c:v>4.400000000000015E-3</c:v>
                </c:pt>
                <c:pt idx="21">
                  <c:v>4.400000000000015E-3</c:v>
                </c:pt>
                <c:pt idx="22">
                  <c:v>4.400000000000015E-3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011-435D-B621-D2E89540BD1E}"/>
            </c:ext>
          </c:extLst>
        </c:ser>
        <c:ser>
          <c:idx val="0"/>
          <c:order val="2"/>
          <c:tx>
            <c:strRef>
              <c:f>'Drift Raw data '!$AJ$59</c:f>
              <c:strCache>
                <c:ptCount val="1"/>
                <c:pt idx="0">
                  <c:v>0</c:v>
                </c:pt>
              </c:strCache>
            </c:strRef>
          </c:tx>
          <c:marker>
            <c:symbol val="square"/>
            <c:size val="5"/>
          </c:marker>
          <c:xVal>
            <c:numRef>
              <c:f>'Drift Raw data '!$AH$63:$AH$99</c:f>
              <c:numCache>
                <c:formatCode>General</c:formatCode>
                <c:ptCount val="37"/>
                <c:pt idx="0">
                  <c:v>0</c:v>
                </c:pt>
                <c:pt idx="1">
                  <c:v>3.3333333333333333E-2</c:v>
                </c:pt>
                <c:pt idx="2">
                  <c:v>8.3333333333333301E-2</c:v>
                </c:pt>
                <c:pt idx="3">
                  <c:v>0.16666666666666666</c:v>
                </c:pt>
                <c:pt idx="4">
                  <c:v>0.33333333333333331</c:v>
                </c:pt>
                <c:pt idx="5">
                  <c:v>0.5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8</c:v>
                </c:pt>
                <c:pt idx="10">
                  <c:v>12</c:v>
                </c:pt>
                <c:pt idx="11">
                  <c:v>24</c:v>
                </c:pt>
                <c:pt idx="12">
                  <c:v>48</c:v>
                </c:pt>
                <c:pt idx="13">
                  <c:v>72</c:v>
                </c:pt>
                <c:pt idx="14">
                  <c:v>100</c:v>
                </c:pt>
                <c:pt idx="15">
                  <c:v>168</c:v>
                </c:pt>
                <c:pt idx="16">
                  <c:v>200</c:v>
                </c:pt>
                <c:pt idx="17">
                  <c:v>250</c:v>
                </c:pt>
                <c:pt idx="18">
                  <c:v>300</c:v>
                </c:pt>
                <c:pt idx="19">
                  <c:v>400</c:v>
                </c:pt>
                <c:pt idx="20">
                  <c:v>500</c:v>
                </c:pt>
                <c:pt idx="21">
                  <c:v>700</c:v>
                </c:pt>
                <c:pt idx="22">
                  <c:v>1000</c:v>
                </c:pt>
                <c:pt idx="23">
                  <c:v>1500</c:v>
                </c:pt>
                <c:pt idx="24">
                  <c:v>2000</c:v>
                </c:pt>
                <c:pt idx="25">
                  <c:v>2500</c:v>
                </c:pt>
                <c:pt idx="26">
                  <c:v>3000</c:v>
                </c:pt>
                <c:pt idx="27">
                  <c:v>4000</c:v>
                </c:pt>
                <c:pt idx="28">
                  <c:v>5000</c:v>
                </c:pt>
                <c:pt idx="29">
                  <c:v>7000</c:v>
                </c:pt>
                <c:pt idx="30">
                  <c:v>10000</c:v>
                </c:pt>
                <c:pt idx="31">
                  <c:v>15000</c:v>
                </c:pt>
                <c:pt idx="32">
                  <c:v>20000</c:v>
                </c:pt>
                <c:pt idx="33">
                  <c:v>25000</c:v>
                </c:pt>
                <c:pt idx="34">
                  <c:v>30000</c:v>
                </c:pt>
                <c:pt idx="35">
                  <c:v>40000</c:v>
                </c:pt>
                <c:pt idx="36">
                  <c:v>50000</c:v>
                </c:pt>
              </c:numCache>
            </c:numRef>
          </c:xVal>
          <c:yVal>
            <c:numRef>
              <c:f>'Drift Raw data '!$AK$63:$AK$99</c:f>
              <c:numCache>
                <c:formatCode>0.000_ ;[Red]\-0.000\ </c:formatCode>
                <c:ptCount val="37"/>
                <c:pt idx="0" formatCode="0.000_);[Red]\(0.000\)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011-435D-B621-D2E89540BD1E}"/>
            </c:ext>
          </c:extLst>
        </c:ser>
        <c:ser>
          <c:idx val="3"/>
          <c:order val="3"/>
          <c:tx>
            <c:strRef>
              <c:f>'Drift Raw data '!$AY$59</c:f>
              <c:strCache>
                <c:ptCount val="1"/>
                <c:pt idx="0">
                  <c:v>0</c:v>
                </c:pt>
              </c:strCache>
            </c:strRef>
          </c:tx>
          <c:marker>
            <c:symbol val="triangle"/>
            <c:size val="5"/>
          </c:marker>
          <c:xVal>
            <c:numRef>
              <c:f>'Drift Raw data '!$AW$63:$AW$99</c:f>
              <c:numCache>
                <c:formatCode>General</c:formatCode>
                <c:ptCount val="37"/>
                <c:pt idx="0">
                  <c:v>0</c:v>
                </c:pt>
                <c:pt idx="1">
                  <c:v>3.3333333333333333E-2</c:v>
                </c:pt>
                <c:pt idx="2">
                  <c:v>8.3333333333333301E-2</c:v>
                </c:pt>
                <c:pt idx="3">
                  <c:v>0.16666666666666666</c:v>
                </c:pt>
                <c:pt idx="4">
                  <c:v>0.33333333333333331</c:v>
                </c:pt>
                <c:pt idx="5">
                  <c:v>0.5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8</c:v>
                </c:pt>
                <c:pt idx="10">
                  <c:v>12</c:v>
                </c:pt>
                <c:pt idx="11">
                  <c:v>24</c:v>
                </c:pt>
                <c:pt idx="12">
                  <c:v>48</c:v>
                </c:pt>
                <c:pt idx="13">
                  <c:v>72</c:v>
                </c:pt>
                <c:pt idx="14">
                  <c:v>100</c:v>
                </c:pt>
                <c:pt idx="15">
                  <c:v>168</c:v>
                </c:pt>
                <c:pt idx="16">
                  <c:v>200</c:v>
                </c:pt>
                <c:pt idx="17">
                  <c:v>250</c:v>
                </c:pt>
                <c:pt idx="18">
                  <c:v>300</c:v>
                </c:pt>
                <c:pt idx="19">
                  <c:v>400</c:v>
                </c:pt>
                <c:pt idx="20">
                  <c:v>500</c:v>
                </c:pt>
                <c:pt idx="21">
                  <c:v>700</c:v>
                </c:pt>
                <c:pt idx="22">
                  <c:v>1000</c:v>
                </c:pt>
                <c:pt idx="23">
                  <c:v>1500</c:v>
                </c:pt>
                <c:pt idx="24">
                  <c:v>2000</c:v>
                </c:pt>
                <c:pt idx="25">
                  <c:v>2500</c:v>
                </c:pt>
                <c:pt idx="26">
                  <c:v>3000</c:v>
                </c:pt>
                <c:pt idx="27">
                  <c:v>4000</c:v>
                </c:pt>
                <c:pt idx="28">
                  <c:v>5000</c:v>
                </c:pt>
                <c:pt idx="29">
                  <c:v>7000</c:v>
                </c:pt>
                <c:pt idx="30">
                  <c:v>10000</c:v>
                </c:pt>
                <c:pt idx="31">
                  <c:v>15000</c:v>
                </c:pt>
                <c:pt idx="32">
                  <c:v>20000</c:v>
                </c:pt>
                <c:pt idx="33">
                  <c:v>25000</c:v>
                </c:pt>
                <c:pt idx="34">
                  <c:v>30000</c:v>
                </c:pt>
                <c:pt idx="35">
                  <c:v>40000</c:v>
                </c:pt>
                <c:pt idx="36">
                  <c:v>50000</c:v>
                </c:pt>
              </c:numCache>
            </c:numRef>
          </c:xVal>
          <c:yVal>
            <c:numRef>
              <c:f>'Drift Raw data '!$AZ$63:$AZ$99</c:f>
              <c:numCache>
                <c:formatCode>0.000_ ;[Red]\-0.000\ </c:formatCode>
                <c:ptCount val="37"/>
                <c:pt idx="0" formatCode="0.000_);[Red]\(0.000\)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C011-435D-B621-D2E89540BD1E}"/>
            </c:ext>
          </c:extLst>
        </c:ser>
        <c:ser>
          <c:idx val="4"/>
          <c:order val="4"/>
          <c:tx>
            <c:strRef>
              <c:f>'Drift Raw data '!$BN$59</c:f>
              <c:strCache>
                <c:ptCount val="1"/>
                <c:pt idx="0">
                  <c:v>0</c:v>
                </c:pt>
              </c:strCache>
            </c:strRef>
          </c:tx>
          <c:xVal>
            <c:numRef>
              <c:f>'Drift Raw data '!$BL$63:$BL$99</c:f>
              <c:numCache>
                <c:formatCode>General</c:formatCode>
                <c:ptCount val="37"/>
                <c:pt idx="0">
                  <c:v>0</c:v>
                </c:pt>
                <c:pt idx="1">
                  <c:v>3.3333333333333333E-2</c:v>
                </c:pt>
                <c:pt idx="2">
                  <c:v>8.3333333333333301E-2</c:v>
                </c:pt>
                <c:pt idx="3">
                  <c:v>0.16666666666666666</c:v>
                </c:pt>
                <c:pt idx="4">
                  <c:v>0.33333333333333331</c:v>
                </c:pt>
                <c:pt idx="5">
                  <c:v>0.5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8</c:v>
                </c:pt>
                <c:pt idx="10">
                  <c:v>12</c:v>
                </c:pt>
                <c:pt idx="11">
                  <c:v>36.5</c:v>
                </c:pt>
                <c:pt idx="12">
                  <c:v>48</c:v>
                </c:pt>
                <c:pt idx="13">
                  <c:v>72</c:v>
                </c:pt>
                <c:pt idx="14">
                  <c:v>100</c:v>
                </c:pt>
                <c:pt idx="15">
                  <c:v>168</c:v>
                </c:pt>
                <c:pt idx="16">
                  <c:v>200</c:v>
                </c:pt>
                <c:pt idx="17">
                  <c:v>250</c:v>
                </c:pt>
                <c:pt idx="18">
                  <c:v>300</c:v>
                </c:pt>
                <c:pt idx="19">
                  <c:v>400</c:v>
                </c:pt>
                <c:pt idx="20">
                  <c:v>500</c:v>
                </c:pt>
                <c:pt idx="21">
                  <c:v>700</c:v>
                </c:pt>
                <c:pt idx="22">
                  <c:v>1000</c:v>
                </c:pt>
                <c:pt idx="23">
                  <c:v>1500</c:v>
                </c:pt>
                <c:pt idx="24">
                  <c:v>2000</c:v>
                </c:pt>
                <c:pt idx="25">
                  <c:v>2500</c:v>
                </c:pt>
                <c:pt idx="26">
                  <c:v>3000</c:v>
                </c:pt>
                <c:pt idx="27">
                  <c:v>4000</c:v>
                </c:pt>
                <c:pt idx="28">
                  <c:v>5000</c:v>
                </c:pt>
                <c:pt idx="29">
                  <c:v>7000</c:v>
                </c:pt>
                <c:pt idx="30">
                  <c:v>10000</c:v>
                </c:pt>
                <c:pt idx="31">
                  <c:v>15000</c:v>
                </c:pt>
                <c:pt idx="32">
                  <c:v>20000</c:v>
                </c:pt>
                <c:pt idx="33">
                  <c:v>25000</c:v>
                </c:pt>
                <c:pt idx="34">
                  <c:v>30000</c:v>
                </c:pt>
                <c:pt idx="35">
                  <c:v>40000</c:v>
                </c:pt>
                <c:pt idx="36">
                  <c:v>50000</c:v>
                </c:pt>
              </c:numCache>
            </c:numRef>
          </c:xVal>
          <c:yVal>
            <c:numRef>
              <c:f>'Drift Raw data '!$BO$63:$BO$99</c:f>
              <c:numCache>
                <c:formatCode>0.0000_);[Red]\(0.0000\)</c:formatCode>
                <c:ptCount val="37"/>
                <c:pt idx="0" formatCode="0.000_);[Red]\(0.000\)">
                  <c:v>0</c:v>
                </c:pt>
                <c:pt idx="12" formatCode="0.000_ ;[Red]\-0.000\ 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C011-435D-B621-D2E89540BD1E}"/>
            </c:ext>
          </c:extLst>
        </c:ser>
        <c:ser>
          <c:idx val="5"/>
          <c:order val="5"/>
          <c:tx>
            <c:strRef>
              <c:f>'Drift Raw data '!$CC$59</c:f>
              <c:strCache>
                <c:ptCount val="1"/>
                <c:pt idx="0">
                  <c:v>0</c:v>
                </c:pt>
              </c:strCache>
            </c:strRef>
          </c:tx>
          <c:xVal>
            <c:numRef>
              <c:f>'Drift Raw data '!$CA$63:$CA$99</c:f>
              <c:numCache>
                <c:formatCode>General</c:formatCode>
                <c:ptCount val="37"/>
                <c:pt idx="0">
                  <c:v>0</c:v>
                </c:pt>
                <c:pt idx="1">
                  <c:v>3.3333333333333333E-2</c:v>
                </c:pt>
                <c:pt idx="2">
                  <c:v>8.3333333333333301E-2</c:v>
                </c:pt>
                <c:pt idx="3">
                  <c:v>0.16666666666666666</c:v>
                </c:pt>
                <c:pt idx="4">
                  <c:v>0.33333333333333331</c:v>
                </c:pt>
                <c:pt idx="5">
                  <c:v>0.5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8</c:v>
                </c:pt>
                <c:pt idx="10">
                  <c:v>12</c:v>
                </c:pt>
                <c:pt idx="11">
                  <c:v>24</c:v>
                </c:pt>
                <c:pt idx="12">
                  <c:v>48</c:v>
                </c:pt>
                <c:pt idx="13">
                  <c:v>72</c:v>
                </c:pt>
                <c:pt idx="14">
                  <c:v>100</c:v>
                </c:pt>
                <c:pt idx="15">
                  <c:v>140</c:v>
                </c:pt>
                <c:pt idx="16">
                  <c:v>200</c:v>
                </c:pt>
                <c:pt idx="17">
                  <c:v>250</c:v>
                </c:pt>
                <c:pt idx="18">
                  <c:v>300</c:v>
                </c:pt>
                <c:pt idx="19">
                  <c:v>400</c:v>
                </c:pt>
                <c:pt idx="20">
                  <c:v>500</c:v>
                </c:pt>
                <c:pt idx="21">
                  <c:v>700</c:v>
                </c:pt>
                <c:pt idx="22">
                  <c:v>1000</c:v>
                </c:pt>
                <c:pt idx="23">
                  <c:v>1500</c:v>
                </c:pt>
                <c:pt idx="24">
                  <c:v>2000</c:v>
                </c:pt>
                <c:pt idx="25">
                  <c:v>2500</c:v>
                </c:pt>
                <c:pt idx="26">
                  <c:v>3000</c:v>
                </c:pt>
                <c:pt idx="27">
                  <c:v>4000</c:v>
                </c:pt>
                <c:pt idx="28">
                  <c:v>5000</c:v>
                </c:pt>
                <c:pt idx="29">
                  <c:v>7000</c:v>
                </c:pt>
                <c:pt idx="30">
                  <c:v>10000</c:v>
                </c:pt>
                <c:pt idx="31">
                  <c:v>15000</c:v>
                </c:pt>
                <c:pt idx="32">
                  <c:v>20000</c:v>
                </c:pt>
                <c:pt idx="33">
                  <c:v>25000</c:v>
                </c:pt>
                <c:pt idx="34">
                  <c:v>30000</c:v>
                </c:pt>
                <c:pt idx="35">
                  <c:v>40000</c:v>
                </c:pt>
                <c:pt idx="36">
                  <c:v>50000</c:v>
                </c:pt>
              </c:numCache>
            </c:numRef>
          </c:xVal>
          <c:yVal>
            <c:numRef>
              <c:f>'Drift Raw data '!$CD$63:$CD$99</c:f>
              <c:numCache>
                <c:formatCode>0.0000_);[Red]\(0.0000\)</c:formatCode>
                <c:ptCount val="37"/>
                <c:pt idx="0" formatCode="0.000_);[Red]\(0.000\)">
                  <c:v>0</c:v>
                </c:pt>
                <c:pt idx="12" formatCode="0.000_ ;[Red]\-0.000\ 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C011-435D-B621-D2E89540BD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975168"/>
        <c:axId val="123977088"/>
      </c:scatterChart>
      <c:valAx>
        <c:axId val="123975168"/>
        <c:scaling>
          <c:orientation val="minMax"/>
          <c:max val="300"/>
          <c:min val="0"/>
        </c:scaling>
        <c:delete val="0"/>
        <c:axPos val="b"/>
        <c:majorGridlines/>
        <c:minorGridlines>
          <c:spPr>
            <a:ln>
              <a:solidFill>
                <a:schemeClr val="bg1">
                  <a:lumMod val="85000"/>
                </a:scheme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lang="ja-JP"/>
                </a:pPr>
                <a:r>
                  <a:rPr lang="en-US" altLang="ja-JP"/>
                  <a:t>Aging</a:t>
                </a:r>
                <a:r>
                  <a:rPr lang="en-US" altLang="ja-JP" baseline="0"/>
                  <a:t> Time</a:t>
                </a:r>
                <a:r>
                  <a:rPr lang="ja-JP" altLang="en-US" baseline="0"/>
                  <a:t>　</a:t>
                </a:r>
                <a:r>
                  <a:rPr lang="en-US" altLang="ja-JP" baseline="0"/>
                  <a:t>[hours]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6577727194536167"/>
              <c:y val="0.88537237661735346"/>
            </c:manualLayout>
          </c:layout>
          <c:overlay val="0"/>
        </c:title>
        <c:numFmt formatCode="General" sourceLinked="1"/>
        <c:majorTickMark val="out"/>
        <c:minorTickMark val="none"/>
        <c:tickLblPos val="low"/>
        <c:txPr>
          <a:bodyPr/>
          <a:lstStyle/>
          <a:p>
            <a:pPr>
              <a:defRPr lang="ja-JP" sz="1200">
                <a:latin typeface="+mj-lt"/>
              </a:defRPr>
            </a:pPr>
            <a:endParaRPr lang="zh-CN"/>
          </a:p>
        </c:txPr>
        <c:crossAx val="123977088"/>
        <c:crosses val="autoZero"/>
        <c:crossBetween val="midCat"/>
      </c:valAx>
      <c:valAx>
        <c:axId val="123977088"/>
        <c:scaling>
          <c:orientation val="minMax"/>
          <c:min val="-1.0000000000000002E-2"/>
        </c:scaling>
        <c:delete val="0"/>
        <c:axPos val="l"/>
        <c:majorGridlines/>
        <c:minorGridlines>
          <c:spPr>
            <a:ln>
              <a:solidFill>
                <a:schemeClr val="bg1">
                  <a:lumMod val="85000"/>
                </a:scheme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lang="ja-JP" b="0">
                    <a:latin typeface="Arial Unicode MS" pitchFamily="50" charset="-128"/>
                    <a:ea typeface="Arial Unicode MS" pitchFamily="50" charset="-128"/>
                    <a:cs typeface="Arial Unicode MS" pitchFamily="50" charset="-128"/>
                  </a:defRPr>
                </a:pPr>
                <a:r>
                  <a:rPr lang="en-US" altLang="ja-JP" b="0">
                    <a:latin typeface="Arial Unicode MS" pitchFamily="50" charset="-128"/>
                    <a:ea typeface="Arial Unicode MS" pitchFamily="50" charset="-128"/>
                    <a:cs typeface="Arial Unicode MS" pitchFamily="50" charset="-128"/>
                  </a:rPr>
                  <a:t>White Chromaticity</a:t>
                </a:r>
                <a:r>
                  <a:rPr lang="ja-JP" altLang="en-US" b="0">
                    <a:latin typeface="Arial Unicode MS" pitchFamily="50" charset="-128"/>
                    <a:ea typeface="Arial Unicode MS" pitchFamily="50" charset="-128"/>
                    <a:cs typeface="Arial Unicode MS" pitchFamily="50" charset="-128"/>
                  </a:rPr>
                  <a:t>　</a:t>
                </a:r>
                <a:r>
                  <a:rPr lang="en-US" altLang="ja-JP" b="0">
                    <a:latin typeface="Arial Unicode MS" pitchFamily="50" charset="-128"/>
                    <a:ea typeface="Arial Unicode MS" pitchFamily="50" charset="-128"/>
                    <a:cs typeface="Arial Unicode MS" pitchFamily="50" charset="-128"/>
                  </a:rPr>
                  <a:t>x value</a:t>
                </a:r>
                <a:endParaRPr lang="ja-JP" altLang="en-US" b="0">
                  <a:latin typeface="Arial Unicode MS" pitchFamily="50" charset="-128"/>
                  <a:ea typeface="Arial Unicode MS" pitchFamily="50" charset="-128"/>
                  <a:cs typeface="Arial Unicode MS" pitchFamily="50" charset="-128"/>
                </a:endParaRPr>
              </a:p>
            </c:rich>
          </c:tx>
          <c:overlay val="0"/>
        </c:title>
        <c:numFmt formatCode="#,##0.000_ " sourceLinked="0"/>
        <c:majorTickMark val="out"/>
        <c:minorTickMark val="none"/>
        <c:tickLblPos val="nextTo"/>
        <c:txPr>
          <a:bodyPr/>
          <a:lstStyle/>
          <a:p>
            <a:pPr>
              <a:defRPr lang="ja-JP" sz="1200">
                <a:latin typeface="+mj-lt"/>
              </a:defRPr>
            </a:pPr>
            <a:endParaRPr lang="zh-CN"/>
          </a:p>
        </c:txPr>
        <c:crossAx val="123975168"/>
        <c:crosses val="autoZero"/>
        <c:crossBetween val="midCat"/>
        <c:majorUnit val="1.0000000000000002E-2"/>
      </c:valAx>
    </c:plotArea>
    <c:legend>
      <c:legendPos val="r"/>
      <c:layout>
        <c:manualLayout>
          <c:xMode val="edge"/>
          <c:yMode val="edge"/>
          <c:x val="0.80477512399570028"/>
          <c:y val="1.4067684660388836E-2"/>
          <c:w val="0.1875049109192653"/>
          <c:h val="0.33164530689926142"/>
        </c:manualLayout>
      </c:layout>
      <c:overlay val="1"/>
      <c:spPr>
        <a:solidFill>
          <a:schemeClr val="bg1"/>
        </a:solidFill>
        <a:ln>
          <a:solidFill>
            <a:schemeClr val="bg1">
              <a:lumMod val="75000"/>
            </a:schemeClr>
          </a:solidFill>
        </a:ln>
      </c:spPr>
      <c:txPr>
        <a:bodyPr/>
        <a:lstStyle/>
        <a:p>
          <a:pPr>
            <a:defRPr lang="ja-JP" sz="1200">
              <a:latin typeface="+mn-lt"/>
            </a:defRPr>
          </a:pPr>
          <a:endParaRPr lang="zh-CN"/>
        </a:p>
      </c:txPr>
    </c:legend>
    <c:plotVisOnly val="1"/>
    <c:dispBlanksAs val="span"/>
    <c:showDLblsOverMax val="0"/>
  </c:chart>
  <c:printSettings>
    <c:headerFooter/>
    <c:pageMargins b="0.75000000000000455" l="0.70000000000000062" r="0.70000000000000062" t="0.75000000000000455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ja-JP"/>
            </a:pPr>
            <a:r>
              <a:rPr lang="en-US" altLang="ja-JP"/>
              <a:t>Wx</a:t>
            </a:r>
            <a:r>
              <a:rPr lang="ja-JP" altLang="en-US"/>
              <a:t>　</a:t>
            </a:r>
            <a:r>
              <a:rPr lang="en-US" altLang="ja-JP"/>
              <a:t>(</a:t>
            </a:r>
            <a:r>
              <a:rPr lang="en-US" altLang="ja-JP" sz="1800" b="1" i="0" u="none" strike="noStrike" baseline="0">
                <a:effectLst/>
              </a:rPr>
              <a:t>Variation)</a:t>
            </a:r>
            <a:endParaRPr lang="ja-JP" altLang="en-US"/>
          </a:p>
        </c:rich>
      </c:tx>
      <c:layout>
        <c:manualLayout>
          <c:xMode val="edge"/>
          <c:yMode val="edge"/>
          <c:x val="0.17797626893864624"/>
          <c:y val="2.6417189698659665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'Drift Raw data '!$F$59</c:f>
              <c:strCache>
                <c:ptCount val="1"/>
                <c:pt idx="0">
                  <c:v>0</c:v>
                </c:pt>
              </c:strCache>
            </c:strRef>
          </c:tx>
          <c:marker>
            <c:symbol val="square"/>
            <c:size val="5"/>
          </c:marker>
          <c:xVal>
            <c:numRef>
              <c:f>'Drift Raw data '!$C$63:$C$96</c:f>
              <c:numCache>
                <c:formatCode>General</c:formatCode>
                <c:ptCount val="34"/>
                <c:pt idx="0">
                  <c:v>0</c:v>
                </c:pt>
                <c:pt idx="1">
                  <c:v>3.3333333333333333E-2</c:v>
                </c:pt>
                <c:pt idx="2">
                  <c:v>8.3333333333333301E-2</c:v>
                </c:pt>
                <c:pt idx="3">
                  <c:v>0.16666666666666666</c:v>
                </c:pt>
                <c:pt idx="4">
                  <c:v>0.33333333333333331</c:v>
                </c:pt>
                <c:pt idx="5">
                  <c:v>0.5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8</c:v>
                </c:pt>
                <c:pt idx="10">
                  <c:v>12</c:v>
                </c:pt>
                <c:pt idx="11">
                  <c:v>24</c:v>
                </c:pt>
                <c:pt idx="12">
                  <c:v>48</c:v>
                </c:pt>
                <c:pt idx="13">
                  <c:v>72</c:v>
                </c:pt>
                <c:pt idx="14">
                  <c:v>100</c:v>
                </c:pt>
                <c:pt idx="15">
                  <c:v>168</c:v>
                </c:pt>
                <c:pt idx="16">
                  <c:v>196</c:v>
                </c:pt>
                <c:pt idx="17">
                  <c:v>216</c:v>
                </c:pt>
                <c:pt idx="18">
                  <c:v>264</c:v>
                </c:pt>
                <c:pt idx="19">
                  <c:v>300</c:v>
                </c:pt>
                <c:pt idx="20">
                  <c:v>336</c:v>
                </c:pt>
                <c:pt idx="21">
                  <c:v>408</c:v>
                </c:pt>
                <c:pt idx="22">
                  <c:v>504</c:v>
                </c:pt>
                <c:pt idx="23">
                  <c:v>600</c:v>
                </c:pt>
                <c:pt idx="24">
                  <c:v>720</c:v>
                </c:pt>
                <c:pt idx="25">
                  <c:v>792</c:v>
                </c:pt>
                <c:pt idx="26">
                  <c:v>840</c:v>
                </c:pt>
                <c:pt idx="27">
                  <c:v>912</c:v>
                </c:pt>
                <c:pt idx="28">
                  <c:v>5000</c:v>
                </c:pt>
                <c:pt idx="29">
                  <c:v>7000</c:v>
                </c:pt>
                <c:pt idx="30">
                  <c:v>10000</c:v>
                </c:pt>
                <c:pt idx="31">
                  <c:v>15000</c:v>
                </c:pt>
                <c:pt idx="32">
                  <c:v>20000</c:v>
                </c:pt>
                <c:pt idx="33">
                  <c:v>25000</c:v>
                </c:pt>
              </c:numCache>
            </c:numRef>
          </c:xVal>
          <c:yVal>
            <c:numRef>
              <c:f>'Drift Raw data '!$J$63:$J$96</c:f>
              <c:numCache>
                <c:formatCode>0.000_ ;[Red]\-0.000\ </c:formatCode>
                <c:ptCount val="34"/>
                <c:pt idx="0">
                  <c:v>0</c:v>
                </c:pt>
                <c:pt idx="1">
                  <c:v>-0.2928</c:v>
                </c:pt>
                <c:pt idx="2">
                  <c:v>-1.419999999999999E-2</c:v>
                </c:pt>
                <c:pt idx="3">
                  <c:v>-0.2928</c:v>
                </c:pt>
                <c:pt idx="4">
                  <c:v>-0.2928</c:v>
                </c:pt>
                <c:pt idx="5">
                  <c:v>-0.2928</c:v>
                </c:pt>
                <c:pt idx="6">
                  <c:v>-1.6799999999999982E-2</c:v>
                </c:pt>
                <c:pt idx="7">
                  <c:v>-1.7799999999999983E-2</c:v>
                </c:pt>
                <c:pt idx="8">
                  <c:v>-1.7799999999999983E-2</c:v>
                </c:pt>
                <c:pt idx="11">
                  <c:v>-1.9799999999999984E-2</c:v>
                </c:pt>
                <c:pt idx="12">
                  <c:v>-1.9799999999999984E-2</c:v>
                </c:pt>
                <c:pt idx="15">
                  <c:v>-2.0799999999999985E-2</c:v>
                </c:pt>
                <c:pt idx="16">
                  <c:v>-2.0799999999999985E-2</c:v>
                </c:pt>
                <c:pt idx="17">
                  <c:v>-2.1799999999999986E-2</c:v>
                </c:pt>
                <c:pt idx="18">
                  <c:v>-2.1500000000000019E-2</c:v>
                </c:pt>
                <c:pt idx="19">
                  <c:v>-2.1500000000000019E-2</c:v>
                </c:pt>
                <c:pt idx="20">
                  <c:v>-0.2928</c:v>
                </c:pt>
                <c:pt idx="21">
                  <c:v>-0.2928</c:v>
                </c:pt>
                <c:pt idx="22">
                  <c:v>-0.2928</c:v>
                </c:pt>
                <c:pt idx="23">
                  <c:v>-0.2928</c:v>
                </c:pt>
                <c:pt idx="24">
                  <c:v>-0.2928</c:v>
                </c:pt>
                <c:pt idx="25">
                  <c:v>-0.2928</c:v>
                </c:pt>
                <c:pt idx="26">
                  <c:v>-0.2928</c:v>
                </c:pt>
                <c:pt idx="27">
                  <c:v>-0.2928</c:v>
                </c:pt>
                <c:pt idx="28">
                  <c:v>-0.2928</c:v>
                </c:pt>
                <c:pt idx="29">
                  <c:v>-0.2928</c:v>
                </c:pt>
                <c:pt idx="30">
                  <c:v>-0.2928</c:v>
                </c:pt>
                <c:pt idx="31">
                  <c:v>-0.2928</c:v>
                </c:pt>
                <c:pt idx="32">
                  <c:v>-0.2928</c:v>
                </c:pt>
                <c:pt idx="33">
                  <c:v>-0.2928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0F7-417B-B228-6A423B7598F8}"/>
            </c:ext>
          </c:extLst>
        </c:ser>
        <c:ser>
          <c:idx val="1"/>
          <c:order val="1"/>
          <c:tx>
            <c:strRef>
              <c:f>'Drift Raw data '!$U$59</c:f>
              <c:strCache>
                <c:ptCount val="1"/>
                <c:pt idx="0">
                  <c:v>0</c:v>
                </c:pt>
              </c:strCache>
            </c:strRef>
          </c:tx>
          <c:marker>
            <c:symbol val="square"/>
            <c:size val="5"/>
          </c:marker>
          <c:xVal>
            <c:numRef>
              <c:f>'Drift Raw data '!$C$63:$C$96</c:f>
              <c:numCache>
                <c:formatCode>General</c:formatCode>
                <c:ptCount val="34"/>
                <c:pt idx="0">
                  <c:v>0</c:v>
                </c:pt>
                <c:pt idx="1">
                  <c:v>3.3333333333333333E-2</c:v>
                </c:pt>
                <c:pt idx="2">
                  <c:v>8.3333333333333301E-2</c:v>
                </c:pt>
                <c:pt idx="3">
                  <c:v>0.16666666666666666</c:v>
                </c:pt>
                <c:pt idx="4">
                  <c:v>0.33333333333333331</c:v>
                </c:pt>
                <c:pt idx="5">
                  <c:v>0.5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8</c:v>
                </c:pt>
                <c:pt idx="10">
                  <c:v>12</c:v>
                </c:pt>
                <c:pt idx="11">
                  <c:v>24</c:v>
                </c:pt>
                <c:pt idx="12">
                  <c:v>48</c:v>
                </c:pt>
                <c:pt idx="13">
                  <c:v>72</c:v>
                </c:pt>
                <c:pt idx="14">
                  <c:v>100</c:v>
                </c:pt>
                <c:pt idx="15">
                  <c:v>168</c:v>
                </c:pt>
                <c:pt idx="16">
                  <c:v>196</c:v>
                </c:pt>
                <c:pt idx="17">
                  <c:v>216</c:v>
                </c:pt>
                <c:pt idx="18">
                  <c:v>264</c:v>
                </c:pt>
                <c:pt idx="19">
                  <c:v>300</c:v>
                </c:pt>
                <c:pt idx="20">
                  <c:v>336</c:v>
                </c:pt>
                <c:pt idx="21">
                  <c:v>408</c:v>
                </c:pt>
                <c:pt idx="22">
                  <c:v>504</c:v>
                </c:pt>
                <c:pt idx="23">
                  <c:v>600</c:v>
                </c:pt>
                <c:pt idx="24">
                  <c:v>720</c:v>
                </c:pt>
                <c:pt idx="25">
                  <c:v>792</c:v>
                </c:pt>
                <c:pt idx="26">
                  <c:v>840</c:v>
                </c:pt>
                <c:pt idx="27">
                  <c:v>912</c:v>
                </c:pt>
                <c:pt idx="28">
                  <c:v>5000</c:v>
                </c:pt>
                <c:pt idx="29">
                  <c:v>7000</c:v>
                </c:pt>
                <c:pt idx="30">
                  <c:v>10000</c:v>
                </c:pt>
                <c:pt idx="31">
                  <c:v>15000</c:v>
                </c:pt>
                <c:pt idx="32">
                  <c:v>20000</c:v>
                </c:pt>
                <c:pt idx="33">
                  <c:v>25000</c:v>
                </c:pt>
              </c:numCache>
            </c:numRef>
          </c:xVal>
          <c:yVal>
            <c:numRef>
              <c:f>'Drift Raw data '!$Y$63:$Y$96</c:f>
              <c:numCache>
                <c:formatCode>0.000_ ;[Red]\-0.000\ </c:formatCode>
                <c:ptCount val="34"/>
                <c:pt idx="0">
                  <c:v>0</c:v>
                </c:pt>
                <c:pt idx="1">
                  <c:v>-0.2954</c:v>
                </c:pt>
                <c:pt idx="2">
                  <c:v>-1.639999999999997E-2</c:v>
                </c:pt>
                <c:pt idx="3">
                  <c:v>-0.2954</c:v>
                </c:pt>
                <c:pt idx="4">
                  <c:v>-0.2954</c:v>
                </c:pt>
                <c:pt idx="5">
                  <c:v>-0.2954</c:v>
                </c:pt>
                <c:pt idx="6">
                  <c:v>-1.8799999999999983E-2</c:v>
                </c:pt>
                <c:pt idx="7">
                  <c:v>-1.9399999999999973E-2</c:v>
                </c:pt>
                <c:pt idx="8">
                  <c:v>-1.9399999999999973E-2</c:v>
                </c:pt>
                <c:pt idx="9">
                  <c:v>-2.0399999999999974E-2</c:v>
                </c:pt>
                <c:pt idx="10">
                  <c:v>-2.0399999999999974E-2</c:v>
                </c:pt>
                <c:pt idx="11">
                  <c:v>-2.1399999999999975E-2</c:v>
                </c:pt>
                <c:pt idx="12">
                  <c:v>-2.2399999999999975E-2</c:v>
                </c:pt>
                <c:pt idx="13">
                  <c:v>-2.2399999999999975E-2</c:v>
                </c:pt>
                <c:pt idx="14">
                  <c:v>-2.2399999999999975E-2</c:v>
                </c:pt>
                <c:pt idx="15">
                  <c:v>-2.3399999999999976E-2</c:v>
                </c:pt>
                <c:pt idx="16">
                  <c:v>-2.2899999999999976E-2</c:v>
                </c:pt>
                <c:pt idx="17">
                  <c:v>-2.3399999999999976E-2</c:v>
                </c:pt>
                <c:pt idx="18">
                  <c:v>-2.2399999999999975E-2</c:v>
                </c:pt>
                <c:pt idx="19">
                  <c:v>-2.3299999999999987E-2</c:v>
                </c:pt>
                <c:pt idx="20">
                  <c:v>-0.2954</c:v>
                </c:pt>
                <c:pt idx="21">
                  <c:v>-0.2954</c:v>
                </c:pt>
                <c:pt idx="22">
                  <c:v>-0.2954</c:v>
                </c:pt>
                <c:pt idx="23">
                  <c:v>-0.2954</c:v>
                </c:pt>
                <c:pt idx="24">
                  <c:v>-0.2954</c:v>
                </c:pt>
                <c:pt idx="25">
                  <c:v>-0.2954</c:v>
                </c:pt>
                <c:pt idx="26">
                  <c:v>-0.2954</c:v>
                </c:pt>
                <c:pt idx="27">
                  <c:v>-0.2954</c:v>
                </c:pt>
                <c:pt idx="28">
                  <c:v>-0.2954</c:v>
                </c:pt>
                <c:pt idx="29">
                  <c:v>-0.2954</c:v>
                </c:pt>
                <c:pt idx="30">
                  <c:v>-0.2954</c:v>
                </c:pt>
                <c:pt idx="31">
                  <c:v>-0.2954</c:v>
                </c:pt>
                <c:pt idx="32">
                  <c:v>-0.2954</c:v>
                </c:pt>
                <c:pt idx="33">
                  <c:v>-0.2954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0F7-417B-B228-6A423B7598F8}"/>
            </c:ext>
          </c:extLst>
        </c:ser>
        <c:ser>
          <c:idx val="2"/>
          <c:order val="2"/>
          <c:tx>
            <c:strRef>
              <c:f>'Drift Raw data '!$AJ$59</c:f>
              <c:strCache>
                <c:ptCount val="1"/>
                <c:pt idx="0">
                  <c:v>0</c:v>
                </c:pt>
              </c:strCache>
            </c:strRef>
          </c:tx>
          <c:marker>
            <c:symbol val="triangle"/>
            <c:size val="5"/>
          </c:marker>
          <c:xVal>
            <c:numRef>
              <c:f>'Drift Raw data '!$C$63:$C$96</c:f>
              <c:numCache>
                <c:formatCode>General</c:formatCode>
                <c:ptCount val="34"/>
                <c:pt idx="0">
                  <c:v>0</c:v>
                </c:pt>
                <c:pt idx="1">
                  <c:v>3.3333333333333333E-2</c:v>
                </c:pt>
                <c:pt idx="2">
                  <c:v>8.3333333333333301E-2</c:v>
                </c:pt>
                <c:pt idx="3">
                  <c:v>0.16666666666666666</c:v>
                </c:pt>
                <c:pt idx="4">
                  <c:v>0.33333333333333331</c:v>
                </c:pt>
                <c:pt idx="5">
                  <c:v>0.5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8</c:v>
                </c:pt>
                <c:pt idx="10">
                  <c:v>12</c:v>
                </c:pt>
                <c:pt idx="11">
                  <c:v>24</c:v>
                </c:pt>
                <c:pt idx="12">
                  <c:v>48</c:v>
                </c:pt>
                <c:pt idx="13">
                  <c:v>72</c:v>
                </c:pt>
                <c:pt idx="14">
                  <c:v>100</c:v>
                </c:pt>
                <c:pt idx="15">
                  <c:v>168</c:v>
                </c:pt>
                <c:pt idx="16">
                  <c:v>196</c:v>
                </c:pt>
                <c:pt idx="17">
                  <c:v>216</c:v>
                </c:pt>
                <c:pt idx="18">
                  <c:v>264</c:v>
                </c:pt>
                <c:pt idx="19">
                  <c:v>300</c:v>
                </c:pt>
                <c:pt idx="20">
                  <c:v>336</c:v>
                </c:pt>
                <c:pt idx="21">
                  <c:v>408</c:v>
                </c:pt>
                <c:pt idx="22">
                  <c:v>504</c:v>
                </c:pt>
                <c:pt idx="23">
                  <c:v>600</c:v>
                </c:pt>
                <c:pt idx="24">
                  <c:v>720</c:v>
                </c:pt>
                <c:pt idx="25">
                  <c:v>792</c:v>
                </c:pt>
                <c:pt idx="26">
                  <c:v>840</c:v>
                </c:pt>
                <c:pt idx="27">
                  <c:v>912</c:v>
                </c:pt>
                <c:pt idx="28">
                  <c:v>5000</c:v>
                </c:pt>
                <c:pt idx="29">
                  <c:v>7000</c:v>
                </c:pt>
                <c:pt idx="30">
                  <c:v>10000</c:v>
                </c:pt>
                <c:pt idx="31">
                  <c:v>15000</c:v>
                </c:pt>
                <c:pt idx="32">
                  <c:v>20000</c:v>
                </c:pt>
                <c:pt idx="33">
                  <c:v>25000</c:v>
                </c:pt>
              </c:numCache>
            </c:numRef>
          </c:xVal>
          <c:yVal>
            <c:numRef>
              <c:f>'Drift Raw data '!$AN$63:$AN$96</c:f>
              <c:numCache>
                <c:formatCode>0.000_ ;[Red]\-0.000\ 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0F7-417B-B228-6A423B7598F8}"/>
            </c:ext>
          </c:extLst>
        </c:ser>
        <c:ser>
          <c:idx val="3"/>
          <c:order val="3"/>
          <c:tx>
            <c:strRef>
              <c:f>'Drift Raw data '!$AY$59</c:f>
              <c:strCache>
                <c:ptCount val="1"/>
                <c:pt idx="0">
                  <c:v>0</c:v>
                </c:pt>
              </c:strCache>
            </c:strRef>
          </c:tx>
          <c:marker>
            <c:symbol val="triangle"/>
            <c:size val="5"/>
          </c:marker>
          <c:xVal>
            <c:numRef>
              <c:f>'Drift Raw data '!$C$63:$C$96</c:f>
              <c:numCache>
                <c:formatCode>General</c:formatCode>
                <c:ptCount val="34"/>
                <c:pt idx="0">
                  <c:v>0</c:v>
                </c:pt>
                <c:pt idx="1">
                  <c:v>3.3333333333333333E-2</c:v>
                </c:pt>
                <c:pt idx="2">
                  <c:v>8.3333333333333301E-2</c:v>
                </c:pt>
                <c:pt idx="3">
                  <c:v>0.16666666666666666</c:v>
                </c:pt>
                <c:pt idx="4">
                  <c:v>0.33333333333333331</c:v>
                </c:pt>
                <c:pt idx="5">
                  <c:v>0.5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8</c:v>
                </c:pt>
                <c:pt idx="10">
                  <c:v>12</c:v>
                </c:pt>
                <c:pt idx="11">
                  <c:v>24</c:v>
                </c:pt>
                <c:pt idx="12">
                  <c:v>48</c:v>
                </c:pt>
                <c:pt idx="13">
                  <c:v>72</c:v>
                </c:pt>
                <c:pt idx="14">
                  <c:v>100</c:v>
                </c:pt>
                <c:pt idx="15">
                  <c:v>168</c:v>
                </c:pt>
                <c:pt idx="16">
                  <c:v>196</c:v>
                </c:pt>
                <c:pt idx="17">
                  <c:v>216</c:v>
                </c:pt>
                <c:pt idx="18">
                  <c:v>264</c:v>
                </c:pt>
                <c:pt idx="19">
                  <c:v>300</c:v>
                </c:pt>
                <c:pt idx="20">
                  <c:v>336</c:v>
                </c:pt>
                <c:pt idx="21">
                  <c:v>408</c:v>
                </c:pt>
                <c:pt idx="22">
                  <c:v>504</c:v>
                </c:pt>
                <c:pt idx="23">
                  <c:v>600</c:v>
                </c:pt>
                <c:pt idx="24">
                  <c:v>720</c:v>
                </c:pt>
                <c:pt idx="25">
                  <c:v>792</c:v>
                </c:pt>
                <c:pt idx="26">
                  <c:v>840</c:v>
                </c:pt>
                <c:pt idx="27">
                  <c:v>912</c:v>
                </c:pt>
                <c:pt idx="28">
                  <c:v>5000</c:v>
                </c:pt>
                <c:pt idx="29">
                  <c:v>7000</c:v>
                </c:pt>
                <c:pt idx="30">
                  <c:v>10000</c:v>
                </c:pt>
                <c:pt idx="31">
                  <c:v>15000</c:v>
                </c:pt>
                <c:pt idx="32">
                  <c:v>20000</c:v>
                </c:pt>
                <c:pt idx="33">
                  <c:v>25000</c:v>
                </c:pt>
              </c:numCache>
            </c:numRef>
          </c:xVal>
          <c:yVal>
            <c:numRef>
              <c:f>'Drift Raw data '!$BC$63:$BC$96</c:f>
              <c:numCache>
                <c:formatCode>0.000_ ;[Red]\-0.000\ 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90F7-417B-B228-6A423B7598F8}"/>
            </c:ext>
          </c:extLst>
        </c:ser>
        <c:ser>
          <c:idx val="4"/>
          <c:order val="4"/>
          <c:tx>
            <c:strRef>
              <c:f>'Drift Raw data '!$BN$59</c:f>
              <c:strCache>
                <c:ptCount val="1"/>
                <c:pt idx="0">
                  <c:v>0</c:v>
                </c:pt>
              </c:strCache>
            </c:strRef>
          </c:tx>
          <c:marker>
            <c:symbol val="circle"/>
            <c:size val="5"/>
          </c:marker>
          <c:xVal>
            <c:numRef>
              <c:f>'Drift Raw data '!$C$63:$C$96</c:f>
              <c:numCache>
                <c:formatCode>General</c:formatCode>
                <c:ptCount val="34"/>
                <c:pt idx="0">
                  <c:v>0</c:v>
                </c:pt>
                <c:pt idx="1">
                  <c:v>3.3333333333333333E-2</c:v>
                </c:pt>
                <c:pt idx="2">
                  <c:v>8.3333333333333301E-2</c:v>
                </c:pt>
                <c:pt idx="3">
                  <c:v>0.16666666666666666</c:v>
                </c:pt>
                <c:pt idx="4">
                  <c:v>0.33333333333333331</c:v>
                </c:pt>
                <c:pt idx="5">
                  <c:v>0.5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8</c:v>
                </c:pt>
                <c:pt idx="10">
                  <c:v>12</c:v>
                </c:pt>
                <c:pt idx="11">
                  <c:v>24</c:v>
                </c:pt>
                <c:pt idx="12">
                  <c:v>48</c:v>
                </c:pt>
                <c:pt idx="13">
                  <c:v>72</c:v>
                </c:pt>
                <c:pt idx="14">
                  <c:v>100</c:v>
                </c:pt>
                <c:pt idx="15">
                  <c:v>168</c:v>
                </c:pt>
                <c:pt idx="16">
                  <c:v>196</c:v>
                </c:pt>
                <c:pt idx="17">
                  <c:v>216</c:v>
                </c:pt>
                <c:pt idx="18">
                  <c:v>264</c:v>
                </c:pt>
                <c:pt idx="19">
                  <c:v>300</c:v>
                </c:pt>
                <c:pt idx="20">
                  <c:v>336</c:v>
                </c:pt>
                <c:pt idx="21">
                  <c:v>408</c:v>
                </c:pt>
                <c:pt idx="22">
                  <c:v>504</c:v>
                </c:pt>
                <c:pt idx="23">
                  <c:v>600</c:v>
                </c:pt>
                <c:pt idx="24">
                  <c:v>720</c:v>
                </c:pt>
                <c:pt idx="25">
                  <c:v>792</c:v>
                </c:pt>
                <c:pt idx="26">
                  <c:v>840</c:v>
                </c:pt>
                <c:pt idx="27">
                  <c:v>912</c:v>
                </c:pt>
                <c:pt idx="28">
                  <c:v>5000</c:v>
                </c:pt>
                <c:pt idx="29">
                  <c:v>7000</c:v>
                </c:pt>
                <c:pt idx="30">
                  <c:v>10000</c:v>
                </c:pt>
                <c:pt idx="31">
                  <c:v>15000</c:v>
                </c:pt>
                <c:pt idx="32">
                  <c:v>20000</c:v>
                </c:pt>
                <c:pt idx="33">
                  <c:v>25000</c:v>
                </c:pt>
              </c:numCache>
            </c:numRef>
          </c:xVal>
          <c:yVal>
            <c:numRef>
              <c:f>'Drift Raw data '!$BR$63:$BR$96</c:f>
              <c:numCache>
                <c:formatCode>0.000_ ;[Red]\-0.000\ 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90F7-417B-B228-6A423B7598F8}"/>
            </c:ext>
          </c:extLst>
        </c:ser>
        <c:ser>
          <c:idx val="5"/>
          <c:order val="5"/>
          <c:tx>
            <c:strRef>
              <c:f>'Drift Raw data '!$CC$59</c:f>
              <c:strCache>
                <c:ptCount val="1"/>
                <c:pt idx="0">
                  <c:v>0</c:v>
                </c:pt>
              </c:strCache>
            </c:strRef>
          </c:tx>
          <c:marker>
            <c:symbol val="circle"/>
            <c:size val="5"/>
          </c:marker>
          <c:xVal>
            <c:numRef>
              <c:f>'Drift Raw data '!$C$63:$C$96</c:f>
              <c:numCache>
                <c:formatCode>General</c:formatCode>
                <c:ptCount val="34"/>
                <c:pt idx="0">
                  <c:v>0</c:v>
                </c:pt>
                <c:pt idx="1">
                  <c:v>3.3333333333333333E-2</c:v>
                </c:pt>
                <c:pt idx="2">
                  <c:v>8.3333333333333301E-2</c:v>
                </c:pt>
                <c:pt idx="3">
                  <c:v>0.16666666666666666</c:v>
                </c:pt>
                <c:pt idx="4">
                  <c:v>0.33333333333333331</c:v>
                </c:pt>
                <c:pt idx="5">
                  <c:v>0.5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8</c:v>
                </c:pt>
                <c:pt idx="10">
                  <c:v>12</c:v>
                </c:pt>
                <c:pt idx="11">
                  <c:v>24</c:v>
                </c:pt>
                <c:pt idx="12">
                  <c:v>48</c:v>
                </c:pt>
                <c:pt idx="13">
                  <c:v>72</c:v>
                </c:pt>
                <c:pt idx="14">
                  <c:v>100</c:v>
                </c:pt>
                <c:pt idx="15">
                  <c:v>168</c:v>
                </c:pt>
                <c:pt idx="16">
                  <c:v>196</c:v>
                </c:pt>
                <c:pt idx="17">
                  <c:v>216</c:v>
                </c:pt>
                <c:pt idx="18">
                  <c:v>264</c:v>
                </c:pt>
                <c:pt idx="19">
                  <c:v>300</c:v>
                </c:pt>
                <c:pt idx="20">
                  <c:v>336</c:v>
                </c:pt>
                <c:pt idx="21">
                  <c:v>408</c:v>
                </c:pt>
                <c:pt idx="22">
                  <c:v>504</c:v>
                </c:pt>
                <c:pt idx="23">
                  <c:v>600</c:v>
                </c:pt>
                <c:pt idx="24">
                  <c:v>720</c:v>
                </c:pt>
                <c:pt idx="25">
                  <c:v>792</c:v>
                </c:pt>
                <c:pt idx="26">
                  <c:v>840</c:v>
                </c:pt>
                <c:pt idx="27">
                  <c:v>912</c:v>
                </c:pt>
                <c:pt idx="28">
                  <c:v>5000</c:v>
                </c:pt>
                <c:pt idx="29">
                  <c:v>7000</c:v>
                </c:pt>
                <c:pt idx="30">
                  <c:v>10000</c:v>
                </c:pt>
                <c:pt idx="31">
                  <c:v>15000</c:v>
                </c:pt>
                <c:pt idx="32">
                  <c:v>20000</c:v>
                </c:pt>
                <c:pt idx="33">
                  <c:v>25000</c:v>
                </c:pt>
              </c:numCache>
            </c:numRef>
          </c:xVal>
          <c:yVal>
            <c:numRef>
              <c:f>'Drift Raw data '!$CG$63:$CG$96</c:f>
              <c:numCache>
                <c:formatCode>0.000_ ;[Red]\-0.000\ 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90F7-417B-B228-6A423B7598F8}"/>
            </c:ext>
          </c:extLst>
        </c:ser>
        <c:ser>
          <c:idx val="6"/>
          <c:order val="6"/>
          <c:tx>
            <c:v>Guide Line</c:v>
          </c:tx>
          <c:spPr>
            <a:ln>
              <a:prstDash val="sysDot"/>
            </a:ln>
          </c:spPr>
          <c:marker>
            <c:symbol val="none"/>
          </c:marker>
          <c:xVal>
            <c:numRef>
              <c:f>'Drift Raw data '!$C$110:$C$131</c:f>
            </c:numRef>
          </c:xVal>
          <c:yVal>
            <c:numRef>
              <c:f>'Drift Raw data '!$O$110:$O$131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90F7-417B-B228-6A423B7598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373376"/>
        <c:axId val="30375296"/>
      </c:scatterChart>
      <c:valAx>
        <c:axId val="30373376"/>
        <c:scaling>
          <c:orientation val="minMax"/>
          <c:min val="0"/>
        </c:scaling>
        <c:delete val="0"/>
        <c:axPos val="b"/>
        <c:majorGridlines/>
        <c:minorGridlines>
          <c:spPr>
            <a:ln>
              <a:solidFill>
                <a:schemeClr val="bg1">
                  <a:lumMod val="85000"/>
                </a:scheme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lang="ja-JP"/>
                </a:pPr>
                <a:r>
                  <a:rPr lang="en-US" altLang="ja-JP"/>
                  <a:t>Aging</a:t>
                </a:r>
                <a:r>
                  <a:rPr lang="en-US" altLang="ja-JP" baseline="0"/>
                  <a:t> Time</a:t>
                </a:r>
                <a:r>
                  <a:rPr lang="ja-JP" altLang="en-US" baseline="0"/>
                  <a:t>　</a:t>
                </a:r>
                <a:r>
                  <a:rPr lang="en-US" altLang="ja-JP" baseline="0"/>
                  <a:t>[hours]</a:t>
                </a:r>
                <a:endParaRPr lang="ja-JP"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txPr>
          <a:bodyPr/>
          <a:lstStyle/>
          <a:p>
            <a:pPr>
              <a:defRPr lang="ja-JP" sz="1200">
                <a:latin typeface="+mj-lt"/>
              </a:defRPr>
            </a:pPr>
            <a:endParaRPr lang="zh-CN"/>
          </a:p>
        </c:txPr>
        <c:crossAx val="30375296"/>
        <c:crosses val="autoZero"/>
        <c:crossBetween val="midCat"/>
      </c:valAx>
      <c:valAx>
        <c:axId val="30375296"/>
        <c:scaling>
          <c:orientation val="minMax"/>
          <c:max val="2.0000000000000011E-2"/>
          <c:min val="-2.0000000000000004E-2"/>
        </c:scaling>
        <c:delete val="0"/>
        <c:axPos val="l"/>
        <c:majorGridlines/>
        <c:minorGridlines>
          <c:spPr>
            <a:ln>
              <a:solidFill>
                <a:schemeClr val="bg1">
                  <a:lumMod val="85000"/>
                </a:scheme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lang="ja-JP" b="0">
                    <a:latin typeface="Arial Unicode MS" pitchFamily="50" charset="-128"/>
                    <a:ea typeface="Arial Unicode MS" pitchFamily="50" charset="-128"/>
                    <a:cs typeface="Arial Unicode MS" pitchFamily="50" charset="-128"/>
                  </a:defRPr>
                </a:pPr>
                <a:r>
                  <a:rPr lang="en-US" altLang="ja-JP" b="0">
                    <a:latin typeface="Arial Unicode MS" pitchFamily="50" charset="-128"/>
                    <a:ea typeface="Arial Unicode MS" pitchFamily="50" charset="-128"/>
                    <a:cs typeface="Arial Unicode MS" pitchFamily="50" charset="-128"/>
                  </a:rPr>
                  <a:t>White Chromaticity</a:t>
                </a:r>
                <a:r>
                  <a:rPr lang="ja-JP" altLang="en-US" b="0">
                    <a:latin typeface="Arial Unicode MS" pitchFamily="50" charset="-128"/>
                    <a:ea typeface="Arial Unicode MS" pitchFamily="50" charset="-128"/>
                    <a:cs typeface="Arial Unicode MS" pitchFamily="50" charset="-128"/>
                  </a:rPr>
                  <a:t>　</a:t>
                </a:r>
                <a:r>
                  <a:rPr lang="en-US" altLang="ja-JP" b="0">
                    <a:latin typeface="Arial Unicode MS" pitchFamily="50" charset="-128"/>
                    <a:ea typeface="Arial Unicode MS" pitchFamily="50" charset="-128"/>
                    <a:cs typeface="Arial Unicode MS" pitchFamily="50" charset="-128"/>
                  </a:rPr>
                  <a:t>x value</a:t>
                </a:r>
                <a:endParaRPr lang="ja-JP" altLang="en-US" b="0">
                  <a:latin typeface="Arial Unicode MS" pitchFamily="50" charset="-128"/>
                  <a:ea typeface="Arial Unicode MS" pitchFamily="50" charset="-128"/>
                  <a:cs typeface="Arial Unicode MS" pitchFamily="50" charset="-128"/>
                </a:endParaRPr>
              </a:p>
            </c:rich>
          </c:tx>
          <c:overlay val="0"/>
        </c:title>
        <c:numFmt formatCode="#,##0.000_ " sourceLinked="0"/>
        <c:majorTickMark val="out"/>
        <c:minorTickMark val="none"/>
        <c:tickLblPos val="nextTo"/>
        <c:txPr>
          <a:bodyPr/>
          <a:lstStyle/>
          <a:p>
            <a:pPr>
              <a:defRPr lang="ja-JP" sz="1200">
                <a:latin typeface="+mj-lt"/>
              </a:defRPr>
            </a:pPr>
            <a:endParaRPr lang="zh-CN"/>
          </a:p>
        </c:txPr>
        <c:crossAx val="30373376"/>
        <c:crosses val="autoZero"/>
        <c:crossBetween val="midCat"/>
        <c:majorUnit val="1.0000000000000002E-2"/>
      </c:valAx>
    </c:plotArea>
    <c:legend>
      <c:legendPos val="r"/>
      <c:layout>
        <c:manualLayout>
          <c:xMode val="edge"/>
          <c:yMode val="edge"/>
          <c:x val="0.72521764847972259"/>
          <c:y val="3.8015403023769672E-3"/>
          <c:w val="0.26810987241861312"/>
          <c:h val="0.39986350426475592"/>
        </c:manualLayout>
      </c:layout>
      <c:overlay val="1"/>
      <c:spPr>
        <a:solidFill>
          <a:schemeClr val="bg1"/>
        </a:solidFill>
        <a:ln>
          <a:solidFill>
            <a:schemeClr val="bg1">
              <a:lumMod val="75000"/>
            </a:schemeClr>
          </a:solidFill>
        </a:ln>
      </c:spPr>
      <c:txPr>
        <a:bodyPr/>
        <a:lstStyle/>
        <a:p>
          <a:pPr>
            <a:defRPr lang="ja-JP" sz="1200">
              <a:latin typeface="+mn-lt"/>
            </a:defRPr>
          </a:pPr>
          <a:endParaRPr lang="zh-CN"/>
        </a:p>
      </c:txPr>
    </c:legend>
    <c:plotVisOnly val="1"/>
    <c:dispBlanksAs val="span"/>
    <c:showDLblsOverMax val="0"/>
  </c:chart>
  <c:printSettings>
    <c:headerFooter/>
    <c:pageMargins b="0.75000000000000477" l="0.70000000000000062" r="0.70000000000000062" t="0.75000000000000477" header="0.30000000000000032" footer="0.30000000000000032"/>
    <c:pageSetup/>
  </c:printSettings>
  <c:userShapes r:id="rId1"/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ja-JP"/>
            </a:pPr>
            <a:r>
              <a:rPr lang="en-US" altLang="ja-JP"/>
              <a:t>Lv</a:t>
            </a:r>
            <a:r>
              <a:rPr lang="ja-JP" altLang="en-US" baseline="0"/>
              <a:t> </a:t>
            </a:r>
            <a:r>
              <a:rPr lang="en-US" altLang="ja-JP"/>
              <a:t>(</a:t>
            </a:r>
            <a:r>
              <a:rPr lang="en-US" altLang="ja-JP" sz="1800" b="1" i="0" u="none" strike="noStrike" baseline="0">
                <a:effectLst/>
              </a:rPr>
              <a:t>Measrued Value</a:t>
            </a:r>
            <a:r>
              <a:rPr lang="en-US" altLang="ja-JP"/>
              <a:t>)</a:t>
            </a:r>
            <a:endParaRPr lang="ja-JP" alt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'Drift Raw data '!$F$59</c:f>
              <c:strCache>
                <c:ptCount val="1"/>
                <c:pt idx="0">
                  <c:v>0</c:v>
                </c:pt>
              </c:strCache>
            </c:strRef>
          </c:tx>
          <c:marker>
            <c:symbol val="square"/>
            <c:size val="5"/>
          </c:marker>
          <c:xVal>
            <c:numRef>
              <c:f>'Drift Raw data '!$C$8:$C$44</c:f>
              <c:numCache>
                <c:formatCode>0.0000_ </c:formatCode>
                <c:ptCount val="28"/>
                <c:pt idx="0" formatCode="General">
                  <c:v>0</c:v>
                </c:pt>
                <c:pt idx="1">
                  <c:v>3.3333333333333333E-2</c:v>
                </c:pt>
                <c:pt idx="2">
                  <c:v>8.3333333333333301E-2</c:v>
                </c:pt>
                <c:pt idx="3" formatCode="0.000_ ">
                  <c:v>0.16666666666666666</c:v>
                </c:pt>
                <c:pt idx="4" formatCode="0.000_ ">
                  <c:v>0.33333333333333331</c:v>
                </c:pt>
                <c:pt idx="5" formatCode="0.000_ ">
                  <c:v>0.5</c:v>
                </c:pt>
                <c:pt idx="6" formatCode="General">
                  <c:v>1</c:v>
                </c:pt>
                <c:pt idx="7" formatCode="General">
                  <c:v>2</c:v>
                </c:pt>
                <c:pt idx="8" formatCode="General">
                  <c:v>4</c:v>
                </c:pt>
                <c:pt idx="9" formatCode="General">
                  <c:v>8</c:v>
                </c:pt>
                <c:pt idx="10" formatCode="General">
                  <c:v>12</c:v>
                </c:pt>
                <c:pt idx="11" formatCode="General">
                  <c:v>24</c:v>
                </c:pt>
                <c:pt idx="12" formatCode="General">
                  <c:v>48</c:v>
                </c:pt>
                <c:pt idx="13" formatCode="General">
                  <c:v>72</c:v>
                </c:pt>
                <c:pt idx="14" formatCode="General">
                  <c:v>100</c:v>
                </c:pt>
                <c:pt idx="15" formatCode="General">
                  <c:v>168</c:v>
                </c:pt>
                <c:pt idx="16" formatCode="General">
                  <c:v>196</c:v>
                </c:pt>
                <c:pt idx="17" formatCode="General">
                  <c:v>216</c:v>
                </c:pt>
                <c:pt idx="18" formatCode="General">
                  <c:v>264</c:v>
                </c:pt>
                <c:pt idx="19" formatCode="General">
                  <c:v>300</c:v>
                </c:pt>
                <c:pt idx="20" formatCode="General">
                  <c:v>336</c:v>
                </c:pt>
                <c:pt idx="21" formatCode="General">
                  <c:v>408</c:v>
                </c:pt>
                <c:pt idx="22" formatCode="General">
                  <c:v>504</c:v>
                </c:pt>
                <c:pt idx="23" formatCode="General">
                  <c:v>600</c:v>
                </c:pt>
                <c:pt idx="24" formatCode="General">
                  <c:v>720</c:v>
                </c:pt>
                <c:pt idx="25" formatCode="General">
                  <c:v>792</c:v>
                </c:pt>
                <c:pt idx="26" formatCode="General">
                  <c:v>840</c:v>
                </c:pt>
                <c:pt idx="27" formatCode="General">
                  <c:v>912</c:v>
                </c:pt>
              </c:numCache>
            </c:numRef>
          </c:xVal>
          <c:yVal>
            <c:numRef>
              <c:f>'Drift Raw data '!$L$8:$L$44</c:f>
              <c:numCache>
                <c:formatCode>0.0_ </c:formatCode>
                <c:ptCount val="28"/>
                <c:pt idx="0">
                  <c:v>670.45</c:v>
                </c:pt>
                <c:pt idx="2">
                  <c:v>774.2</c:v>
                </c:pt>
                <c:pt idx="6">
                  <c:v>753</c:v>
                </c:pt>
                <c:pt idx="7">
                  <c:v>754</c:v>
                </c:pt>
                <c:pt idx="8">
                  <c:v>755</c:v>
                </c:pt>
                <c:pt idx="9">
                  <c:v>753</c:v>
                </c:pt>
                <c:pt idx="10">
                  <c:v>758</c:v>
                </c:pt>
                <c:pt idx="11">
                  <c:v>756</c:v>
                </c:pt>
                <c:pt idx="12">
                  <c:v>756</c:v>
                </c:pt>
                <c:pt idx="13">
                  <c:v>760</c:v>
                </c:pt>
                <c:pt idx="14">
                  <c:v>758</c:v>
                </c:pt>
                <c:pt idx="15">
                  <c:v>763</c:v>
                </c:pt>
                <c:pt idx="16">
                  <c:v>759</c:v>
                </c:pt>
                <c:pt idx="17">
                  <c:v>761</c:v>
                </c:pt>
                <c:pt idx="18">
                  <c:v>765.21669999999995</c:v>
                </c:pt>
                <c:pt idx="19">
                  <c:v>763.89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CE0-4727-BB31-B6969F471986}"/>
            </c:ext>
          </c:extLst>
        </c:ser>
        <c:ser>
          <c:idx val="1"/>
          <c:order val="1"/>
          <c:tx>
            <c:strRef>
              <c:f>'Drift Raw data '!$U$59</c:f>
              <c:strCache>
                <c:ptCount val="1"/>
                <c:pt idx="0">
                  <c:v>0</c:v>
                </c:pt>
              </c:strCache>
            </c:strRef>
          </c:tx>
          <c:marker>
            <c:symbol val="square"/>
            <c:size val="5"/>
          </c:marker>
          <c:xVal>
            <c:numRef>
              <c:f>'Drift Raw data '!$C$8:$C$44</c:f>
              <c:numCache>
                <c:formatCode>0.0000_ </c:formatCode>
                <c:ptCount val="28"/>
                <c:pt idx="0" formatCode="General">
                  <c:v>0</c:v>
                </c:pt>
                <c:pt idx="1">
                  <c:v>3.3333333333333333E-2</c:v>
                </c:pt>
                <c:pt idx="2">
                  <c:v>8.3333333333333301E-2</c:v>
                </c:pt>
                <c:pt idx="3" formatCode="0.000_ ">
                  <c:v>0.16666666666666666</c:v>
                </c:pt>
                <c:pt idx="4" formatCode="0.000_ ">
                  <c:v>0.33333333333333331</c:v>
                </c:pt>
                <c:pt idx="5" formatCode="0.000_ ">
                  <c:v>0.5</c:v>
                </c:pt>
                <c:pt idx="6" formatCode="General">
                  <c:v>1</c:v>
                </c:pt>
                <c:pt idx="7" formatCode="General">
                  <c:v>2</c:v>
                </c:pt>
                <c:pt idx="8" formatCode="General">
                  <c:v>4</c:v>
                </c:pt>
                <c:pt idx="9" formatCode="General">
                  <c:v>8</c:v>
                </c:pt>
                <c:pt idx="10" formatCode="General">
                  <c:v>12</c:v>
                </c:pt>
                <c:pt idx="11" formatCode="General">
                  <c:v>24</c:v>
                </c:pt>
                <c:pt idx="12" formatCode="General">
                  <c:v>48</c:v>
                </c:pt>
                <c:pt idx="13" formatCode="General">
                  <c:v>72</c:v>
                </c:pt>
                <c:pt idx="14" formatCode="General">
                  <c:v>100</c:v>
                </c:pt>
                <c:pt idx="15" formatCode="General">
                  <c:v>168</c:v>
                </c:pt>
                <c:pt idx="16" formatCode="General">
                  <c:v>196</c:v>
                </c:pt>
                <c:pt idx="17" formatCode="General">
                  <c:v>216</c:v>
                </c:pt>
                <c:pt idx="18" formatCode="General">
                  <c:v>264</c:v>
                </c:pt>
                <c:pt idx="19" formatCode="General">
                  <c:v>300</c:v>
                </c:pt>
                <c:pt idx="20" formatCode="General">
                  <c:v>336</c:v>
                </c:pt>
                <c:pt idx="21" formatCode="General">
                  <c:v>408</c:v>
                </c:pt>
                <c:pt idx="22" formatCode="General">
                  <c:v>504</c:v>
                </c:pt>
                <c:pt idx="23" formatCode="General">
                  <c:v>600</c:v>
                </c:pt>
                <c:pt idx="24" formatCode="General">
                  <c:v>720</c:v>
                </c:pt>
                <c:pt idx="25" formatCode="General">
                  <c:v>792</c:v>
                </c:pt>
                <c:pt idx="26" formatCode="General">
                  <c:v>840</c:v>
                </c:pt>
                <c:pt idx="27" formatCode="General">
                  <c:v>912</c:v>
                </c:pt>
              </c:numCache>
            </c:numRef>
          </c:xVal>
          <c:yVal>
            <c:numRef>
              <c:f>'Drift Raw data '!$AA$8:$AA$44</c:f>
              <c:numCache>
                <c:formatCode>0.0_ </c:formatCode>
                <c:ptCount val="28"/>
                <c:pt idx="0">
                  <c:v>665.99</c:v>
                </c:pt>
                <c:pt idx="2">
                  <c:v>766</c:v>
                </c:pt>
                <c:pt idx="6">
                  <c:v>758.3433</c:v>
                </c:pt>
                <c:pt idx="7">
                  <c:v>759</c:v>
                </c:pt>
                <c:pt idx="8">
                  <c:v>759</c:v>
                </c:pt>
                <c:pt idx="9">
                  <c:v>759</c:v>
                </c:pt>
                <c:pt idx="10">
                  <c:v>763</c:v>
                </c:pt>
                <c:pt idx="11">
                  <c:v>762</c:v>
                </c:pt>
                <c:pt idx="12">
                  <c:v>763</c:v>
                </c:pt>
                <c:pt idx="13">
                  <c:v>763</c:v>
                </c:pt>
                <c:pt idx="14">
                  <c:v>767</c:v>
                </c:pt>
                <c:pt idx="15">
                  <c:v>764</c:v>
                </c:pt>
                <c:pt idx="16">
                  <c:v>764.81330000000003</c:v>
                </c:pt>
                <c:pt idx="17">
                  <c:v>765</c:v>
                </c:pt>
                <c:pt idx="18">
                  <c:v>774</c:v>
                </c:pt>
                <c:pt idx="19">
                  <c:v>768.77670000000001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CE0-4727-BB31-B6969F471986}"/>
            </c:ext>
          </c:extLst>
        </c:ser>
        <c:ser>
          <c:idx val="2"/>
          <c:order val="2"/>
          <c:tx>
            <c:strRef>
              <c:f>'Drift Raw data '!$AJ$59</c:f>
              <c:strCache>
                <c:ptCount val="1"/>
                <c:pt idx="0">
                  <c:v>0</c:v>
                </c:pt>
              </c:strCache>
            </c:strRef>
          </c:tx>
          <c:marker>
            <c:symbol val="triangle"/>
            <c:size val="5"/>
          </c:marker>
          <c:xVal>
            <c:numRef>
              <c:f>'Drift Raw data '!$C$8:$C$44</c:f>
              <c:numCache>
                <c:formatCode>0.0000_ </c:formatCode>
                <c:ptCount val="28"/>
                <c:pt idx="0" formatCode="General">
                  <c:v>0</c:v>
                </c:pt>
                <c:pt idx="1">
                  <c:v>3.3333333333333333E-2</c:v>
                </c:pt>
                <c:pt idx="2">
                  <c:v>8.3333333333333301E-2</c:v>
                </c:pt>
                <c:pt idx="3" formatCode="0.000_ ">
                  <c:v>0.16666666666666666</c:v>
                </c:pt>
                <c:pt idx="4" formatCode="0.000_ ">
                  <c:v>0.33333333333333331</c:v>
                </c:pt>
                <c:pt idx="5" formatCode="0.000_ ">
                  <c:v>0.5</c:v>
                </c:pt>
                <c:pt idx="6" formatCode="General">
                  <c:v>1</c:v>
                </c:pt>
                <c:pt idx="7" formatCode="General">
                  <c:v>2</c:v>
                </c:pt>
                <c:pt idx="8" formatCode="General">
                  <c:v>4</c:v>
                </c:pt>
                <c:pt idx="9" formatCode="General">
                  <c:v>8</c:v>
                </c:pt>
                <c:pt idx="10" formatCode="General">
                  <c:v>12</c:v>
                </c:pt>
                <c:pt idx="11" formatCode="General">
                  <c:v>24</c:v>
                </c:pt>
                <c:pt idx="12" formatCode="General">
                  <c:v>48</c:v>
                </c:pt>
                <c:pt idx="13" formatCode="General">
                  <c:v>72</c:v>
                </c:pt>
                <c:pt idx="14" formatCode="General">
                  <c:v>100</c:v>
                </c:pt>
                <c:pt idx="15" formatCode="General">
                  <c:v>168</c:v>
                </c:pt>
                <c:pt idx="16" formatCode="General">
                  <c:v>196</c:v>
                </c:pt>
                <c:pt idx="17" formatCode="General">
                  <c:v>216</c:v>
                </c:pt>
                <c:pt idx="18" formatCode="General">
                  <c:v>264</c:v>
                </c:pt>
                <c:pt idx="19" formatCode="General">
                  <c:v>300</c:v>
                </c:pt>
                <c:pt idx="20" formatCode="General">
                  <c:v>336</c:v>
                </c:pt>
                <c:pt idx="21" formatCode="General">
                  <c:v>408</c:v>
                </c:pt>
                <c:pt idx="22" formatCode="General">
                  <c:v>504</c:v>
                </c:pt>
                <c:pt idx="23" formatCode="General">
                  <c:v>600</c:v>
                </c:pt>
                <c:pt idx="24" formatCode="General">
                  <c:v>720</c:v>
                </c:pt>
                <c:pt idx="25" formatCode="General">
                  <c:v>792</c:v>
                </c:pt>
                <c:pt idx="26" formatCode="General">
                  <c:v>840</c:v>
                </c:pt>
                <c:pt idx="27" formatCode="General">
                  <c:v>912</c:v>
                </c:pt>
              </c:numCache>
            </c:numRef>
          </c:xVal>
          <c:yVal>
            <c:numRef>
              <c:f>'Drift Raw data '!$AP$8:$AP$44</c:f>
              <c:numCache>
                <c:formatCode>0.0_ </c:formatCode>
                <c:ptCount val="28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CE0-4727-BB31-B6969F471986}"/>
            </c:ext>
          </c:extLst>
        </c:ser>
        <c:ser>
          <c:idx val="3"/>
          <c:order val="3"/>
          <c:tx>
            <c:strRef>
              <c:f>'Drift Raw data '!$AY$59</c:f>
              <c:strCache>
                <c:ptCount val="1"/>
                <c:pt idx="0">
                  <c:v>0</c:v>
                </c:pt>
              </c:strCache>
            </c:strRef>
          </c:tx>
          <c:marker>
            <c:symbol val="triangle"/>
            <c:size val="5"/>
          </c:marker>
          <c:xVal>
            <c:numRef>
              <c:f>'Drift Raw data '!$C$8:$C$44</c:f>
              <c:numCache>
                <c:formatCode>0.0000_ </c:formatCode>
                <c:ptCount val="28"/>
                <c:pt idx="0" formatCode="General">
                  <c:v>0</c:v>
                </c:pt>
                <c:pt idx="1">
                  <c:v>3.3333333333333333E-2</c:v>
                </c:pt>
                <c:pt idx="2">
                  <c:v>8.3333333333333301E-2</c:v>
                </c:pt>
                <c:pt idx="3" formatCode="0.000_ ">
                  <c:v>0.16666666666666666</c:v>
                </c:pt>
                <c:pt idx="4" formatCode="0.000_ ">
                  <c:v>0.33333333333333331</c:v>
                </c:pt>
                <c:pt idx="5" formatCode="0.000_ ">
                  <c:v>0.5</c:v>
                </c:pt>
                <c:pt idx="6" formatCode="General">
                  <c:v>1</c:v>
                </c:pt>
                <c:pt idx="7" formatCode="General">
                  <c:v>2</c:v>
                </c:pt>
                <c:pt idx="8" formatCode="General">
                  <c:v>4</c:v>
                </c:pt>
                <c:pt idx="9" formatCode="General">
                  <c:v>8</c:v>
                </c:pt>
                <c:pt idx="10" formatCode="General">
                  <c:v>12</c:v>
                </c:pt>
                <c:pt idx="11" formatCode="General">
                  <c:v>24</c:v>
                </c:pt>
                <c:pt idx="12" formatCode="General">
                  <c:v>48</c:v>
                </c:pt>
                <c:pt idx="13" formatCode="General">
                  <c:v>72</c:v>
                </c:pt>
                <c:pt idx="14" formatCode="General">
                  <c:v>100</c:v>
                </c:pt>
                <c:pt idx="15" formatCode="General">
                  <c:v>168</c:v>
                </c:pt>
                <c:pt idx="16" formatCode="General">
                  <c:v>196</c:v>
                </c:pt>
                <c:pt idx="17" formatCode="General">
                  <c:v>216</c:v>
                </c:pt>
                <c:pt idx="18" formatCode="General">
                  <c:v>264</c:v>
                </c:pt>
                <c:pt idx="19" formatCode="General">
                  <c:v>300</c:v>
                </c:pt>
                <c:pt idx="20" formatCode="General">
                  <c:v>336</c:v>
                </c:pt>
                <c:pt idx="21" formatCode="General">
                  <c:v>408</c:v>
                </c:pt>
                <c:pt idx="22" formatCode="General">
                  <c:v>504</c:v>
                </c:pt>
                <c:pt idx="23" formatCode="General">
                  <c:v>600</c:v>
                </c:pt>
                <c:pt idx="24" formatCode="General">
                  <c:v>720</c:v>
                </c:pt>
                <c:pt idx="25" formatCode="General">
                  <c:v>792</c:v>
                </c:pt>
                <c:pt idx="26" formatCode="General">
                  <c:v>840</c:v>
                </c:pt>
                <c:pt idx="27" formatCode="General">
                  <c:v>912</c:v>
                </c:pt>
              </c:numCache>
            </c:numRef>
          </c:xVal>
          <c:yVal>
            <c:numRef>
              <c:f>'Drift Raw data '!$BE$8:$BE$44</c:f>
              <c:numCache>
                <c:formatCode>0.0_ </c:formatCode>
                <c:ptCount val="28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3CE0-4727-BB31-B6969F471986}"/>
            </c:ext>
          </c:extLst>
        </c:ser>
        <c:ser>
          <c:idx val="4"/>
          <c:order val="4"/>
          <c:tx>
            <c:strRef>
              <c:f>'Drift Raw data '!$BN$59</c:f>
              <c:strCache>
                <c:ptCount val="1"/>
                <c:pt idx="0">
                  <c:v>0</c:v>
                </c:pt>
              </c:strCache>
            </c:strRef>
          </c:tx>
          <c:spPr>
            <a:ln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circle"/>
            <c:size val="5"/>
          </c:marker>
          <c:xVal>
            <c:numRef>
              <c:f>'Drift Raw data '!$C$8:$C$44</c:f>
              <c:numCache>
                <c:formatCode>0.0000_ </c:formatCode>
                <c:ptCount val="28"/>
                <c:pt idx="0" formatCode="General">
                  <c:v>0</c:v>
                </c:pt>
                <c:pt idx="1">
                  <c:v>3.3333333333333333E-2</c:v>
                </c:pt>
                <c:pt idx="2">
                  <c:v>8.3333333333333301E-2</c:v>
                </c:pt>
                <c:pt idx="3" formatCode="0.000_ ">
                  <c:v>0.16666666666666666</c:v>
                </c:pt>
                <c:pt idx="4" formatCode="0.000_ ">
                  <c:v>0.33333333333333331</c:v>
                </c:pt>
                <c:pt idx="5" formatCode="0.000_ ">
                  <c:v>0.5</c:v>
                </c:pt>
                <c:pt idx="6" formatCode="General">
                  <c:v>1</c:v>
                </c:pt>
                <c:pt idx="7" formatCode="General">
                  <c:v>2</c:v>
                </c:pt>
                <c:pt idx="8" formatCode="General">
                  <c:v>4</c:v>
                </c:pt>
                <c:pt idx="9" formatCode="General">
                  <c:v>8</c:v>
                </c:pt>
                <c:pt idx="10" formatCode="General">
                  <c:v>12</c:v>
                </c:pt>
                <c:pt idx="11" formatCode="General">
                  <c:v>24</c:v>
                </c:pt>
                <c:pt idx="12" formatCode="General">
                  <c:v>48</c:v>
                </c:pt>
                <c:pt idx="13" formatCode="General">
                  <c:v>72</c:v>
                </c:pt>
                <c:pt idx="14" formatCode="General">
                  <c:v>100</c:v>
                </c:pt>
                <c:pt idx="15" formatCode="General">
                  <c:v>168</c:v>
                </c:pt>
                <c:pt idx="16" formatCode="General">
                  <c:v>196</c:v>
                </c:pt>
                <c:pt idx="17" formatCode="General">
                  <c:v>216</c:v>
                </c:pt>
                <c:pt idx="18" formatCode="General">
                  <c:v>264</c:v>
                </c:pt>
                <c:pt idx="19" formatCode="General">
                  <c:v>300</c:v>
                </c:pt>
                <c:pt idx="20" formatCode="General">
                  <c:v>336</c:v>
                </c:pt>
                <c:pt idx="21" formatCode="General">
                  <c:v>408</c:v>
                </c:pt>
                <c:pt idx="22" formatCode="General">
                  <c:v>504</c:v>
                </c:pt>
                <c:pt idx="23" formatCode="General">
                  <c:v>600</c:v>
                </c:pt>
                <c:pt idx="24" formatCode="General">
                  <c:v>720</c:v>
                </c:pt>
                <c:pt idx="25" formatCode="General">
                  <c:v>792</c:v>
                </c:pt>
                <c:pt idx="26" formatCode="General">
                  <c:v>840</c:v>
                </c:pt>
                <c:pt idx="27" formatCode="General">
                  <c:v>912</c:v>
                </c:pt>
              </c:numCache>
            </c:numRef>
          </c:xVal>
          <c:yVal>
            <c:numRef>
              <c:f>'Drift Raw data '!$BT$8:$BT$44</c:f>
              <c:numCache>
                <c:formatCode>0.0_ </c:formatCode>
                <c:ptCount val="28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3CE0-4727-BB31-B6969F471986}"/>
            </c:ext>
          </c:extLst>
        </c:ser>
        <c:ser>
          <c:idx val="5"/>
          <c:order val="5"/>
          <c:tx>
            <c:strRef>
              <c:f>'Drift Raw data '!$CC$59</c:f>
              <c:strCache>
                <c:ptCount val="1"/>
                <c:pt idx="0">
                  <c:v>0</c:v>
                </c:pt>
              </c:strCache>
            </c:strRef>
          </c:tx>
          <c:marker>
            <c:symbol val="circle"/>
            <c:size val="5"/>
          </c:marker>
          <c:xVal>
            <c:numRef>
              <c:f>'Drift Raw data '!$C$8:$C$44</c:f>
              <c:numCache>
                <c:formatCode>0.0000_ </c:formatCode>
                <c:ptCount val="28"/>
                <c:pt idx="0" formatCode="General">
                  <c:v>0</c:v>
                </c:pt>
                <c:pt idx="1">
                  <c:v>3.3333333333333333E-2</c:v>
                </c:pt>
                <c:pt idx="2">
                  <c:v>8.3333333333333301E-2</c:v>
                </c:pt>
                <c:pt idx="3" formatCode="0.000_ ">
                  <c:v>0.16666666666666666</c:v>
                </c:pt>
                <c:pt idx="4" formatCode="0.000_ ">
                  <c:v>0.33333333333333331</c:v>
                </c:pt>
                <c:pt idx="5" formatCode="0.000_ ">
                  <c:v>0.5</c:v>
                </c:pt>
                <c:pt idx="6" formatCode="General">
                  <c:v>1</c:v>
                </c:pt>
                <c:pt idx="7" formatCode="General">
                  <c:v>2</c:v>
                </c:pt>
                <c:pt idx="8" formatCode="General">
                  <c:v>4</c:v>
                </c:pt>
                <c:pt idx="9" formatCode="General">
                  <c:v>8</c:v>
                </c:pt>
                <c:pt idx="10" formatCode="General">
                  <c:v>12</c:v>
                </c:pt>
                <c:pt idx="11" formatCode="General">
                  <c:v>24</c:v>
                </c:pt>
                <c:pt idx="12" formatCode="General">
                  <c:v>48</c:v>
                </c:pt>
                <c:pt idx="13" formatCode="General">
                  <c:v>72</c:v>
                </c:pt>
                <c:pt idx="14" formatCode="General">
                  <c:v>100</c:v>
                </c:pt>
                <c:pt idx="15" formatCode="General">
                  <c:v>168</c:v>
                </c:pt>
                <c:pt idx="16" formatCode="General">
                  <c:v>196</c:v>
                </c:pt>
                <c:pt idx="17" formatCode="General">
                  <c:v>216</c:v>
                </c:pt>
                <c:pt idx="18" formatCode="General">
                  <c:v>264</c:v>
                </c:pt>
                <c:pt idx="19" formatCode="General">
                  <c:v>300</c:v>
                </c:pt>
                <c:pt idx="20" formatCode="General">
                  <c:v>336</c:v>
                </c:pt>
                <c:pt idx="21" formatCode="General">
                  <c:v>408</c:v>
                </c:pt>
                <c:pt idx="22" formatCode="General">
                  <c:v>504</c:v>
                </c:pt>
                <c:pt idx="23" formatCode="General">
                  <c:v>600</c:v>
                </c:pt>
                <c:pt idx="24" formatCode="General">
                  <c:v>720</c:v>
                </c:pt>
                <c:pt idx="25" formatCode="General">
                  <c:v>792</c:v>
                </c:pt>
                <c:pt idx="26" formatCode="General">
                  <c:v>840</c:v>
                </c:pt>
                <c:pt idx="27" formatCode="General">
                  <c:v>912</c:v>
                </c:pt>
              </c:numCache>
            </c:numRef>
          </c:xVal>
          <c:yVal>
            <c:numRef>
              <c:f>'Drift Raw data '!$CI$8:$CI$44</c:f>
              <c:numCache>
                <c:formatCode>0.0_ </c:formatCode>
                <c:ptCount val="28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3CE0-4727-BB31-B6969F4719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554816"/>
        <c:axId val="123573376"/>
      </c:scatterChart>
      <c:valAx>
        <c:axId val="123554816"/>
        <c:scaling>
          <c:orientation val="minMax"/>
          <c:max val="100"/>
          <c:min val="0"/>
        </c:scaling>
        <c:delete val="0"/>
        <c:axPos val="b"/>
        <c:majorGridlines/>
        <c:minorGridlines>
          <c:spPr>
            <a:ln>
              <a:solidFill>
                <a:schemeClr val="bg1">
                  <a:lumMod val="85000"/>
                </a:scheme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lang="ja-JP"/>
                </a:pPr>
                <a:r>
                  <a:rPr lang="en-US" altLang="ja-JP" sz="1000" b="1" i="0" u="none" strike="noStrike" baseline="0"/>
                  <a:t>Aging Time</a:t>
                </a:r>
                <a:r>
                  <a:rPr lang="ja-JP" altLang="ja-JP" sz="1000" b="1" i="0" u="none" strike="noStrike" baseline="0"/>
                  <a:t>　</a:t>
                </a:r>
                <a:r>
                  <a:rPr lang="en-US" altLang="ja-JP" sz="1000" b="1" i="0" u="none" strike="noStrike" baseline="0"/>
                  <a:t>[hours]</a:t>
                </a:r>
                <a:endParaRPr lang="ja-JP"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txPr>
          <a:bodyPr/>
          <a:lstStyle/>
          <a:p>
            <a:pPr>
              <a:defRPr lang="ja-JP" sz="1200">
                <a:latin typeface="+mj-lt"/>
              </a:defRPr>
            </a:pPr>
            <a:endParaRPr lang="zh-CN"/>
          </a:p>
        </c:txPr>
        <c:crossAx val="123573376"/>
        <c:crosses val="autoZero"/>
        <c:crossBetween val="midCat"/>
      </c:valAx>
      <c:valAx>
        <c:axId val="123573376"/>
        <c:scaling>
          <c:orientation val="minMax"/>
          <c:max val="800"/>
          <c:min val="550"/>
        </c:scaling>
        <c:delete val="0"/>
        <c:axPos val="l"/>
        <c:majorGridlines/>
        <c:minorGridlines>
          <c:spPr>
            <a:ln>
              <a:solidFill>
                <a:schemeClr val="bg1">
                  <a:lumMod val="85000"/>
                </a:scheme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lang="ja-JP" b="0">
                    <a:latin typeface="Arial Unicode MS" pitchFamily="50" charset="-128"/>
                    <a:ea typeface="Arial Unicode MS" pitchFamily="50" charset="-128"/>
                    <a:cs typeface="Arial Unicode MS" pitchFamily="50" charset="-128"/>
                  </a:defRPr>
                </a:pPr>
                <a:r>
                  <a:rPr lang="en-US" altLang="ja-JP" b="0">
                    <a:latin typeface="Arial Unicode MS" pitchFamily="50" charset="-128"/>
                    <a:ea typeface="Arial Unicode MS" pitchFamily="50" charset="-128"/>
                    <a:cs typeface="Arial Unicode MS" pitchFamily="50" charset="-128"/>
                  </a:rPr>
                  <a:t>White Luminance</a:t>
                </a:r>
                <a:r>
                  <a:rPr lang="ja-JP" altLang="en-US" b="0" baseline="0">
                    <a:latin typeface="Arial Unicode MS" pitchFamily="50" charset="-128"/>
                    <a:ea typeface="Arial Unicode MS" pitchFamily="50" charset="-128"/>
                    <a:cs typeface="Arial Unicode MS" pitchFamily="50" charset="-128"/>
                  </a:rPr>
                  <a:t>  </a:t>
                </a:r>
                <a:r>
                  <a:rPr lang="en-US" altLang="ja-JP" b="0" baseline="0">
                    <a:latin typeface="Arial Unicode MS" pitchFamily="50" charset="-128"/>
                    <a:ea typeface="Arial Unicode MS" pitchFamily="50" charset="-128"/>
                    <a:cs typeface="Arial Unicode MS" pitchFamily="50" charset="-128"/>
                  </a:rPr>
                  <a:t>value</a:t>
                </a:r>
                <a:endParaRPr lang="ja-JP" altLang="en-US" b="0">
                  <a:latin typeface="Arial Unicode MS" pitchFamily="50" charset="-128"/>
                  <a:ea typeface="Arial Unicode MS" pitchFamily="50" charset="-128"/>
                  <a:cs typeface="Arial Unicode MS" pitchFamily="50" charset="-128"/>
                </a:endParaRPr>
              </a:p>
            </c:rich>
          </c:tx>
          <c:overlay val="0"/>
        </c:title>
        <c:numFmt formatCode="#,##0_);\(#,##0\)" sourceLinked="0"/>
        <c:majorTickMark val="out"/>
        <c:minorTickMark val="none"/>
        <c:tickLblPos val="nextTo"/>
        <c:txPr>
          <a:bodyPr/>
          <a:lstStyle/>
          <a:p>
            <a:pPr>
              <a:defRPr lang="ja-JP" sz="1200">
                <a:latin typeface="+mj-lt"/>
              </a:defRPr>
            </a:pPr>
            <a:endParaRPr lang="zh-CN"/>
          </a:p>
        </c:txPr>
        <c:crossAx val="123554816"/>
        <c:crosses val="autoZero"/>
        <c:crossBetween val="midCat"/>
        <c:majorUnit val="50"/>
      </c:valAx>
    </c:plotArea>
    <c:legend>
      <c:legendPos val="r"/>
      <c:layout>
        <c:manualLayout>
          <c:xMode val="edge"/>
          <c:yMode val="edge"/>
          <c:x val="0.72332390067614949"/>
          <c:y val="1.9792140001419802E-3"/>
          <c:w val="0.26082029339306473"/>
          <c:h val="0.23843720985724937"/>
        </c:manualLayout>
      </c:layout>
      <c:overlay val="1"/>
      <c:spPr>
        <a:solidFill>
          <a:schemeClr val="bg1"/>
        </a:solidFill>
        <a:ln>
          <a:solidFill>
            <a:schemeClr val="bg1">
              <a:lumMod val="75000"/>
            </a:schemeClr>
          </a:solidFill>
        </a:ln>
      </c:spPr>
      <c:txPr>
        <a:bodyPr/>
        <a:lstStyle/>
        <a:p>
          <a:pPr>
            <a:defRPr lang="ja-JP" sz="1200">
              <a:latin typeface="+mn-lt"/>
            </a:defRPr>
          </a:pPr>
          <a:endParaRPr lang="zh-CN"/>
        </a:p>
      </c:txPr>
    </c:legend>
    <c:plotVisOnly val="1"/>
    <c:dispBlanksAs val="span"/>
    <c:showDLblsOverMax val="0"/>
  </c:chart>
  <c:printSettings>
    <c:headerFooter/>
    <c:pageMargins b="0.75000000000000477" l="0.70000000000000062" r="0.70000000000000062" t="0.75000000000000477" header="0.30000000000000032" footer="0.30000000000000032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ja-JP"/>
            </a:pPr>
            <a:r>
              <a:rPr lang="en-US" altLang="ja-JP"/>
              <a:t>Wy (Variation)</a:t>
            </a:r>
            <a:endParaRPr lang="ja-JP" alt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'Drift Raw data '!$F$59</c:f>
              <c:strCache>
                <c:ptCount val="1"/>
                <c:pt idx="0">
                  <c:v>0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square"/>
            <c:size val="5"/>
          </c:marker>
          <c:xVal>
            <c:numRef>
              <c:f>'Drift Raw data '!$C$63:$C$80</c:f>
              <c:numCache>
                <c:formatCode>General</c:formatCode>
                <c:ptCount val="18"/>
                <c:pt idx="0">
                  <c:v>0</c:v>
                </c:pt>
                <c:pt idx="1">
                  <c:v>3.3333333333333333E-2</c:v>
                </c:pt>
                <c:pt idx="2">
                  <c:v>8.3333333333333301E-2</c:v>
                </c:pt>
                <c:pt idx="3">
                  <c:v>0.16666666666666666</c:v>
                </c:pt>
                <c:pt idx="4">
                  <c:v>0.33333333333333331</c:v>
                </c:pt>
                <c:pt idx="5">
                  <c:v>0.5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8</c:v>
                </c:pt>
                <c:pt idx="10">
                  <c:v>12</c:v>
                </c:pt>
                <c:pt idx="11">
                  <c:v>24</c:v>
                </c:pt>
                <c:pt idx="12">
                  <c:v>48</c:v>
                </c:pt>
                <c:pt idx="13">
                  <c:v>72</c:v>
                </c:pt>
                <c:pt idx="14">
                  <c:v>100</c:v>
                </c:pt>
                <c:pt idx="15">
                  <c:v>168</c:v>
                </c:pt>
                <c:pt idx="16">
                  <c:v>196</c:v>
                </c:pt>
                <c:pt idx="17">
                  <c:v>216</c:v>
                </c:pt>
              </c:numCache>
            </c:numRef>
          </c:xVal>
          <c:yVal>
            <c:numRef>
              <c:f>'Drift Raw data '!$K$63:$K$80</c:f>
              <c:numCache>
                <c:formatCode>0.000_ ;[Red]\-0.000\ </c:formatCode>
                <c:ptCount val="18"/>
                <c:pt idx="0">
                  <c:v>0</c:v>
                </c:pt>
                <c:pt idx="1">
                  <c:v>-0.31990000000000002</c:v>
                </c:pt>
                <c:pt idx="2">
                  <c:v>-3.0833300000000008E-2</c:v>
                </c:pt>
                <c:pt idx="3">
                  <c:v>-0.31990000000000002</c:v>
                </c:pt>
                <c:pt idx="4">
                  <c:v>-0.31990000000000002</c:v>
                </c:pt>
                <c:pt idx="5">
                  <c:v>-0.31990000000000002</c:v>
                </c:pt>
                <c:pt idx="6">
                  <c:v>-3.6900000000000044E-2</c:v>
                </c:pt>
                <c:pt idx="7">
                  <c:v>-3.7900000000000045E-2</c:v>
                </c:pt>
                <c:pt idx="8">
                  <c:v>-3.889999999999999E-2</c:v>
                </c:pt>
                <c:pt idx="11">
                  <c:v>-4.1899999999999993E-2</c:v>
                </c:pt>
                <c:pt idx="12">
                  <c:v>-4.2899999999999994E-2</c:v>
                </c:pt>
                <c:pt idx="15">
                  <c:v>-4.3899999999999995E-2</c:v>
                </c:pt>
                <c:pt idx="16">
                  <c:v>-4.4899999999999995E-2</c:v>
                </c:pt>
                <c:pt idx="17">
                  <c:v>-4.4899999999999995E-2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677-422F-88E3-64EAC06D6A20}"/>
            </c:ext>
          </c:extLst>
        </c:ser>
        <c:ser>
          <c:idx val="1"/>
          <c:order val="1"/>
          <c:tx>
            <c:strRef>
              <c:f>'Drift Raw data '!$U$59</c:f>
              <c:strCache>
                <c:ptCount val="1"/>
                <c:pt idx="0">
                  <c:v>0</c:v>
                </c:pt>
              </c:strCache>
            </c:strRef>
          </c:tx>
          <c:marker>
            <c:symbol val="square"/>
            <c:size val="5"/>
          </c:marker>
          <c:xVal>
            <c:numRef>
              <c:f>'Drift Raw data '!$C$63:$C$80</c:f>
              <c:numCache>
                <c:formatCode>General</c:formatCode>
                <c:ptCount val="18"/>
                <c:pt idx="0">
                  <c:v>0</c:v>
                </c:pt>
                <c:pt idx="1">
                  <c:v>3.3333333333333333E-2</c:v>
                </c:pt>
                <c:pt idx="2">
                  <c:v>8.3333333333333301E-2</c:v>
                </c:pt>
                <c:pt idx="3">
                  <c:v>0.16666666666666666</c:v>
                </c:pt>
                <c:pt idx="4">
                  <c:v>0.33333333333333331</c:v>
                </c:pt>
                <c:pt idx="5">
                  <c:v>0.5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8</c:v>
                </c:pt>
                <c:pt idx="10">
                  <c:v>12</c:v>
                </c:pt>
                <c:pt idx="11">
                  <c:v>24</c:v>
                </c:pt>
                <c:pt idx="12">
                  <c:v>48</c:v>
                </c:pt>
                <c:pt idx="13">
                  <c:v>72</c:v>
                </c:pt>
                <c:pt idx="14">
                  <c:v>100</c:v>
                </c:pt>
                <c:pt idx="15">
                  <c:v>168</c:v>
                </c:pt>
                <c:pt idx="16">
                  <c:v>196</c:v>
                </c:pt>
                <c:pt idx="17">
                  <c:v>216</c:v>
                </c:pt>
              </c:numCache>
            </c:numRef>
          </c:xVal>
          <c:yVal>
            <c:numRef>
              <c:f>'Drift Raw data '!$Z$63:$Z$80</c:f>
              <c:numCache>
                <c:formatCode>0.000_ ;[Red]\-0.000\ </c:formatCode>
                <c:ptCount val="18"/>
                <c:pt idx="0">
                  <c:v>0</c:v>
                </c:pt>
                <c:pt idx="1">
                  <c:v>-0.3261</c:v>
                </c:pt>
                <c:pt idx="2">
                  <c:v>-3.9100000000000024E-2</c:v>
                </c:pt>
                <c:pt idx="3">
                  <c:v>-0.3261</c:v>
                </c:pt>
                <c:pt idx="4">
                  <c:v>-0.3261</c:v>
                </c:pt>
                <c:pt idx="5">
                  <c:v>-0.3261</c:v>
                </c:pt>
                <c:pt idx="6">
                  <c:v>-4.3200000000000016E-2</c:v>
                </c:pt>
                <c:pt idx="7">
                  <c:v>-4.4100000000000028E-2</c:v>
                </c:pt>
                <c:pt idx="8">
                  <c:v>-4.5099999999999973E-2</c:v>
                </c:pt>
                <c:pt idx="9">
                  <c:v>-4.6099999999999974E-2</c:v>
                </c:pt>
                <c:pt idx="10">
                  <c:v>-4.6099999999999974E-2</c:v>
                </c:pt>
                <c:pt idx="11">
                  <c:v>-4.8099999999999976E-2</c:v>
                </c:pt>
                <c:pt idx="12">
                  <c:v>-4.9099999999999977E-2</c:v>
                </c:pt>
                <c:pt idx="13">
                  <c:v>-4.9099999999999977E-2</c:v>
                </c:pt>
                <c:pt idx="14">
                  <c:v>-4.9099999999999977E-2</c:v>
                </c:pt>
                <c:pt idx="15">
                  <c:v>-5.0099999999999978E-2</c:v>
                </c:pt>
                <c:pt idx="16">
                  <c:v>-5.04E-2</c:v>
                </c:pt>
                <c:pt idx="17">
                  <c:v>-5.0099999999999978E-2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677-422F-88E3-64EAC06D6A20}"/>
            </c:ext>
          </c:extLst>
        </c:ser>
        <c:ser>
          <c:idx val="2"/>
          <c:order val="2"/>
          <c:tx>
            <c:strRef>
              <c:f>'Drift Raw data '!$AJ$59</c:f>
              <c:strCache>
                <c:ptCount val="1"/>
                <c:pt idx="0">
                  <c:v>0</c:v>
                </c:pt>
              </c:strCache>
            </c:strRef>
          </c:tx>
          <c:marker>
            <c:symbol val="triangle"/>
            <c:size val="5"/>
          </c:marker>
          <c:xVal>
            <c:numRef>
              <c:f>'Drift Raw data '!$C$63:$C$80</c:f>
              <c:numCache>
                <c:formatCode>General</c:formatCode>
                <c:ptCount val="18"/>
                <c:pt idx="0">
                  <c:v>0</c:v>
                </c:pt>
                <c:pt idx="1">
                  <c:v>3.3333333333333333E-2</c:v>
                </c:pt>
                <c:pt idx="2">
                  <c:v>8.3333333333333301E-2</c:v>
                </c:pt>
                <c:pt idx="3">
                  <c:v>0.16666666666666666</c:v>
                </c:pt>
                <c:pt idx="4">
                  <c:v>0.33333333333333331</c:v>
                </c:pt>
                <c:pt idx="5">
                  <c:v>0.5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8</c:v>
                </c:pt>
                <c:pt idx="10">
                  <c:v>12</c:v>
                </c:pt>
                <c:pt idx="11">
                  <c:v>24</c:v>
                </c:pt>
                <c:pt idx="12">
                  <c:v>48</c:v>
                </c:pt>
                <c:pt idx="13">
                  <c:v>72</c:v>
                </c:pt>
                <c:pt idx="14">
                  <c:v>100</c:v>
                </c:pt>
                <c:pt idx="15">
                  <c:v>168</c:v>
                </c:pt>
                <c:pt idx="16">
                  <c:v>196</c:v>
                </c:pt>
                <c:pt idx="17">
                  <c:v>216</c:v>
                </c:pt>
              </c:numCache>
            </c:numRef>
          </c:xVal>
          <c:yVal>
            <c:numRef>
              <c:f>'Drift Raw data '!$AO$63:$AO$80</c:f>
              <c:numCache>
                <c:formatCode>0.000_ ;[Red]\-0.000\ 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677-422F-88E3-64EAC06D6A20}"/>
            </c:ext>
          </c:extLst>
        </c:ser>
        <c:ser>
          <c:idx val="3"/>
          <c:order val="3"/>
          <c:tx>
            <c:strRef>
              <c:f>'Drift Raw data '!$AY$59</c:f>
              <c:strCache>
                <c:ptCount val="1"/>
                <c:pt idx="0">
                  <c:v>0</c:v>
                </c:pt>
              </c:strCache>
            </c:strRef>
          </c:tx>
          <c:marker>
            <c:symbol val="triangle"/>
            <c:size val="5"/>
          </c:marker>
          <c:xVal>
            <c:numRef>
              <c:f>'Drift Raw data '!$C$63:$C$80</c:f>
              <c:numCache>
                <c:formatCode>General</c:formatCode>
                <c:ptCount val="18"/>
                <c:pt idx="0">
                  <c:v>0</c:v>
                </c:pt>
                <c:pt idx="1">
                  <c:v>3.3333333333333333E-2</c:v>
                </c:pt>
                <c:pt idx="2">
                  <c:v>8.3333333333333301E-2</c:v>
                </c:pt>
                <c:pt idx="3">
                  <c:v>0.16666666666666666</c:v>
                </c:pt>
                <c:pt idx="4">
                  <c:v>0.33333333333333331</c:v>
                </c:pt>
                <c:pt idx="5">
                  <c:v>0.5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8</c:v>
                </c:pt>
                <c:pt idx="10">
                  <c:v>12</c:v>
                </c:pt>
                <c:pt idx="11">
                  <c:v>24</c:v>
                </c:pt>
                <c:pt idx="12">
                  <c:v>48</c:v>
                </c:pt>
                <c:pt idx="13">
                  <c:v>72</c:v>
                </c:pt>
                <c:pt idx="14">
                  <c:v>100</c:v>
                </c:pt>
                <c:pt idx="15">
                  <c:v>168</c:v>
                </c:pt>
                <c:pt idx="16">
                  <c:v>196</c:v>
                </c:pt>
                <c:pt idx="17">
                  <c:v>216</c:v>
                </c:pt>
              </c:numCache>
            </c:numRef>
          </c:xVal>
          <c:yVal>
            <c:numRef>
              <c:f>'Drift Raw data '!$BD$63:$BD$80</c:f>
              <c:numCache>
                <c:formatCode>0.000_ ;[Red]\-0.000\ 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8677-422F-88E3-64EAC06D6A20}"/>
            </c:ext>
          </c:extLst>
        </c:ser>
        <c:ser>
          <c:idx val="4"/>
          <c:order val="4"/>
          <c:tx>
            <c:strRef>
              <c:f>'Drift Raw data '!$BN$59</c:f>
              <c:strCache>
                <c:ptCount val="1"/>
                <c:pt idx="0">
                  <c:v>0</c:v>
                </c:pt>
              </c:strCache>
            </c:strRef>
          </c:tx>
          <c:marker>
            <c:symbol val="circle"/>
            <c:size val="5"/>
          </c:marker>
          <c:xVal>
            <c:numRef>
              <c:f>'Drift Raw data '!$C$63:$C$80</c:f>
              <c:numCache>
                <c:formatCode>General</c:formatCode>
                <c:ptCount val="18"/>
                <c:pt idx="0">
                  <c:v>0</c:v>
                </c:pt>
                <c:pt idx="1">
                  <c:v>3.3333333333333333E-2</c:v>
                </c:pt>
                <c:pt idx="2">
                  <c:v>8.3333333333333301E-2</c:v>
                </c:pt>
                <c:pt idx="3">
                  <c:v>0.16666666666666666</c:v>
                </c:pt>
                <c:pt idx="4">
                  <c:v>0.33333333333333331</c:v>
                </c:pt>
                <c:pt idx="5">
                  <c:v>0.5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8</c:v>
                </c:pt>
                <c:pt idx="10">
                  <c:v>12</c:v>
                </c:pt>
                <c:pt idx="11">
                  <c:v>24</c:v>
                </c:pt>
                <c:pt idx="12">
                  <c:v>48</c:v>
                </c:pt>
                <c:pt idx="13">
                  <c:v>72</c:v>
                </c:pt>
                <c:pt idx="14">
                  <c:v>100</c:v>
                </c:pt>
                <c:pt idx="15">
                  <c:v>168</c:v>
                </c:pt>
                <c:pt idx="16">
                  <c:v>196</c:v>
                </c:pt>
                <c:pt idx="17">
                  <c:v>216</c:v>
                </c:pt>
              </c:numCache>
            </c:numRef>
          </c:xVal>
          <c:yVal>
            <c:numRef>
              <c:f>'Drift Raw data '!$BS$63:$BS$80</c:f>
              <c:numCache>
                <c:formatCode>0.000_ ;[Red]\-0.000\ 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8677-422F-88E3-64EAC06D6A20}"/>
            </c:ext>
          </c:extLst>
        </c:ser>
        <c:ser>
          <c:idx val="5"/>
          <c:order val="5"/>
          <c:tx>
            <c:strRef>
              <c:f>'Drift Raw data '!$CC$59</c:f>
              <c:strCache>
                <c:ptCount val="1"/>
                <c:pt idx="0">
                  <c:v>0</c:v>
                </c:pt>
              </c:strCache>
            </c:strRef>
          </c:tx>
          <c:marker>
            <c:symbol val="circle"/>
            <c:size val="5"/>
          </c:marker>
          <c:xVal>
            <c:numRef>
              <c:f>'Drift Raw data '!$C$63:$C$80</c:f>
              <c:numCache>
                <c:formatCode>General</c:formatCode>
                <c:ptCount val="18"/>
                <c:pt idx="0">
                  <c:v>0</c:v>
                </c:pt>
                <c:pt idx="1">
                  <c:v>3.3333333333333333E-2</c:v>
                </c:pt>
                <c:pt idx="2">
                  <c:v>8.3333333333333301E-2</c:v>
                </c:pt>
                <c:pt idx="3">
                  <c:v>0.16666666666666666</c:v>
                </c:pt>
                <c:pt idx="4">
                  <c:v>0.33333333333333331</c:v>
                </c:pt>
                <c:pt idx="5">
                  <c:v>0.5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8</c:v>
                </c:pt>
                <c:pt idx="10">
                  <c:v>12</c:v>
                </c:pt>
                <c:pt idx="11">
                  <c:v>24</c:v>
                </c:pt>
                <c:pt idx="12">
                  <c:v>48</c:v>
                </c:pt>
                <c:pt idx="13">
                  <c:v>72</c:v>
                </c:pt>
                <c:pt idx="14">
                  <c:v>100</c:v>
                </c:pt>
                <c:pt idx="15">
                  <c:v>168</c:v>
                </c:pt>
                <c:pt idx="16">
                  <c:v>196</c:v>
                </c:pt>
                <c:pt idx="17">
                  <c:v>216</c:v>
                </c:pt>
              </c:numCache>
            </c:numRef>
          </c:xVal>
          <c:yVal>
            <c:numRef>
              <c:f>'Drift Raw data '!$CH$63:$CH$80</c:f>
              <c:numCache>
                <c:formatCode>0.000_ ;[Red]\-0.000\ 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8677-422F-88E3-64EAC06D6A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498496"/>
        <c:axId val="123500416"/>
      </c:scatterChart>
      <c:valAx>
        <c:axId val="123498496"/>
        <c:scaling>
          <c:orientation val="minMax"/>
          <c:max val="350"/>
          <c:min val="0"/>
        </c:scaling>
        <c:delete val="0"/>
        <c:axPos val="b"/>
        <c:majorGridlines/>
        <c:minorGridlines>
          <c:spPr>
            <a:ln>
              <a:solidFill>
                <a:schemeClr val="bg1">
                  <a:lumMod val="85000"/>
                </a:scheme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lang="ja-JP"/>
                </a:pPr>
                <a:r>
                  <a:rPr lang="en-US" altLang="ja-JP" sz="1000" b="1" i="0" u="none" strike="noStrike" baseline="0"/>
                  <a:t>Aging Time</a:t>
                </a:r>
                <a:r>
                  <a:rPr lang="ja-JP" altLang="ja-JP" sz="1000" b="1" i="0" u="none" strike="noStrike" baseline="0"/>
                  <a:t>　</a:t>
                </a:r>
                <a:r>
                  <a:rPr lang="en-US" altLang="ja-JP" sz="1000" b="1" i="0" u="none" strike="noStrike" baseline="0"/>
                  <a:t>[hours]</a:t>
                </a:r>
                <a:endParaRPr lang="ja-JP"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txPr>
          <a:bodyPr/>
          <a:lstStyle/>
          <a:p>
            <a:pPr>
              <a:defRPr lang="ja-JP"/>
            </a:pPr>
            <a:endParaRPr lang="zh-CN"/>
          </a:p>
        </c:txPr>
        <c:crossAx val="123500416"/>
        <c:crosses val="autoZero"/>
        <c:crossBetween val="midCat"/>
      </c:valAx>
      <c:valAx>
        <c:axId val="123500416"/>
        <c:scaling>
          <c:orientation val="minMax"/>
          <c:max val="1.0000000000000005E-2"/>
          <c:min val="-3.0000000000000006E-2"/>
        </c:scaling>
        <c:delete val="0"/>
        <c:axPos val="l"/>
        <c:majorGridlines/>
        <c:minorGridlines>
          <c:spPr>
            <a:ln>
              <a:solidFill>
                <a:schemeClr val="bg1">
                  <a:lumMod val="85000"/>
                </a:scheme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lang="ja-JP"/>
                </a:pPr>
                <a:r>
                  <a:rPr lang="en-US" altLang="ja-JP"/>
                  <a:t>White Chromaticity</a:t>
                </a:r>
                <a:r>
                  <a:rPr lang="ja-JP" altLang="en-US"/>
                  <a:t>　</a:t>
                </a:r>
                <a:r>
                  <a:rPr lang="en-US" altLang="ja-JP"/>
                  <a:t>y value</a:t>
                </a:r>
                <a:endParaRPr lang="ja-JP" altLang="en-US"/>
              </a:p>
            </c:rich>
          </c:tx>
          <c:overlay val="0"/>
        </c:title>
        <c:numFmt formatCode="#,##0.000_ " sourceLinked="0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zh-CN"/>
          </a:p>
        </c:txPr>
        <c:crossAx val="123498496"/>
        <c:crosses val="autoZero"/>
        <c:crossBetween val="midCat"/>
        <c:majorUnit val="1.0000000000000002E-2"/>
      </c:valAx>
    </c:plotArea>
    <c:legend>
      <c:legendPos val="r"/>
      <c:overlay val="0"/>
      <c:txPr>
        <a:bodyPr/>
        <a:lstStyle/>
        <a:p>
          <a:pPr>
            <a:defRPr lang="ja-JP"/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000000000000466" l="0.70000000000000062" r="0.70000000000000062" t="0.75000000000000466" header="0.30000000000000032" footer="0.30000000000000032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ja-JP"/>
            </a:pPr>
            <a:r>
              <a:rPr lang="en-US" altLang="ja-JP"/>
              <a:t>Lv (Variation)</a:t>
            </a:r>
            <a:endParaRPr lang="ja-JP" alt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'Drift Raw data '!$F$59</c:f>
              <c:strCache>
                <c:ptCount val="1"/>
                <c:pt idx="0">
                  <c:v>0</c:v>
                </c:pt>
              </c:strCache>
            </c:strRef>
          </c:tx>
          <c:marker>
            <c:symbol val="square"/>
            <c:size val="5"/>
          </c:marker>
          <c:xVal>
            <c:numRef>
              <c:f>'Drift Raw data '!$C$63:$C$96</c:f>
              <c:numCache>
                <c:formatCode>General</c:formatCode>
                <c:ptCount val="34"/>
                <c:pt idx="0">
                  <c:v>0</c:v>
                </c:pt>
                <c:pt idx="1">
                  <c:v>3.3333333333333333E-2</c:v>
                </c:pt>
                <c:pt idx="2">
                  <c:v>8.3333333333333301E-2</c:v>
                </c:pt>
                <c:pt idx="3">
                  <c:v>0.16666666666666666</c:v>
                </c:pt>
                <c:pt idx="4">
                  <c:v>0.33333333333333331</c:v>
                </c:pt>
                <c:pt idx="5">
                  <c:v>0.5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8</c:v>
                </c:pt>
                <c:pt idx="10">
                  <c:v>12</c:v>
                </c:pt>
                <c:pt idx="11">
                  <c:v>24</c:v>
                </c:pt>
                <c:pt idx="12">
                  <c:v>48</c:v>
                </c:pt>
                <c:pt idx="13">
                  <c:v>72</c:v>
                </c:pt>
                <c:pt idx="14">
                  <c:v>100</c:v>
                </c:pt>
                <c:pt idx="15">
                  <c:v>168</c:v>
                </c:pt>
                <c:pt idx="16">
                  <c:v>196</c:v>
                </c:pt>
                <c:pt idx="17">
                  <c:v>216</c:v>
                </c:pt>
                <c:pt idx="18">
                  <c:v>264</c:v>
                </c:pt>
                <c:pt idx="19">
                  <c:v>300</c:v>
                </c:pt>
                <c:pt idx="20">
                  <c:v>336</c:v>
                </c:pt>
                <c:pt idx="21">
                  <c:v>408</c:v>
                </c:pt>
                <c:pt idx="22">
                  <c:v>504</c:v>
                </c:pt>
                <c:pt idx="23">
                  <c:v>600</c:v>
                </c:pt>
                <c:pt idx="24">
                  <c:v>720</c:v>
                </c:pt>
                <c:pt idx="25">
                  <c:v>792</c:v>
                </c:pt>
                <c:pt idx="26">
                  <c:v>840</c:v>
                </c:pt>
                <c:pt idx="27">
                  <c:v>912</c:v>
                </c:pt>
                <c:pt idx="28">
                  <c:v>5000</c:v>
                </c:pt>
                <c:pt idx="29">
                  <c:v>7000</c:v>
                </c:pt>
                <c:pt idx="30">
                  <c:v>10000</c:v>
                </c:pt>
                <c:pt idx="31">
                  <c:v>15000</c:v>
                </c:pt>
                <c:pt idx="32">
                  <c:v>20000</c:v>
                </c:pt>
                <c:pt idx="33">
                  <c:v>25000</c:v>
                </c:pt>
              </c:numCache>
            </c:numRef>
          </c:xVal>
          <c:yVal>
            <c:numRef>
              <c:f>'Drift Raw data '!$L$63:$L$96</c:f>
              <c:numCache>
                <c:formatCode>0.00_);[Red]\(0.00\)</c:formatCode>
                <c:ptCount val="34"/>
                <c:pt idx="0">
                  <c:v>100</c:v>
                </c:pt>
                <c:pt idx="1">
                  <c:v>0</c:v>
                </c:pt>
                <c:pt idx="2">
                  <c:v>115.47468118427922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112.31262584831083</c:v>
                </c:pt>
                <c:pt idx="7">
                  <c:v>112.46177940189423</c:v>
                </c:pt>
                <c:pt idx="8">
                  <c:v>112.61093295547767</c:v>
                </c:pt>
                <c:pt idx="11">
                  <c:v>112.76008650906107</c:v>
                </c:pt>
                <c:pt idx="12">
                  <c:v>112.76008650906107</c:v>
                </c:pt>
                <c:pt idx="15">
                  <c:v>113.80416138414498</c:v>
                </c:pt>
                <c:pt idx="16">
                  <c:v>113.20754716981132</c:v>
                </c:pt>
                <c:pt idx="17">
                  <c:v>113.50585427697814</c:v>
                </c:pt>
                <c:pt idx="18">
                  <c:v>114.13479006637333</c:v>
                </c:pt>
                <c:pt idx="19">
                  <c:v>113.9369080468342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16D-4144-8291-6A9266F04A5B}"/>
            </c:ext>
          </c:extLst>
        </c:ser>
        <c:ser>
          <c:idx val="1"/>
          <c:order val="1"/>
          <c:tx>
            <c:strRef>
              <c:f>'Drift Raw data '!$U$59</c:f>
              <c:strCache>
                <c:ptCount val="1"/>
                <c:pt idx="0">
                  <c:v>0</c:v>
                </c:pt>
              </c:strCache>
            </c:strRef>
          </c:tx>
          <c:marker>
            <c:symbol val="square"/>
            <c:size val="5"/>
          </c:marker>
          <c:xVal>
            <c:numRef>
              <c:f>'Drift Raw data '!$C$63:$C$96</c:f>
              <c:numCache>
                <c:formatCode>General</c:formatCode>
                <c:ptCount val="34"/>
                <c:pt idx="0">
                  <c:v>0</c:v>
                </c:pt>
                <c:pt idx="1">
                  <c:v>3.3333333333333333E-2</c:v>
                </c:pt>
                <c:pt idx="2">
                  <c:v>8.3333333333333301E-2</c:v>
                </c:pt>
                <c:pt idx="3">
                  <c:v>0.16666666666666666</c:v>
                </c:pt>
                <c:pt idx="4">
                  <c:v>0.33333333333333331</c:v>
                </c:pt>
                <c:pt idx="5">
                  <c:v>0.5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8</c:v>
                </c:pt>
                <c:pt idx="10">
                  <c:v>12</c:v>
                </c:pt>
                <c:pt idx="11">
                  <c:v>24</c:v>
                </c:pt>
                <c:pt idx="12">
                  <c:v>48</c:v>
                </c:pt>
                <c:pt idx="13">
                  <c:v>72</c:v>
                </c:pt>
                <c:pt idx="14">
                  <c:v>100</c:v>
                </c:pt>
                <c:pt idx="15">
                  <c:v>168</c:v>
                </c:pt>
                <c:pt idx="16">
                  <c:v>196</c:v>
                </c:pt>
                <c:pt idx="17">
                  <c:v>216</c:v>
                </c:pt>
                <c:pt idx="18">
                  <c:v>264</c:v>
                </c:pt>
                <c:pt idx="19">
                  <c:v>300</c:v>
                </c:pt>
                <c:pt idx="20">
                  <c:v>336</c:v>
                </c:pt>
                <c:pt idx="21">
                  <c:v>408</c:v>
                </c:pt>
                <c:pt idx="22">
                  <c:v>504</c:v>
                </c:pt>
                <c:pt idx="23">
                  <c:v>600</c:v>
                </c:pt>
                <c:pt idx="24">
                  <c:v>720</c:v>
                </c:pt>
                <c:pt idx="25">
                  <c:v>792</c:v>
                </c:pt>
                <c:pt idx="26">
                  <c:v>840</c:v>
                </c:pt>
                <c:pt idx="27">
                  <c:v>912</c:v>
                </c:pt>
                <c:pt idx="28">
                  <c:v>5000</c:v>
                </c:pt>
                <c:pt idx="29">
                  <c:v>7000</c:v>
                </c:pt>
                <c:pt idx="30">
                  <c:v>10000</c:v>
                </c:pt>
                <c:pt idx="31">
                  <c:v>15000</c:v>
                </c:pt>
                <c:pt idx="32">
                  <c:v>20000</c:v>
                </c:pt>
                <c:pt idx="33">
                  <c:v>25000</c:v>
                </c:pt>
              </c:numCache>
            </c:numRef>
          </c:xVal>
          <c:yVal>
            <c:numRef>
              <c:f>'Drift Raw data '!$AA$63:$AA$96</c:f>
              <c:numCache>
                <c:formatCode>0.00_);[Red]\(0.00\)</c:formatCode>
                <c:ptCount val="34"/>
                <c:pt idx="0">
                  <c:v>100</c:v>
                </c:pt>
                <c:pt idx="1">
                  <c:v>0</c:v>
                </c:pt>
                <c:pt idx="2">
                  <c:v>115.01674199312302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113.86707007612726</c:v>
                </c:pt>
                <c:pt idx="7">
                  <c:v>113.96567516028769</c:v>
                </c:pt>
                <c:pt idx="8">
                  <c:v>113.96567516028769</c:v>
                </c:pt>
                <c:pt idx="9">
                  <c:v>113.96567516028769</c:v>
                </c:pt>
                <c:pt idx="10">
                  <c:v>114.56628477905073</c:v>
                </c:pt>
                <c:pt idx="11">
                  <c:v>114.41613237435998</c:v>
                </c:pt>
                <c:pt idx="12">
                  <c:v>114.56628477905073</c:v>
                </c:pt>
                <c:pt idx="13">
                  <c:v>114.56628477905073</c:v>
                </c:pt>
                <c:pt idx="14">
                  <c:v>115.16689439781378</c:v>
                </c:pt>
                <c:pt idx="15">
                  <c:v>114.71643718374149</c:v>
                </c:pt>
                <c:pt idx="16">
                  <c:v>114.83855613447649</c:v>
                </c:pt>
                <c:pt idx="17">
                  <c:v>114.86658958843225</c:v>
                </c:pt>
                <c:pt idx="18">
                  <c:v>116.21796123064911</c:v>
                </c:pt>
                <c:pt idx="19">
                  <c:v>115.43367017522786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16D-4144-8291-6A9266F04A5B}"/>
            </c:ext>
          </c:extLst>
        </c:ser>
        <c:ser>
          <c:idx val="2"/>
          <c:order val="2"/>
          <c:tx>
            <c:strRef>
              <c:f>'Drift Raw data '!$AJ$59</c:f>
              <c:strCache>
                <c:ptCount val="1"/>
                <c:pt idx="0">
                  <c:v>0</c:v>
                </c:pt>
              </c:strCache>
            </c:strRef>
          </c:tx>
          <c:marker>
            <c:symbol val="triangle"/>
            <c:size val="5"/>
          </c:marker>
          <c:xVal>
            <c:numRef>
              <c:f>'Drift Raw data '!$C$63:$C$96</c:f>
              <c:numCache>
                <c:formatCode>General</c:formatCode>
                <c:ptCount val="34"/>
                <c:pt idx="0">
                  <c:v>0</c:v>
                </c:pt>
                <c:pt idx="1">
                  <c:v>3.3333333333333333E-2</c:v>
                </c:pt>
                <c:pt idx="2">
                  <c:v>8.3333333333333301E-2</c:v>
                </c:pt>
                <c:pt idx="3">
                  <c:v>0.16666666666666666</c:v>
                </c:pt>
                <c:pt idx="4">
                  <c:v>0.33333333333333331</c:v>
                </c:pt>
                <c:pt idx="5">
                  <c:v>0.5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8</c:v>
                </c:pt>
                <c:pt idx="10">
                  <c:v>12</c:v>
                </c:pt>
                <c:pt idx="11">
                  <c:v>24</c:v>
                </c:pt>
                <c:pt idx="12">
                  <c:v>48</c:v>
                </c:pt>
                <c:pt idx="13">
                  <c:v>72</c:v>
                </c:pt>
                <c:pt idx="14">
                  <c:v>100</c:v>
                </c:pt>
                <c:pt idx="15">
                  <c:v>168</c:v>
                </c:pt>
                <c:pt idx="16">
                  <c:v>196</c:v>
                </c:pt>
                <c:pt idx="17">
                  <c:v>216</c:v>
                </c:pt>
                <c:pt idx="18">
                  <c:v>264</c:v>
                </c:pt>
                <c:pt idx="19">
                  <c:v>300</c:v>
                </c:pt>
                <c:pt idx="20">
                  <c:v>336</c:v>
                </c:pt>
                <c:pt idx="21">
                  <c:v>408</c:v>
                </c:pt>
                <c:pt idx="22">
                  <c:v>504</c:v>
                </c:pt>
                <c:pt idx="23">
                  <c:v>600</c:v>
                </c:pt>
                <c:pt idx="24">
                  <c:v>720</c:v>
                </c:pt>
                <c:pt idx="25">
                  <c:v>792</c:v>
                </c:pt>
                <c:pt idx="26">
                  <c:v>840</c:v>
                </c:pt>
                <c:pt idx="27">
                  <c:v>912</c:v>
                </c:pt>
                <c:pt idx="28">
                  <c:v>5000</c:v>
                </c:pt>
                <c:pt idx="29">
                  <c:v>7000</c:v>
                </c:pt>
                <c:pt idx="30">
                  <c:v>10000</c:v>
                </c:pt>
                <c:pt idx="31">
                  <c:v>15000</c:v>
                </c:pt>
                <c:pt idx="32">
                  <c:v>20000</c:v>
                </c:pt>
                <c:pt idx="33">
                  <c:v>25000</c:v>
                </c:pt>
              </c:numCache>
            </c:numRef>
          </c:xVal>
          <c:yVal>
            <c:numRef>
              <c:f>'Drift Raw data '!$AP$63:$AP$96</c:f>
              <c:numCache>
                <c:formatCode>0.00_ ;[Red]\-0.00\ 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F16D-4144-8291-6A9266F04A5B}"/>
            </c:ext>
          </c:extLst>
        </c:ser>
        <c:ser>
          <c:idx val="3"/>
          <c:order val="3"/>
          <c:tx>
            <c:strRef>
              <c:f>'Drift Raw data '!$AY$59</c:f>
              <c:strCache>
                <c:ptCount val="1"/>
                <c:pt idx="0">
                  <c:v>0</c:v>
                </c:pt>
              </c:strCache>
            </c:strRef>
          </c:tx>
          <c:marker>
            <c:symbol val="triangle"/>
            <c:size val="5"/>
          </c:marker>
          <c:xVal>
            <c:numRef>
              <c:f>'Drift Raw data '!$C$63:$C$96</c:f>
              <c:numCache>
                <c:formatCode>General</c:formatCode>
                <c:ptCount val="34"/>
                <c:pt idx="0">
                  <c:v>0</c:v>
                </c:pt>
                <c:pt idx="1">
                  <c:v>3.3333333333333333E-2</c:v>
                </c:pt>
                <c:pt idx="2">
                  <c:v>8.3333333333333301E-2</c:v>
                </c:pt>
                <c:pt idx="3">
                  <c:v>0.16666666666666666</c:v>
                </c:pt>
                <c:pt idx="4">
                  <c:v>0.33333333333333331</c:v>
                </c:pt>
                <c:pt idx="5">
                  <c:v>0.5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8</c:v>
                </c:pt>
                <c:pt idx="10">
                  <c:v>12</c:v>
                </c:pt>
                <c:pt idx="11">
                  <c:v>24</c:v>
                </c:pt>
                <c:pt idx="12">
                  <c:v>48</c:v>
                </c:pt>
                <c:pt idx="13">
                  <c:v>72</c:v>
                </c:pt>
                <c:pt idx="14">
                  <c:v>100</c:v>
                </c:pt>
                <c:pt idx="15">
                  <c:v>168</c:v>
                </c:pt>
                <c:pt idx="16">
                  <c:v>196</c:v>
                </c:pt>
                <c:pt idx="17">
                  <c:v>216</c:v>
                </c:pt>
                <c:pt idx="18">
                  <c:v>264</c:v>
                </c:pt>
                <c:pt idx="19">
                  <c:v>300</c:v>
                </c:pt>
                <c:pt idx="20">
                  <c:v>336</c:v>
                </c:pt>
                <c:pt idx="21">
                  <c:v>408</c:v>
                </c:pt>
                <c:pt idx="22">
                  <c:v>504</c:v>
                </c:pt>
                <c:pt idx="23">
                  <c:v>600</c:v>
                </c:pt>
                <c:pt idx="24">
                  <c:v>720</c:v>
                </c:pt>
                <c:pt idx="25">
                  <c:v>792</c:v>
                </c:pt>
                <c:pt idx="26">
                  <c:v>840</c:v>
                </c:pt>
                <c:pt idx="27">
                  <c:v>912</c:v>
                </c:pt>
                <c:pt idx="28">
                  <c:v>5000</c:v>
                </c:pt>
                <c:pt idx="29">
                  <c:v>7000</c:v>
                </c:pt>
                <c:pt idx="30">
                  <c:v>10000</c:v>
                </c:pt>
                <c:pt idx="31">
                  <c:v>15000</c:v>
                </c:pt>
                <c:pt idx="32">
                  <c:v>20000</c:v>
                </c:pt>
                <c:pt idx="33">
                  <c:v>25000</c:v>
                </c:pt>
              </c:numCache>
            </c:numRef>
          </c:xVal>
          <c:yVal>
            <c:numRef>
              <c:f>'Drift Raw data '!$BE$63:$BE$96</c:f>
              <c:numCache>
                <c:formatCode>0.00_ ;[Red]\-0.00\ 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F16D-4144-8291-6A9266F04A5B}"/>
            </c:ext>
          </c:extLst>
        </c:ser>
        <c:ser>
          <c:idx val="4"/>
          <c:order val="4"/>
          <c:tx>
            <c:strRef>
              <c:f>'Drift Raw data '!$BN$59</c:f>
              <c:strCache>
                <c:ptCount val="1"/>
                <c:pt idx="0">
                  <c:v>0</c:v>
                </c:pt>
              </c:strCache>
            </c:strRef>
          </c:tx>
          <c:marker>
            <c:symbol val="circle"/>
            <c:size val="5"/>
          </c:marker>
          <c:xVal>
            <c:numRef>
              <c:f>'Drift Raw data '!$C$63:$C$96</c:f>
              <c:numCache>
                <c:formatCode>General</c:formatCode>
                <c:ptCount val="34"/>
                <c:pt idx="0">
                  <c:v>0</c:v>
                </c:pt>
                <c:pt idx="1">
                  <c:v>3.3333333333333333E-2</c:v>
                </c:pt>
                <c:pt idx="2">
                  <c:v>8.3333333333333301E-2</c:v>
                </c:pt>
                <c:pt idx="3">
                  <c:v>0.16666666666666666</c:v>
                </c:pt>
                <c:pt idx="4">
                  <c:v>0.33333333333333331</c:v>
                </c:pt>
                <c:pt idx="5">
                  <c:v>0.5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8</c:v>
                </c:pt>
                <c:pt idx="10">
                  <c:v>12</c:v>
                </c:pt>
                <c:pt idx="11">
                  <c:v>24</c:v>
                </c:pt>
                <c:pt idx="12">
                  <c:v>48</c:v>
                </c:pt>
                <c:pt idx="13">
                  <c:v>72</c:v>
                </c:pt>
                <c:pt idx="14">
                  <c:v>100</c:v>
                </c:pt>
                <c:pt idx="15">
                  <c:v>168</c:v>
                </c:pt>
                <c:pt idx="16">
                  <c:v>196</c:v>
                </c:pt>
                <c:pt idx="17">
                  <c:v>216</c:v>
                </c:pt>
                <c:pt idx="18">
                  <c:v>264</c:v>
                </c:pt>
                <c:pt idx="19">
                  <c:v>300</c:v>
                </c:pt>
                <c:pt idx="20">
                  <c:v>336</c:v>
                </c:pt>
                <c:pt idx="21">
                  <c:v>408</c:v>
                </c:pt>
                <c:pt idx="22">
                  <c:v>504</c:v>
                </c:pt>
                <c:pt idx="23">
                  <c:v>600</c:v>
                </c:pt>
                <c:pt idx="24">
                  <c:v>720</c:v>
                </c:pt>
                <c:pt idx="25">
                  <c:v>792</c:v>
                </c:pt>
                <c:pt idx="26">
                  <c:v>840</c:v>
                </c:pt>
                <c:pt idx="27">
                  <c:v>912</c:v>
                </c:pt>
                <c:pt idx="28">
                  <c:v>5000</c:v>
                </c:pt>
                <c:pt idx="29">
                  <c:v>7000</c:v>
                </c:pt>
                <c:pt idx="30">
                  <c:v>10000</c:v>
                </c:pt>
                <c:pt idx="31">
                  <c:v>15000</c:v>
                </c:pt>
                <c:pt idx="32">
                  <c:v>20000</c:v>
                </c:pt>
                <c:pt idx="33">
                  <c:v>25000</c:v>
                </c:pt>
              </c:numCache>
            </c:numRef>
          </c:xVal>
          <c:yVal>
            <c:numRef>
              <c:f>'Drift Raw data '!$BT$63:$BT$96</c:f>
              <c:numCache>
                <c:formatCode>0.00_ ;[Red]\-0.00\ 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F16D-4144-8291-6A9266F04A5B}"/>
            </c:ext>
          </c:extLst>
        </c:ser>
        <c:ser>
          <c:idx val="5"/>
          <c:order val="5"/>
          <c:tx>
            <c:strRef>
              <c:f>'Drift Raw data '!$CC$59</c:f>
              <c:strCache>
                <c:ptCount val="1"/>
                <c:pt idx="0">
                  <c:v>0</c:v>
                </c:pt>
              </c:strCache>
            </c:strRef>
          </c:tx>
          <c:marker>
            <c:symbol val="circle"/>
            <c:size val="5"/>
          </c:marker>
          <c:xVal>
            <c:numRef>
              <c:f>'Drift Raw data '!$C$63:$C$96</c:f>
              <c:numCache>
                <c:formatCode>General</c:formatCode>
                <c:ptCount val="34"/>
                <c:pt idx="0">
                  <c:v>0</c:v>
                </c:pt>
                <c:pt idx="1">
                  <c:v>3.3333333333333333E-2</c:v>
                </c:pt>
                <c:pt idx="2">
                  <c:v>8.3333333333333301E-2</c:v>
                </c:pt>
                <c:pt idx="3">
                  <c:v>0.16666666666666666</c:v>
                </c:pt>
                <c:pt idx="4">
                  <c:v>0.33333333333333331</c:v>
                </c:pt>
                <c:pt idx="5">
                  <c:v>0.5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8</c:v>
                </c:pt>
                <c:pt idx="10">
                  <c:v>12</c:v>
                </c:pt>
                <c:pt idx="11">
                  <c:v>24</c:v>
                </c:pt>
                <c:pt idx="12">
                  <c:v>48</c:v>
                </c:pt>
                <c:pt idx="13">
                  <c:v>72</c:v>
                </c:pt>
                <c:pt idx="14">
                  <c:v>100</c:v>
                </c:pt>
                <c:pt idx="15">
                  <c:v>168</c:v>
                </c:pt>
                <c:pt idx="16">
                  <c:v>196</c:v>
                </c:pt>
                <c:pt idx="17">
                  <c:v>216</c:v>
                </c:pt>
                <c:pt idx="18">
                  <c:v>264</c:v>
                </c:pt>
                <c:pt idx="19">
                  <c:v>300</c:v>
                </c:pt>
                <c:pt idx="20">
                  <c:v>336</c:v>
                </c:pt>
                <c:pt idx="21">
                  <c:v>408</c:v>
                </c:pt>
                <c:pt idx="22">
                  <c:v>504</c:v>
                </c:pt>
                <c:pt idx="23">
                  <c:v>600</c:v>
                </c:pt>
                <c:pt idx="24">
                  <c:v>720</c:v>
                </c:pt>
                <c:pt idx="25">
                  <c:v>792</c:v>
                </c:pt>
                <c:pt idx="26">
                  <c:v>840</c:v>
                </c:pt>
                <c:pt idx="27">
                  <c:v>912</c:v>
                </c:pt>
                <c:pt idx="28">
                  <c:v>5000</c:v>
                </c:pt>
                <c:pt idx="29">
                  <c:v>7000</c:v>
                </c:pt>
                <c:pt idx="30">
                  <c:v>10000</c:v>
                </c:pt>
                <c:pt idx="31">
                  <c:v>15000</c:v>
                </c:pt>
                <c:pt idx="32">
                  <c:v>20000</c:v>
                </c:pt>
                <c:pt idx="33">
                  <c:v>25000</c:v>
                </c:pt>
              </c:numCache>
            </c:numRef>
          </c:xVal>
          <c:yVal>
            <c:numRef>
              <c:f>'Drift Raw data '!$CI$63:$CI$96</c:f>
              <c:numCache>
                <c:formatCode>0.00_ ;[Red]\-0.00\ 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F16D-4144-8291-6A9266F04A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355328"/>
        <c:axId val="124357248"/>
      </c:scatterChart>
      <c:valAx>
        <c:axId val="124355328"/>
        <c:scaling>
          <c:orientation val="minMax"/>
          <c:max val="100"/>
          <c:min val="0"/>
        </c:scaling>
        <c:delete val="0"/>
        <c:axPos val="b"/>
        <c:majorGridlines/>
        <c:minorGridlines>
          <c:spPr>
            <a:ln>
              <a:solidFill>
                <a:schemeClr val="bg1">
                  <a:lumMod val="85000"/>
                </a:scheme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lang="ja-JP"/>
                </a:pPr>
                <a:r>
                  <a:rPr lang="en-US" altLang="ja-JP" sz="1000" b="1" i="0" u="none" strike="noStrike" baseline="0"/>
                  <a:t>Aging Time</a:t>
                </a:r>
                <a:r>
                  <a:rPr lang="ja-JP" altLang="ja-JP" sz="1000" b="1" i="0" u="none" strike="noStrike" baseline="0"/>
                  <a:t>　</a:t>
                </a:r>
                <a:r>
                  <a:rPr lang="en-US" altLang="ja-JP" sz="1000" b="1" i="0" u="none" strike="noStrike" baseline="0"/>
                  <a:t>[hours]</a:t>
                </a:r>
                <a:endParaRPr lang="ja-JP"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txPr>
          <a:bodyPr/>
          <a:lstStyle/>
          <a:p>
            <a:pPr>
              <a:defRPr lang="ja-JP" sz="1200">
                <a:latin typeface="+mj-lt"/>
              </a:defRPr>
            </a:pPr>
            <a:endParaRPr lang="zh-CN"/>
          </a:p>
        </c:txPr>
        <c:crossAx val="124357248"/>
        <c:crosses val="autoZero"/>
        <c:crossBetween val="midCat"/>
      </c:valAx>
      <c:valAx>
        <c:axId val="124357248"/>
        <c:scaling>
          <c:orientation val="minMax"/>
          <c:max val="110"/>
          <c:min val="80"/>
        </c:scaling>
        <c:delete val="0"/>
        <c:axPos val="l"/>
        <c:majorGridlines/>
        <c:minorGridlines>
          <c:spPr>
            <a:ln>
              <a:solidFill>
                <a:schemeClr val="bg1">
                  <a:lumMod val="85000"/>
                </a:scheme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lang="ja-JP" b="0">
                    <a:latin typeface="Arial Unicode MS" pitchFamily="50" charset="-128"/>
                    <a:ea typeface="Arial Unicode MS" pitchFamily="50" charset="-128"/>
                    <a:cs typeface="Arial Unicode MS" pitchFamily="50" charset="-128"/>
                  </a:defRPr>
                </a:pPr>
                <a:r>
                  <a:rPr lang="en-US" altLang="ja-JP" b="0">
                    <a:latin typeface="Arial Unicode MS" pitchFamily="50" charset="-128"/>
                    <a:ea typeface="Arial Unicode MS" pitchFamily="50" charset="-128"/>
                    <a:cs typeface="Arial Unicode MS" pitchFamily="50" charset="-128"/>
                  </a:rPr>
                  <a:t>White Luminance</a:t>
                </a:r>
                <a:r>
                  <a:rPr lang="ja-JP" altLang="en-US" b="0">
                    <a:latin typeface="Arial Unicode MS" pitchFamily="50" charset="-128"/>
                    <a:ea typeface="Arial Unicode MS" pitchFamily="50" charset="-128"/>
                    <a:cs typeface="Arial Unicode MS" pitchFamily="50" charset="-128"/>
                  </a:rPr>
                  <a:t>　</a:t>
                </a:r>
                <a:r>
                  <a:rPr lang="en-US" altLang="ja-JP" b="0">
                    <a:latin typeface="Arial Unicode MS" pitchFamily="50" charset="-128"/>
                    <a:ea typeface="Arial Unicode MS" pitchFamily="50" charset="-128"/>
                    <a:cs typeface="Arial Unicode MS" pitchFamily="50" charset="-128"/>
                  </a:rPr>
                  <a:t>[%]</a:t>
                </a:r>
                <a:endParaRPr lang="ja-JP" altLang="en-US" b="0">
                  <a:latin typeface="Arial Unicode MS" pitchFamily="50" charset="-128"/>
                  <a:ea typeface="Arial Unicode MS" pitchFamily="50" charset="-128"/>
                  <a:cs typeface="Arial Unicode MS" pitchFamily="50" charset="-128"/>
                </a:endParaRPr>
              </a:p>
            </c:rich>
          </c:tx>
          <c:overlay val="0"/>
        </c:title>
        <c:numFmt formatCode="#,##0_);\(#,##0\)" sourceLinked="0"/>
        <c:majorTickMark val="out"/>
        <c:minorTickMark val="none"/>
        <c:tickLblPos val="nextTo"/>
        <c:txPr>
          <a:bodyPr/>
          <a:lstStyle/>
          <a:p>
            <a:pPr>
              <a:defRPr lang="ja-JP" sz="1200">
                <a:latin typeface="+mj-lt"/>
              </a:defRPr>
            </a:pPr>
            <a:endParaRPr lang="zh-CN"/>
          </a:p>
        </c:txPr>
        <c:crossAx val="124355328"/>
        <c:crosses val="autoZero"/>
        <c:crossBetween val="midCat"/>
        <c:majorUnit val="10"/>
      </c:valAx>
    </c:plotArea>
    <c:legend>
      <c:legendPos val="r"/>
      <c:layout>
        <c:manualLayout>
          <c:xMode val="edge"/>
          <c:yMode val="edge"/>
          <c:x val="0.72503076104982211"/>
          <c:y val="4.0227416908372735E-3"/>
          <c:w val="0.26945383316692673"/>
          <c:h val="0.36477165629788977"/>
        </c:manualLayout>
      </c:layout>
      <c:overlay val="1"/>
      <c:spPr>
        <a:solidFill>
          <a:schemeClr val="bg1"/>
        </a:solidFill>
        <a:ln>
          <a:solidFill>
            <a:schemeClr val="bg1">
              <a:lumMod val="75000"/>
            </a:schemeClr>
          </a:solidFill>
        </a:ln>
      </c:spPr>
      <c:txPr>
        <a:bodyPr/>
        <a:lstStyle/>
        <a:p>
          <a:pPr>
            <a:defRPr lang="ja-JP" sz="1200">
              <a:latin typeface="+mn-lt"/>
            </a:defRPr>
          </a:pPr>
          <a:endParaRPr lang="zh-CN"/>
        </a:p>
      </c:txPr>
    </c:legend>
    <c:plotVisOnly val="1"/>
    <c:dispBlanksAs val="span"/>
    <c:showDLblsOverMax val="0"/>
  </c:chart>
  <c:printSettings>
    <c:headerFooter/>
    <c:pageMargins b="0.75000000000000488" l="0.70000000000000062" r="0.70000000000000062" t="0.75000000000000488" header="0.30000000000000032" footer="0.30000000000000032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ja-JP"/>
            </a:pPr>
            <a:r>
              <a:rPr lang="en-US" altLang="ja-JP"/>
              <a:t>Lv</a:t>
            </a:r>
            <a:r>
              <a:rPr lang="ja-JP" altLang="en-US"/>
              <a:t>　</a:t>
            </a:r>
            <a:r>
              <a:rPr lang="en-US" altLang="ja-JP" sz="1800" b="1" i="0" u="none" strike="noStrike" baseline="0">
                <a:effectLst/>
              </a:rPr>
              <a:t>(Variation)</a:t>
            </a:r>
            <a:endParaRPr lang="en-US" altLang="ja-JP"/>
          </a:p>
        </c:rich>
      </c:tx>
      <c:layout>
        <c:manualLayout>
          <c:xMode val="edge"/>
          <c:yMode val="edge"/>
          <c:x val="0.16480849996731442"/>
          <c:y val="3.429493407378742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'Drift Raw data '!$F$59</c:f>
              <c:strCache>
                <c:ptCount val="1"/>
                <c:pt idx="0">
                  <c:v>0</c:v>
                </c:pt>
              </c:strCache>
            </c:strRef>
          </c:tx>
          <c:marker>
            <c:symbol val="square"/>
            <c:size val="5"/>
          </c:marker>
          <c:xVal>
            <c:numRef>
              <c:f>'Drift Raw data '!$C$63:$C$96</c:f>
              <c:numCache>
                <c:formatCode>General</c:formatCode>
                <c:ptCount val="34"/>
                <c:pt idx="0">
                  <c:v>0</c:v>
                </c:pt>
                <c:pt idx="1">
                  <c:v>3.3333333333333333E-2</c:v>
                </c:pt>
                <c:pt idx="2">
                  <c:v>8.3333333333333301E-2</c:v>
                </c:pt>
                <c:pt idx="3">
                  <c:v>0.16666666666666666</c:v>
                </c:pt>
                <c:pt idx="4">
                  <c:v>0.33333333333333331</c:v>
                </c:pt>
                <c:pt idx="5">
                  <c:v>0.5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8</c:v>
                </c:pt>
                <c:pt idx="10">
                  <c:v>12</c:v>
                </c:pt>
                <c:pt idx="11">
                  <c:v>24</c:v>
                </c:pt>
                <c:pt idx="12">
                  <c:v>48</c:v>
                </c:pt>
                <c:pt idx="13">
                  <c:v>72</c:v>
                </c:pt>
                <c:pt idx="14">
                  <c:v>100</c:v>
                </c:pt>
                <c:pt idx="15">
                  <c:v>168</c:v>
                </c:pt>
                <c:pt idx="16">
                  <c:v>196</c:v>
                </c:pt>
                <c:pt idx="17">
                  <c:v>216</c:v>
                </c:pt>
                <c:pt idx="18">
                  <c:v>264</c:v>
                </c:pt>
                <c:pt idx="19">
                  <c:v>300</c:v>
                </c:pt>
                <c:pt idx="20">
                  <c:v>336</c:v>
                </c:pt>
                <c:pt idx="21">
                  <c:v>408</c:v>
                </c:pt>
                <c:pt idx="22">
                  <c:v>504</c:v>
                </c:pt>
                <c:pt idx="23">
                  <c:v>600</c:v>
                </c:pt>
                <c:pt idx="24">
                  <c:v>720</c:v>
                </c:pt>
                <c:pt idx="25">
                  <c:v>792</c:v>
                </c:pt>
                <c:pt idx="26">
                  <c:v>840</c:v>
                </c:pt>
                <c:pt idx="27">
                  <c:v>912</c:v>
                </c:pt>
                <c:pt idx="28">
                  <c:v>5000</c:v>
                </c:pt>
                <c:pt idx="29">
                  <c:v>7000</c:v>
                </c:pt>
                <c:pt idx="30">
                  <c:v>10000</c:v>
                </c:pt>
                <c:pt idx="31">
                  <c:v>15000</c:v>
                </c:pt>
                <c:pt idx="32">
                  <c:v>20000</c:v>
                </c:pt>
                <c:pt idx="33">
                  <c:v>25000</c:v>
                </c:pt>
              </c:numCache>
            </c:numRef>
          </c:xVal>
          <c:yVal>
            <c:numRef>
              <c:f>'Drift Raw data '!$L$63:$L$96</c:f>
              <c:numCache>
                <c:formatCode>0.00_);[Red]\(0.00\)</c:formatCode>
                <c:ptCount val="34"/>
                <c:pt idx="0">
                  <c:v>100</c:v>
                </c:pt>
                <c:pt idx="1">
                  <c:v>0</c:v>
                </c:pt>
                <c:pt idx="2">
                  <c:v>115.47468118427922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112.31262584831083</c:v>
                </c:pt>
                <c:pt idx="7">
                  <c:v>112.46177940189423</c:v>
                </c:pt>
                <c:pt idx="8">
                  <c:v>112.61093295547767</c:v>
                </c:pt>
                <c:pt idx="11">
                  <c:v>112.76008650906107</c:v>
                </c:pt>
                <c:pt idx="12">
                  <c:v>112.76008650906107</c:v>
                </c:pt>
                <c:pt idx="15">
                  <c:v>113.80416138414498</c:v>
                </c:pt>
                <c:pt idx="16">
                  <c:v>113.20754716981132</c:v>
                </c:pt>
                <c:pt idx="17">
                  <c:v>113.50585427697814</c:v>
                </c:pt>
                <c:pt idx="18">
                  <c:v>114.13479006637333</c:v>
                </c:pt>
                <c:pt idx="19">
                  <c:v>113.9369080468342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4B9-41B0-9CA9-EBCBECF613C1}"/>
            </c:ext>
          </c:extLst>
        </c:ser>
        <c:ser>
          <c:idx val="1"/>
          <c:order val="1"/>
          <c:tx>
            <c:strRef>
              <c:f>'Drift Raw data '!$U$59</c:f>
              <c:strCache>
                <c:ptCount val="1"/>
                <c:pt idx="0">
                  <c:v>0</c:v>
                </c:pt>
              </c:strCache>
            </c:strRef>
          </c:tx>
          <c:marker>
            <c:symbol val="square"/>
            <c:size val="5"/>
          </c:marker>
          <c:xVal>
            <c:numRef>
              <c:f>'Drift Raw data '!$C$63:$C$96</c:f>
              <c:numCache>
                <c:formatCode>General</c:formatCode>
                <c:ptCount val="34"/>
                <c:pt idx="0">
                  <c:v>0</c:v>
                </c:pt>
                <c:pt idx="1">
                  <c:v>3.3333333333333333E-2</c:v>
                </c:pt>
                <c:pt idx="2">
                  <c:v>8.3333333333333301E-2</c:v>
                </c:pt>
                <c:pt idx="3">
                  <c:v>0.16666666666666666</c:v>
                </c:pt>
                <c:pt idx="4">
                  <c:v>0.33333333333333331</c:v>
                </c:pt>
                <c:pt idx="5">
                  <c:v>0.5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8</c:v>
                </c:pt>
                <c:pt idx="10">
                  <c:v>12</c:v>
                </c:pt>
                <c:pt idx="11">
                  <c:v>24</c:v>
                </c:pt>
                <c:pt idx="12">
                  <c:v>48</c:v>
                </c:pt>
                <c:pt idx="13">
                  <c:v>72</c:v>
                </c:pt>
                <c:pt idx="14">
                  <c:v>100</c:v>
                </c:pt>
                <c:pt idx="15">
                  <c:v>168</c:v>
                </c:pt>
                <c:pt idx="16">
                  <c:v>196</c:v>
                </c:pt>
                <c:pt idx="17">
                  <c:v>216</c:v>
                </c:pt>
                <c:pt idx="18">
                  <c:v>264</c:v>
                </c:pt>
                <c:pt idx="19">
                  <c:v>300</c:v>
                </c:pt>
                <c:pt idx="20">
                  <c:v>336</c:v>
                </c:pt>
                <c:pt idx="21">
                  <c:v>408</c:v>
                </c:pt>
                <c:pt idx="22">
                  <c:v>504</c:v>
                </c:pt>
                <c:pt idx="23">
                  <c:v>600</c:v>
                </c:pt>
                <c:pt idx="24">
                  <c:v>720</c:v>
                </c:pt>
                <c:pt idx="25">
                  <c:v>792</c:v>
                </c:pt>
                <c:pt idx="26">
                  <c:v>840</c:v>
                </c:pt>
                <c:pt idx="27">
                  <c:v>912</c:v>
                </c:pt>
                <c:pt idx="28">
                  <c:v>5000</c:v>
                </c:pt>
                <c:pt idx="29">
                  <c:v>7000</c:v>
                </c:pt>
                <c:pt idx="30">
                  <c:v>10000</c:v>
                </c:pt>
                <c:pt idx="31">
                  <c:v>15000</c:v>
                </c:pt>
                <c:pt idx="32">
                  <c:v>20000</c:v>
                </c:pt>
                <c:pt idx="33">
                  <c:v>25000</c:v>
                </c:pt>
              </c:numCache>
            </c:numRef>
          </c:xVal>
          <c:yVal>
            <c:numRef>
              <c:f>'Drift Raw data '!$AA$63:$AA$96</c:f>
              <c:numCache>
                <c:formatCode>0.00_);[Red]\(0.00\)</c:formatCode>
                <c:ptCount val="34"/>
                <c:pt idx="0">
                  <c:v>100</c:v>
                </c:pt>
                <c:pt idx="1">
                  <c:v>0</c:v>
                </c:pt>
                <c:pt idx="2">
                  <c:v>115.01674199312302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113.86707007612726</c:v>
                </c:pt>
                <c:pt idx="7">
                  <c:v>113.96567516028769</c:v>
                </c:pt>
                <c:pt idx="8">
                  <c:v>113.96567516028769</c:v>
                </c:pt>
                <c:pt idx="9">
                  <c:v>113.96567516028769</c:v>
                </c:pt>
                <c:pt idx="10">
                  <c:v>114.56628477905073</c:v>
                </c:pt>
                <c:pt idx="11">
                  <c:v>114.41613237435998</c:v>
                </c:pt>
                <c:pt idx="12">
                  <c:v>114.56628477905073</c:v>
                </c:pt>
                <c:pt idx="13">
                  <c:v>114.56628477905073</c:v>
                </c:pt>
                <c:pt idx="14">
                  <c:v>115.16689439781378</c:v>
                </c:pt>
                <c:pt idx="15">
                  <c:v>114.71643718374149</c:v>
                </c:pt>
                <c:pt idx="16">
                  <c:v>114.83855613447649</c:v>
                </c:pt>
                <c:pt idx="17">
                  <c:v>114.86658958843225</c:v>
                </c:pt>
                <c:pt idx="18">
                  <c:v>116.21796123064911</c:v>
                </c:pt>
                <c:pt idx="19">
                  <c:v>115.43367017522786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4B9-41B0-9CA9-EBCBECF613C1}"/>
            </c:ext>
          </c:extLst>
        </c:ser>
        <c:ser>
          <c:idx val="2"/>
          <c:order val="2"/>
          <c:tx>
            <c:strRef>
              <c:f>'Drift Raw data '!$AJ$59</c:f>
              <c:strCache>
                <c:ptCount val="1"/>
                <c:pt idx="0">
                  <c:v>0</c:v>
                </c:pt>
              </c:strCache>
            </c:strRef>
          </c:tx>
          <c:marker>
            <c:symbol val="triangle"/>
            <c:size val="5"/>
          </c:marker>
          <c:xVal>
            <c:numRef>
              <c:f>'Drift Raw data '!$C$63:$C$96</c:f>
              <c:numCache>
                <c:formatCode>General</c:formatCode>
                <c:ptCount val="34"/>
                <c:pt idx="0">
                  <c:v>0</c:v>
                </c:pt>
                <c:pt idx="1">
                  <c:v>3.3333333333333333E-2</c:v>
                </c:pt>
                <c:pt idx="2">
                  <c:v>8.3333333333333301E-2</c:v>
                </c:pt>
                <c:pt idx="3">
                  <c:v>0.16666666666666666</c:v>
                </c:pt>
                <c:pt idx="4">
                  <c:v>0.33333333333333331</c:v>
                </c:pt>
                <c:pt idx="5">
                  <c:v>0.5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8</c:v>
                </c:pt>
                <c:pt idx="10">
                  <c:v>12</c:v>
                </c:pt>
                <c:pt idx="11">
                  <c:v>24</c:v>
                </c:pt>
                <c:pt idx="12">
                  <c:v>48</c:v>
                </c:pt>
                <c:pt idx="13">
                  <c:v>72</c:v>
                </c:pt>
                <c:pt idx="14">
                  <c:v>100</c:v>
                </c:pt>
                <c:pt idx="15">
                  <c:v>168</c:v>
                </c:pt>
                <c:pt idx="16">
                  <c:v>196</c:v>
                </c:pt>
                <c:pt idx="17">
                  <c:v>216</c:v>
                </c:pt>
                <c:pt idx="18">
                  <c:v>264</c:v>
                </c:pt>
                <c:pt idx="19">
                  <c:v>300</c:v>
                </c:pt>
                <c:pt idx="20">
                  <c:v>336</c:v>
                </c:pt>
                <c:pt idx="21">
                  <c:v>408</c:v>
                </c:pt>
                <c:pt idx="22">
                  <c:v>504</c:v>
                </c:pt>
                <c:pt idx="23">
                  <c:v>600</c:v>
                </c:pt>
                <c:pt idx="24">
                  <c:v>720</c:v>
                </c:pt>
                <c:pt idx="25">
                  <c:v>792</c:v>
                </c:pt>
                <c:pt idx="26">
                  <c:v>840</c:v>
                </c:pt>
                <c:pt idx="27">
                  <c:v>912</c:v>
                </c:pt>
                <c:pt idx="28">
                  <c:v>5000</c:v>
                </c:pt>
                <c:pt idx="29">
                  <c:v>7000</c:v>
                </c:pt>
                <c:pt idx="30">
                  <c:v>10000</c:v>
                </c:pt>
                <c:pt idx="31">
                  <c:v>15000</c:v>
                </c:pt>
                <c:pt idx="32">
                  <c:v>20000</c:v>
                </c:pt>
                <c:pt idx="33">
                  <c:v>25000</c:v>
                </c:pt>
              </c:numCache>
            </c:numRef>
          </c:xVal>
          <c:yVal>
            <c:numRef>
              <c:f>'Drift Raw data '!$AP$63:$AP$96</c:f>
              <c:numCache>
                <c:formatCode>0.00_ ;[Red]\-0.00\ 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4B9-41B0-9CA9-EBCBECF613C1}"/>
            </c:ext>
          </c:extLst>
        </c:ser>
        <c:ser>
          <c:idx val="3"/>
          <c:order val="3"/>
          <c:tx>
            <c:strRef>
              <c:f>'Drift Raw data '!$AY$59</c:f>
              <c:strCache>
                <c:ptCount val="1"/>
                <c:pt idx="0">
                  <c:v>0</c:v>
                </c:pt>
              </c:strCache>
            </c:strRef>
          </c:tx>
          <c:marker>
            <c:symbol val="triangle"/>
            <c:size val="5"/>
          </c:marker>
          <c:xVal>
            <c:numRef>
              <c:f>'Drift Raw data '!$C$63:$C$96</c:f>
              <c:numCache>
                <c:formatCode>General</c:formatCode>
                <c:ptCount val="34"/>
                <c:pt idx="0">
                  <c:v>0</c:v>
                </c:pt>
                <c:pt idx="1">
                  <c:v>3.3333333333333333E-2</c:v>
                </c:pt>
                <c:pt idx="2">
                  <c:v>8.3333333333333301E-2</c:v>
                </c:pt>
                <c:pt idx="3">
                  <c:v>0.16666666666666666</c:v>
                </c:pt>
                <c:pt idx="4">
                  <c:v>0.33333333333333331</c:v>
                </c:pt>
                <c:pt idx="5">
                  <c:v>0.5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8</c:v>
                </c:pt>
                <c:pt idx="10">
                  <c:v>12</c:v>
                </c:pt>
                <c:pt idx="11">
                  <c:v>24</c:v>
                </c:pt>
                <c:pt idx="12">
                  <c:v>48</c:v>
                </c:pt>
                <c:pt idx="13">
                  <c:v>72</c:v>
                </c:pt>
                <c:pt idx="14">
                  <c:v>100</c:v>
                </c:pt>
                <c:pt idx="15">
                  <c:v>168</c:v>
                </c:pt>
                <c:pt idx="16">
                  <c:v>196</c:v>
                </c:pt>
                <c:pt idx="17">
                  <c:v>216</c:v>
                </c:pt>
                <c:pt idx="18">
                  <c:v>264</c:v>
                </c:pt>
                <c:pt idx="19">
                  <c:v>300</c:v>
                </c:pt>
                <c:pt idx="20">
                  <c:v>336</c:v>
                </c:pt>
                <c:pt idx="21">
                  <c:v>408</c:v>
                </c:pt>
                <c:pt idx="22">
                  <c:v>504</c:v>
                </c:pt>
                <c:pt idx="23">
                  <c:v>600</c:v>
                </c:pt>
                <c:pt idx="24">
                  <c:v>720</c:v>
                </c:pt>
                <c:pt idx="25">
                  <c:v>792</c:v>
                </c:pt>
                <c:pt idx="26">
                  <c:v>840</c:v>
                </c:pt>
                <c:pt idx="27">
                  <c:v>912</c:v>
                </c:pt>
                <c:pt idx="28">
                  <c:v>5000</c:v>
                </c:pt>
                <c:pt idx="29">
                  <c:v>7000</c:v>
                </c:pt>
                <c:pt idx="30">
                  <c:v>10000</c:v>
                </c:pt>
                <c:pt idx="31">
                  <c:v>15000</c:v>
                </c:pt>
                <c:pt idx="32">
                  <c:v>20000</c:v>
                </c:pt>
                <c:pt idx="33">
                  <c:v>25000</c:v>
                </c:pt>
              </c:numCache>
            </c:numRef>
          </c:xVal>
          <c:yVal>
            <c:numRef>
              <c:f>'Drift Raw data '!$BE$63:$BE$96</c:f>
              <c:numCache>
                <c:formatCode>0.00_ ;[Red]\-0.00\ 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34B9-41B0-9CA9-EBCBECF613C1}"/>
            </c:ext>
          </c:extLst>
        </c:ser>
        <c:ser>
          <c:idx val="4"/>
          <c:order val="4"/>
          <c:tx>
            <c:strRef>
              <c:f>'Drift Raw data '!$BN$59</c:f>
              <c:strCache>
                <c:ptCount val="1"/>
                <c:pt idx="0">
                  <c:v>0</c:v>
                </c:pt>
              </c:strCache>
            </c:strRef>
          </c:tx>
          <c:marker>
            <c:symbol val="circle"/>
            <c:size val="5"/>
          </c:marker>
          <c:xVal>
            <c:numRef>
              <c:f>'Drift Raw data '!$C$63:$C$96</c:f>
              <c:numCache>
                <c:formatCode>General</c:formatCode>
                <c:ptCount val="34"/>
                <c:pt idx="0">
                  <c:v>0</c:v>
                </c:pt>
                <c:pt idx="1">
                  <c:v>3.3333333333333333E-2</c:v>
                </c:pt>
                <c:pt idx="2">
                  <c:v>8.3333333333333301E-2</c:v>
                </c:pt>
                <c:pt idx="3">
                  <c:v>0.16666666666666666</c:v>
                </c:pt>
                <c:pt idx="4">
                  <c:v>0.33333333333333331</c:v>
                </c:pt>
                <c:pt idx="5">
                  <c:v>0.5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8</c:v>
                </c:pt>
                <c:pt idx="10">
                  <c:v>12</c:v>
                </c:pt>
                <c:pt idx="11">
                  <c:v>24</c:v>
                </c:pt>
                <c:pt idx="12">
                  <c:v>48</c:v>
                </c:pt>
                <c:pt idx="13">
                  <c:v>72</c:v>
                </c:pt>
                <c:pt idx="14">
                  <c:v>100</c:v>
                </c:pt>
                <c:pt idx="15">
                  <c:v>168</c:v>
                </c:pt>
                <c:pt idx="16">
                  <c:v>196</c:v>
                </c:pt>
                <c:pt idx="17">
                  <c:v>216</c:v>
                </c:pt>
                <c:pt idx="18">
                  <c:v>264</c:v>
                </c:pt>
                <c:pt idx="19">
                  <c:v>300</c:v>
                </c:pt>
                <c:pt idx="20">
                  <c:v>336</c:v>
                </c:pt>
                <c:pt idx="21">
                  <c:v>408</c:v>
                </c:pt>
                <c:pt idx="22">
                  <c:v>504</c:v>
                </c:pt>
                <c:pt idx="23">
                  <c:v>600</c:v>
                </c:pt>
                <c:pt idx="24">
                  <c:v>720</c:v>
                </c:pt>
                <c:pt idx="25">
                  <c:v>792</c:v>
                </c:pt>
                <c:pt idx="26">
                  <c:v>840</c:v>
                </c:pt>
                <c:pt idx="27">
                  <c:v>912</c:v>
                </c:pt>
                <c:pt idx="28">
                  <c:v>5000</c:v>
                </c:pt>
                <c:pt idx="29">
                  <c:v>7000</c:v>
                </c:pt>
                <c:pt idx="30">
                  <c:v>10000</c:v>
                </c:pt>
                <c:pt idx="31">
                  <c:v>15000</c:v>
                </c:pt>
                <c:pt idx="32">
                  <c:v>20000</c:v>
                </c:pt>
                <c:pt idx="33">
                  <c:v>25000</c:v>
                </c:pt>
              </c:numCache>
            </c:numRef>
          </c:xVal>
          <c:yVal>
            <c:numRef>
              <c:f>'Drift Raw data '!$BT$63:$BT$96</c:f>
              <c:numCache>
                <c:formatCode>0.00_ ;[Red]\-0.00\ 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34B9-41B0-9CA9-EBCBECF613C1}"/>
            </c:ext>
          </c:extLst>
        </c:ser>
        <c:ser>
          <c:idx val="5"/>
          <c:order val="5"/>
          <c:tx>
            <c:strRef>
              <c:f>'Drift Raw data '!$CC$59</c:f>
              <c:strCache>
                <c:ptCount val="1"/>
                <c:pt idx="0">
                  <c:v>0</c:v>
                </c:pt>
              </c:strCache>
            </c:strRef>
          </c:tx>
          <c:marker>
            <c:symbol val="circle"/>
            <c:size val="5"/>
          </c:marker>
          <c:xVal>
            <c:numRef>
              <c:f>'Drift Raw data '!$C$63:$C$96</c:f>
              <c:numCache>
                <c:formatCode>General</c:formatCode>
                <c:ptCount val="34"/>
                <c:pt idx="0">
                  <c:v>0</c:v>
                </c:pt>
                <c:pt idx="1">
                  <c:v>3.3333333333333333E-2</c:v>
                </c:pt>
                <c:pt idx="2">
                  <c:v>8.3333333333333301E-2</c:v>
                </c:pt>
                <c:pt idx="3">
                  <c:v>0.16666666666666666</c:v>
                </c:pt>
                <c:pt idx="4">
                  <c:v>0.33333333333333331</c:v>
                </c:pt>
                <c:pt idx="5">
                  <c:v>0.5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8</c:v>
                </c:pt>
                <c:pt idx="10">
                  <c:v>12</c:v>
                </c:pt>
                <c:pt idx="11">
                  <c:v>24</c:v>
                </c:pt>
                <c:pt idx="12">
                  <c:v>48</c:v>
                </c:pt>
                <c:pt idx="13">
                  <c:v>72</c:v>
                </c:pt>
                <c:pt idx="14">
                  <c:v>100</c:v>
                </c:pt>
                <c:pt idx="15">
                  <c:v>168</c:v>
                </c:pt>
                <c:pt idx="16">
                  <c:v>196</c:v>
                </c:pt>
                <c:pt idx="17">
                  <c:v>216</c:v>
                </c:pt>
                <c:pt idx="18">
                  <c:v>264</c:v>
                </c:pt>
                <c:pt idx="19">
                  <c:v>300</c:v>
                </c:pt>
                <c:pt idx="20">
                  <c:v>336</c:v>
                </c:pt>
                <c:pt idx="21">
                  <c:v>408</c:v>
                </c:pt>
                <c:pt idx="22">
                  <c:v>504</c:v>
                </c:pt>
                <c:pt idx="23">
                  <c:v>600</c:v>
                </c:pt>
                <c:pt idx="24">
                  <c:v>720</c:v>
                </c:pt>
                <c:pt idx="25">
                  <c:v>792</c:v>
                </c:pt>
                <c:pt idx="26">
                  <c:v>840</c:v>
                </c:pt>
                <c:pt idx="27">
                  <c:v>912</c:v>
                </c:pt>
                <c:pt idx="28">
                  <c:v>5000</c:v>
                </c:pt>
                <c:pt idx="29">
                  <c:v>7000</c:v>
                </c:pt>
                <c:pt idx="30">
                  <c:v>10000</c:v>
                </c:pt>
                <c:pt idx="31">
                  <c:v>15000</c:v>
                </c:pt>
                <c:pt idx="32">
                  <c:v>20000</c:v>
                </c:pt>
                <c:pt idx="33">
                  <c:v>25000</c:v>
                </c:pt>
              </c:numCache>
            </c:numRef>
          </c:xVal>
          <c:yVal>
            <c:numRef>
              <c:f>'Drift Raw data '!$CI$63:$CI$96</c:f>
              <c:numCache>
                <c:formatCode>0.00_ ;[Red]\-0.00\ 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34B9-41B0-9CA9-EBCBECF613C1}"/>
            </c:ext>
          </c:extLst>
        </c:ser>
        <c:ser>
          <c:idx val="6"/>
          <c:order val="6"/>
          <c:tx>
            <c:v>Guide Line</c:v>
          </c:tx>
          <c:spPr>
            <a:ln>
              <a:prstDash val="sysDot"/>
            </a:ln>
          </c:spPr>
          <c:marker>
            <c:symbol val="none"/>
          </c:marker>
          <c:xVal>
            <c:numRef>
              <c:f>'Drift Raw data '!$C$110:$C$131</c:f>
            </c:numRef>
          </c:xVal>
          <c:yVal>
            <c:numRef>
              <c:f>'Drift Raw data '!$N$110:$N$131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34B9-41B0-9CA9-EBCBECF613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681408"/>
        <c:axId val="123695872"/>
      </c:scatterChart>
      <c:valAx>
        <c:axId val="123681408"/>
        <c:scaling>
          <c:orientation val="minMax"/>
          <c:max val="100"/>
          <c:min val="0"/>
        </c:scaling>
        <c:delete val="0"/>
        <c:axPos val="b"/>
        <c:majorGridlines/>
        <c:minorGridlines>
          <c:spPr>
            <a:ln>
              <a:solidFill>
                <a:schemeClr val="bg1">
                  <a:lumMod val="85000"/>
                </a:scheme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lang="ja-JP"/>
                </a:pPr>
                <a:r>
                  <a:rPr lang="en-US" altLang="ja-JP" sz="1000" b="1" i="0" u="none" strike="noStrike" baseline="0"/>
                  <a:t>Aging Time</a:t>
                </a:r>
                <a:r>
                  <a:rPr lang="ja-JP" altLang="ja-JP" sz="1000" b="1" i="0" u="none" strike="noStrike" baseline="0"/>
                  <a:t>　</a:t>
                </a:r>
                <a:r>
                  <a:rPr lang="en-US" altLang="ja-JP" sz="1000" b="1" i="0" u="none" strike="noStrike" baseline="0"/>
                  <a:t>[hours]</a:t>
                </a:r>
                <a:endParaRPr lang="ja-JP"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txPr>
          <a:bodyPr/>
          <a:lstStyle/>
          <a:p>
            <a:pPr>
              <a:defRPr lang="ja-JP" sz="1200">
                <a:latin typeface="+mj-lt"/>
              </a:defRPr>
            </a:pPr>
            <a:endParaRPr lang="zh-CN"/>
          </a:p>
        </c:txPr>
        <c:crossAx val="123695872"/>
        <c:crosses val="autoZero"/>
        <c:crossBetween val="midCat"/>
      </c:valAx>
      <c:valAx>
        <c:axId val="123695872"/>
        <c:scaling>
          <c:orientation val="minMax"/>
          <c:max val="110"/>
          <c:min val="80"/>
        </c:scaling>
        <c:delete val="0"/>
        <c:axPos val="l"/>
        <c:majorGridlines/>
        <c:minorGridlines>
          <c:spPr>
            <a:ln>
              <a:solidFill>
                <a:schemeClr val="bg1">
                  <a:lumMod val="85000"/>
                </a:scheme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lang="ja-JP" b="0">
                    <a:latin typeface="Arial Unicode MS" pitchFamily="50" charset="-128"/>
                    <a:ea typeface="Arial Unicode MS" pitchFamily="50" charset="-128"/>
                    <a:cs typeface="Arial Unicode MS" pitchFamily="50" charset="-128"/>
                  </a:defRPr>
                </a:pPr>
                <a:r>
                  <a:rPr lang="en-US" altLang="ja-JP" b="0">
                    <a:latin typeface="Arial Unicode MS" pitchFamily="50" charset="-128"/>
                    <a:ea typeface="Arial Unicode MS" pitchFamily="50" charset="-128"/>
                    <a:cs typeface="Arial Unicode MS" pitchFamily="50" charset="-128"/>
                  </a:rPr>
                  <a:t>White Luminance</a:t>
                </a:r>
                <a:r>
                  <a:rPr lang="ja-JP" altLang="en-US" b="0">
                    <a:latin typeface="Arial Unicode MS" pitchFamily="50" charset="-128"/>
                    <a:ea typeface="Arial Unicode MS" pitchFamily="50" charset="-128"/>
                    <a:cs typeface="Arial Unicode MS" pitchFamily="50" charset="-128"/>
                  </a:rPr>
                  <a:t>　</a:t>
                </a:r>
                <a:r>
                  <a:rPr lang="en-US" altLang="ja-JP" b="0">
                    <a:latin typeface="Arial Unicode MS" pitchFamily="50" charset="-128"/>
                    <a:ea typeface="Arial Unicode MS" pitchFamily="50" charset="-128"/>
                    <a:cs typeface="Arial Unicode MS" pitchFamily="50" charset="-128"/>
                  </a:rPr>
                  <a:t>[%]</a:t>
                </a:r>
                <a:endParaRPr lang="ja-JP" altLang="en-US" b="0">
                  <a:latin typeface="Arial Unicode MS" pitchFamily="50" charset="-128"/>
                  <a:ea typeface="Arial Unicode MS" pitchFamily="50" charset="-128"/>
                  <a:cs typeface="Arial Unicode MS" pitchFamily="50" charset="-128"/>
                </a:endParaRPr>
              </a:p>
            </c:rich>
          </c:tx>
          <c:overlay val="0"/>
        </c:title>
        <c:numFmt formatCode="#,##0_);\(#,##0\)" sourceLinked="0"/>
        <c:majorTickMark val="out"/>
        <c:minorTickMark val="none"/>
        <c:tickLblPos val="nextTo"/>
        <c:txPr>
          <a:bodyPr/>
          <a:lstStyle/>
          <a:p>
            <a:pPr>
              <a:defRPr lang="ja-JP" sz="1200">
                <a:latin typeface="+mj-lt"/>
              </a:defRPr>
            </a:pPr>
            <a:endParaRPr lang="zh-CN"/>
          </a:p>
        </c:txPr>
        <c:crossAx val="123681408"/>
        <c:crosses val="autoZero"/>
        <c:crossBetween val="midCat"/>
        <c:majorUnit val="10"/>
      </c:valAx>
    </c:plotArea>
    <c:legend>
      <c:legendPos val="r"/>
      <c:layout>
        <c:manualLayout>
          <c:xMode val="edge"/>
          <c:yMode val="edge"/>
          <c:x val="0.70972037212273065"/>
          <c:y val="2.884834988683806E-3"/>
          <c:w val="0.28346669231502902"/>
          <c:h val="0.38991507037929157"/>
        </c:manualLayout>
      </c:layout>
      <c:overlay val="1"/>
      <c:spPr>
        <a:solidFill>
          <a:schemeClr val="bg1"/>
        </a:solidFill>
        <a:ln>
          <a:solidFill>
            <a:schemeClr val="bg1">
              <a:lumMod val="75000"/>
            </a:schemeClr>
          </a:solidFill>
        </a:ln>
      </c:spPr>
      <c:txPr>
        <a:bodyPr/>
        <a:lstStyle/>
        <a:p>
          <a:pPr>
            <a:defRPr lang="ja-JP" sz="1200">
              <a:latin typeface="+mn-lt"/>
            </a:defRPr>
          </a:pPr>
          <a:endParaRPr lang="zh-CN"/>
        </a:p>
      </c:txPr>
    </c:legend>
    <c:plotVisOnly val="1"/>
    <c:dispBlanksAs val="span"/>
    <c:showDLblsOverMax val="0"/>
  </c:chart>
  <c:printSettings>
    <c:headerFooter/>
    <c:pageMargins b="0.75000000000000511" l="0.70000000000000062" r="0.70000000000000062" t="0.75000000000000511" header="0.30000000000000032" footer="0.30000000000000032"/>
    <c:pageSetup/>
  </c:printSettings>
  <c:userShapes r:id="rId1"/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ja-JP"/>
            </a:pPr>
            <a:r>
              <a:rPr lang="en-US" altLang="ja-JP"/>
              <a:t>Wx</a:t>
            </a:r>
            <a:r>
              <a:rPr lang="ja-JP" altLang="en-US"/>
              <a:t>　</a:t>
            </a:r>
            <a:r>
              <a:rPr lang="en-US" altLang="ja-JP"/>
              <a:t>(</a:t>
            </a:r>
            <a:r>
              <a:rPr lang="en-US" altLang="ja-JP" sz="1800" b="1" i="0" u="none" strike="noStrike" baseline="0">
                <a:effectLst/>
              </a:rPr>
              <a:t>Variation)</a:t>
            </a:r>
            <a:endParaRPr lang="ja-JP" altLang="en-US"/>
          </a:p>
        </c:rich>
      </c:tx>
      <c:layout>
        <c:manualLayout>
          <c:xMode val="edge"/>
          <c:yMode val="edge"/>
          <c:x val="0.17797626893864624"/>
          <c:y val="2.6417189698659665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'Drift Raw data '!$F$59</c:f>
              <c:strCache>
                <c:ptCount val="1"/>
                <c:pt idx="0">
                  <c:v>0</c:v>
                </c:pt>
              </c:strCache>
            </c:strRef>
          </c:tx>
          <c:marker>
            <c:symbol val="square"/>
            <c:size val="5"/>
          </c:marker>
          <c:xVal>
            <c:numRef>
              <c:f>'Drift Raw data '!$C$63:$C$96</c:f>
              <c:numCache>
                <c:formatCode>General</c:formatCode>
                <c:ptCount val="34"/>
                <c:pt idx="0">
                  <c:v>0</c:v>
                </c:pt>
                <c:pt idx="1">
                  <c:v>3.3333333333333333E-2</c:v>
                </c:pt>
                <c:pt idx="2">
                  <c:v>8.3333333333333301E-2</c:v>
                </c:pt>
                <c:pt idx="3">
                  <c:v>0.16666666666666666</c:v>
                </c:pt>
                <c:pt idx="4">
                  <c:v>0.33333333333333331</c:v>
                </c:pt>
                <c:pt idx="5">
                  <c:v>0.5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8</c:v>
                </c:pt>
                <c:pt idx="10">
                  <c:v>12</c:v>
                </c:pt>
                <c:pt idx="11">
                  <c:v>24</c:v>
                </c:pt>
                <c:pt idx="12">
                  <c:v>48</c:v>
                </c:pt>
                <c:pt idx="13">
                  <c:v>72</c:v>
                </c:pt>
                <c:pt idx="14">
                  <c:v>100</c:v>
                </c:pt>
                <c:pt idx="15">
                  <c:v>168</c:v>
                </c:pt>
                <c:pt idx="16">
                  <c:v>196</c:v>
                </c:pt>
                <c:pt idx="17">
                  <c:v>216</c:v>
                </c:pt>
                <c:pt idx="18">
                  <c:v>264</c:v>
                </c:pt>
                <c:pt idx="19">
                  <c:v>300</c:v>
                </c:pt>
                <c:pt idx="20">
                  <c:v>336</c:v>
                </c:pt>
                <c:pt idx="21">
                  <c:v>408</c:v>
                </c:pt>
                <c:pt idx="22">
                  <c:v>504</c:v>
                </c:pt>
                <c:pt idx="23">
                  <c:v>600</c:v>
                </c:pt>
                <c:pt idx="24">
                  <c:v>720</c:v>
                </c:pt>
                <c:pt idx="25">
                  <c:v>792</c:v>
                </c:pt>
                <c:pt idx="26">
                  <c:v>840</c:v>
                </c:pt>
                <c:pt idx="27">
                  <c:v>912</c:v>
                </c:pt>
                <c:pt idx="28">
                  <c:v>5000</c:v>
                </c:pt>
                <c:pt idx="29">
                  <c:v>7000</c:v>
                </c:pt>
                <c:pt idx="30">
                  <c:v>10000</c:v>
                </c:pt>
                <c:pt idx="31">
                  <c:v>15000</c:v>
                </c:pt>
                <c:pt idx="32">
                  <c:v>20000</c:v>
                </c:pt>
                <c:pt idx="33">
                  <c:v>25000</c:v>
                </c:pt>
              </c:numCache>
            </c:numRef>
          </c:xVal>
          <c:yVal>
            <c:numRef>
              <c:f>'Drift Raw data '!$J$63:$J$96</c:f>
              <c:numCache>
                <c:formatCode>0.000_ ;[Red]\-0.000\ </c:formatCode>
                <c:ptCount val="34"/>
                <c:pt idx="0">
                  <c:v>0</c:v>
                </c:pt>
                <c:pt idx="1">
                  <c:v>-0.2928</c:v>
                </c:pt>
                <c:pt idx="2">
                  <c:v>-1.419999999999999E-2</c:v>
                </c:pt>
                <c:pt idx="3">
                  <c:v>-0.2928</c:v>
                </c:pt>
                <c:pt idx="4">
                  <c:v>-0.2928</c:v>
                </c:pt>
                <c:pt idx="5">
                  <c:v>-0.2928</c:v>
                </c:pt>
                <c:pt idx="6">
                  <c:v>-1.6799999999999982E-2</c:v>
                </c:pt>
                <c:pt idx="7">
                  <c:v>-1.7799999999999983E-2</c:v>
                </c:pt>
                <c:pt idx="8">
                  <c:v>-1.7799999999999983E-2</c:v>
                </c:pt>
                <c:pt idx="11">
                  <c:v>-1.9799999999999984E-2</c:v>
                </c:pt>
                <c:pt idx="12">
                  <c:v>-1.9799999999999984E-2</c:v>
                </c:pt>
                <c:pt idx="15">
                  <c:v>-2.0799999999999985E-2</c:v>
                </c:pt>
                <c:pt idx="16">
                  <c:v>-2.0799999999999985E-2</c:v>
                </c:pt>
                <c:pt idx="17">
                  <c:v>-2.1799999999999986E-2</c:v>
                </c:pt>
                <c:pt idx="18">
                  <c:v>-2.1500000000000019E-2</c:v>
                </c:pt>
                <c:pt idx="19">
                  <c:v>-2.1500000000000019E-2</c:v>
                </c:pt>
                <c:pt idx="20">
                  <c:v>-0.2928</c:v>
                </c:pt>
                <c:pt idx="21">
                  <c:v>-0.2928</c:v>
                </c:pt>
                <c:pt idx="22">
                  <c:v>-0.2928</c:v>
                </c:pt>
                <c:pt idx="23">
                  <c:v>-0.2928</c:v>
                </c:pt>
                <c:pt idx="24">
                  <c:v>-0.2928</c:v>
                </c:pt>
                <c:pt idx="25">
                  <c:v>-0.2928</c:v>
                </c:pt>
                <c:pt idx="26">
                  <c:v>-0.2928</c:v>
                </c:pt>
                <c:pt idx="27">
                  <c:v>-0.2928</c:v>
                </c:pt>
                <c:pt idx="28">
                  <c:v>-0.2928</c:v>
                </c:pt>
                <c:pt idx="29">
                  <c:v>-0.2928</c:v>
                </c:pt>
                <c:pt idx="30">
                  <c:v>-0.2928</c:v>
                </c:pt>
                <c:pt idx="31">
                  <c:v>-0.2928</c:v>
                </c:pt>
                <c:pt idx="32">
                  <c:v>-0.2928</c:v>
                </c:pt>
                <c:pt idx="33">
                  <c:v>-0.2928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70E-4233-8731-BC052AF0B950}"/>
            </c:ext>
          </c:extLst>
        </c:ser>
        <c:ser>
          <c:idx val="1"/>
          <c:order val="1"/>
          <c:tx>
            <c:strRef>
              <c:f>'Drift Raw data '!$U$59</c:f>
              <c:strCache>
                <c:ptCount val="1"/>
                <c:pt idx="0">
                  <c:v>0</c:v>
                </c:pt>
              </c:strCache>
            </c:strRef>
          </c:tx>
          <c:marker>
            <c:symbol val="square"/>
            <c:size val="5"/>
          </c:marker>
          <c:xVal>
            <c:numRef>
              <c:f>'Drift Raw data '!$C$63:$C$96</c:f>
              <c:numCache>
                <c:formatCode>General</c:formatCode>
                <c:ptCount val="34"/>
                <c:pt idx="0">
                  <c:v>0</c:v>
                </c:pt>
                <c:pt idx="1">
                  <c:v>3.3333333333333333E-2</c:v>
                </c:pt>
                <c:pt idx="2">
                  <c:v>8.3333333333333301E-2</c:v>
                </c:pt>
                <c:pt idx="3">
                  <c:v>0.16666666666666666</c:v>
                </c:pt>
                <c:pt idx="4">
                  <c:v>0.33333333333333331</c:v>
                </c:pt>
                <c:pt idx="5">
                  <c:v>0.5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8</c:v>
                </c:pt>
                <c:pt idx="10">
                  <c:v>12</c:v>
                </c:pt>
                <c:pt idx="11">
                  <c:v>24</c:v>
                </c:pt>
                <c:pt idx="12">
                  <c:v>48</c:v>
                </c:pt>
                <c:pt idx="13">
                  <c:v>72</c:v>
                </c:pt>
                <c:pt idx="14">
                  <c:v>100</c:v>
                </c:pt>
                <c:pt idx="15">
                  <c:v>168</c:v>
                </c:pt>
                <c:pt idx="16">
                  <c:v>196</c:v>
                </c:pt>
                <c:pt idx="17">
                  <c:v>216</c:v>
                </c:pt>
                <c:pt idx="18">
                  <c:v>264</c:v>
                </c:pt>
                <c:pt idx="19">
                  <c:v>300</c:v>
                </c:pt>
                <c:pt idx="20">
                  <c:v>336</c:v>
                </c:pt>
                <c:pt idx="21">
                  <c:v>408</c:v>
                </c:pt>
                <c:pt idx="22">
                  <c:v>504</c:v>
                </c:pt>
                <c:pt idx="23">
                  <c:v>600</c:v>
                </c:pt>
                <c:pt idx="24">
                  <c:v>720</c:v>
                </c:pt>
                <c:pt idx="25">
                  <c:v>792</c:v>
                </c:pt>
                <c:pt idx="26">
                  <c:v>840</c:v>
                </c:pt>
                <c:pt idx="27">
                  <c:v>912</c:v>
                </c:pt>
                <c:pt idx="28">
                  <c:v>5000</c:v>
                </c:pt>
                <c:pt idx="29">
                  <c:v>7000</c:v>
                </c:pt>
                <c:pt idx="30">
                  <c:v>10000</c:v>
                </c:pt>
                <c:pt idx="31">
                  <c:v>15000</c:v>
                </c:pt>
                <c:pt idx="32">
                  <c:v>20000</c:v>
                </c:pt>
                <c:pt idx="33">
                  <c:v>25000</c:v>
                </c:pt>
              </c:numCache>
            </c:numRef>
          </c:xVal>
          <c:yVal>
            <c:numRef>
              <c:f>'Drift Raw data '!$Y$63:$Y$96</c:f>
              <c:numCache>
                <c:formatCode>0.000_ ;[Red]\-0.000\ </c:formatCode>
                <c:ptCount val="34"/>
                <c:pt idx="0">
                  <c:v>0</c:v>
                </c:pt>
                <c:pt idx="1">
                  <c:v>-0.2954</c:v>
                </c:pt>
                <c:pt idx="2">
                  <c:v>-1.639999999999997E-2</c:v>
                </c:pt>
                <c:pt idx="3">
                  <c:v>-0.2954</c:v>
                </c:pt>
                <c:pt idx="4">
                  <c:v>-0.2954</c:v>
                </c:pt>
                <c:pt idx="5">
                  <c:v>-0.2954</c:v>
                </c:pt>
                <c:pt idx="6">
                  <c:v>-1.8799999999999983E-2</c:v>
                </c:pt>
                <c:pt idx="7">
                  <c:v>-1.9399999999999973E-2</c:v>
                </c:pt>
                <c:pt idx="8">
                  <c:v>-1.9399999999999973E-2</c:v>
                </c:pt>
                <c:pt idx="9">
                  <c:v>-2.0399999999999974E-2</c:v>
                </c:pt>
                <c:pt idx="10">
                  <c:v>-2.0399999999999974E-2</c:v>
                </c:pt>
                <c:pt idx="11">
                  <c:v>-2.1399999999999975E-2</c:v>
                </c:pt>
                <c:pt idx="12">
                  <c:v>-2.2399999999999975E-2</c:v>
                </c:pt>
                <c:pt idx="13">
                  <c:v>-2.2399999999999975E-2</c:v>
                </c:pt>
                <c:pt idx="14">
                  <c:v>-2.2399999999999975E-2</c:v>
                </c:pt>
                <c:pt idx="15">
                  <c:v>-2.3399999999999976E-2</c:v>
                </c:pt>
                <c:pt idx="16">
                  <c:v>-2.2899999999999976E-2</c:v>
                </c:pt>
                <c:pt idx="17">
                  <c:v>-2.3399999999999976E-2</c:v>
                </c:pt>
                <c:pt idx="18">
                  <c:v>-2.2399999999999975E-2</c:v>
                </c:pt>
                <c:pt idx="19">
                  <c:v>-2.3299999999999987E-2</c:v>
                </c:pt>
                <c:pt idx="20">
                  <c:v>-0.2954</c:v>
                </c:pt>
                <c:pt idx="21">
                  <c:v>-0.2954</c:v>
                </c:pt>
                <c:pt idx="22">
                  <c:v>-0.2954</c:v>
                </c:pt>
                <c:pt idx="23">
                  <c:v>-0.2954</c:v>
                </c:pt>
                <c:pt idx="24">
                  <c:v>-0.2954</c:v>
                </c:pt>
                <c:pt idx="25">
                  <c:v>-0.2954</c:v>
                </c:pt>
                <c:pt idx="26">
                  <c:v>-0.2954</c:v>
                </c:pt>
                <c:pt idx="27">
                  <c:v>-0.2954</c:v>
                </c:pt>
                <c:pt idx="28">
                  <c:v>-0.2954</c:v>
                </c:pt>
                <c:pt idx="29">
                  <c:v>-0.2954</c:v>
                </c:pt>
                <c:pt idx="30">
                  <c:v>-0.2954</c:v>
                </c:pt>
                <c:pt idx="31">
                  <c:v>-0.2954</c:v>
                </c:pt>
                <c:pt idx="32">
                  <c:v>-0.2954</c:v>
                </c:pt>
                <c:pt idx="33">
                  <c:v>-0.2954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70E-4233-8731-BC052AF0B950}"/>
            </c:ext>
          </c:extLst>
        </c:ser>
        <c:ser>
          <c:idx val="2"/>
          <c:order val="2"/>
          <c:tx>
            <c:strRef>
              <c:f>'Drift Raw data '!$AJ$59</c:f>
              <c:strCache>
                <c:ptCount val="1"/>
                <c:pt idx="0">
                  <c:v>0</c:v>
                </c:pt>
              </c:strCache>
            </c:strRef>
          </c:tx>
          <c:marker>
            <c:symbol val="triangle"/>
            <c:size val="5"/>
          </c:marker>
          <c:xVal>
            <c:numRef>
              <c:f>'Drift Raw data '!$C$63:$C$96</c:f>
              <c:numCache>
                <c:formatCode>General</c:formatCode>
                <c:ptCount val="34"/>
                <c:pt idx="0">
                  <c:v>0</c:v>
                </c:pt>
                <c:pt idx="1">
                  <c:v>3.3333333333333333E-2</c:v>
                </c:pt>
                <c:pt idx="2">
                  <c:v>8.3333333333333301E-2</c:v>
                </c:pt>
                <c:pt idx="3">
                  <c:v>0.16666666666666666</c:v>
                </c:pt>
                <c:pt idx="4">
                  <c:v>0.33333333333333331</c:v>
                </c:pt>
                <c:pt idx="5">
                  <c:v>0.5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8</c:v>
                </c:pt>
                <c:pt idx="10">
                  <c:v>12</c:v>
                </c:pt>
                <c:pt idx="11">
                  <c:v>24</c:v>
                </c:pt>
                <c:pt idx="12">
                  <c:v>48</c:v>
                </c:pt>
                <c:pt idx="13">
                  <c:v>72</c:v>
                </c:pt>
                <c:pt idx="14">
                  <c:v>100</c:v>
                </c:pt>
                <c:pt idx="15">
                  <c:v>168</c:v>
                </c:pt>
                <c:pt idx="16">
                  <c:v>196</c:v>
                </c:pt>
                <c:pt idx="17">
                  <c:v>216</c:v>
                </c:pt>
                <c:pt idx="18">
                  <c:v>264</c:v>
                </c:pt>
                <c:pt idx="19">
                  <c:v>300</c:v>
                </c:pt>
                <c:pt idx="20">
                  <c:v>336</c:v>
                </c:pt>
                <c:pt idx="21">
                  <c:v>408</c:v>
                </c:pt>
                <c:pt idx="22">
                  <c:v>504</c:v>
                </c:pt>
                <c:pt idx="23">
                  <c:v>600</c:v>
                </c:pt>
                <c:pt idx="24">
                  <c:v>720</c:v>
                </c:pt>
                <c:pt idx="25">
                  <c:v>792</c:v>
                </c:pt>
                <c:pt idx="26">
                  <c:v>840</c:v>
                </c:pt>
                <c:pt idx="27">
                  <c:v>912</c:v>
                </c:pt>
                <c:pt idx="28">
                  <c:v>5000</c:v>
                </c:pt>
                <c:pt idx="29">
                  <c:v>7000</c:v>
                </c:pt>
                <c:pt idx="30">
                  <c:v>10000</c:v>
                </c:pt>
                <c:pt idx="31">
                  <c:v>15000</c:v>
                </c:pt>
                <c:pt idx="32">
                  <c:v>20000</c:v>
                </c:pt>
                <c:pt idx="33">
                  <c:v>25000</c:v>
                </c:pt>
              </c:numCache>
            </c:numRef>
          </c:xVal>
          <c:yVal>
            <c:numRef>
              <c:f>'Drift Raw data '!$AN$63:$AN$96</c:f>
              <c:numCache>
                <c:formatCode>0.000_ ;[Red]\-0.000\ 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70E-4233-8731-BC052AF0B950}"/>
            </c:ext>
          </c:extLst>
        </c:ser>
        <c:ser>
          <c:idx val="3"/>
          <c:order val="3"/>
          <c:tx>
            <c:strRef>
              <c:f>'Drift Raw data '!$AY$59</c:f>
              <c:strCache>
                <c:ptCount val="1"/>
                <c:pt idx="0">
                  <c:v>0</c:v>
                </c:pt>
              </c:strCache>
            </c:strRef>
          </c:tx>
          <c:marker>
            <c:symbol val="triangle"/>
            <c:size val="5"/>
          </c:marker>
          <c:xVal>
            <c:numRef>
              <c:f>'Drift Raw data '!$C$63:$C$96</c:f>
              <c:numCache>
                <c:formatCode>General</c:formatCode>
                <c:ptCount val="34"/>
                <c:pt idx="0">
                  <c:v>0</c:v>
                </c:pt>
                <c:pt idx="1">
                  <c:v>3.3333333333333333E-2</c:v>
                </c:pt>
                <c:pt idx="2">
                  <c:v>8.3333333333333301E-2</c:v>
                </c:pt>
                <c:pt idx="3">
                  <c:v>0.16666666666666666</c:v>
                </c:pt>
                <c:pt idx="4">
                  <c:v>0.33333333333333331</c:v>
                </c:pt>
                <c:pt idx="5">
                  <c:v>0.5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8</c:v>
                </c:pt>
                <c:pt idx="10">
                  <c:v>12</c:v>
                </c:pt>
                <c:pt idx="11">
                  <c:v>24</c:v>
                </c:pt>
                <c:pt idx="12">
                  <c:v>48</c:v>
                </c:pt>
                <c:pt idx="13">
                  <c:v>72</c:v>
                </c:pt>
                <c:pt idx="14">
                  <c:v>100</c:v>
                </c:pt>
                <c:pt idx="15">
                  <c:v>168</c:v>
                </c:pt>
                <c:pt idx="16">
                  <c:v>196</c:v>
                </c:pt>
                <c:pt idx="17">
                  <c:v>216</c:v>
                </c:pt>
                <c:pt idx="18">
                  <c:v>264</c:v>
                </c:pt>
                <c:pt idx="19">
                  <c:v>300</c:v>
                </c:pt>
                <c:pt idx="20">
                  <c:v>336</c:v>
                </c:pt>
                <c:pt idx="21">
                  <c:v>408</c:v>
                </c:pt>
                <c:pt idx="22">
                  <c:v>504</c:v>
                </c:pt>
                <c:pt idx="23">
                  <c:v>600</c:v>
                </c:pt>
                <c:pt idx="24">
                  <c:v>720</c:v>
                </c:pt>
                <c:pt idx="25">
                  <c:v>792</c:v>
                </c:pt>
                <c:pt idx="26">
                  <c:v>840</c:v>
                </c:pt>
                <c:pt idx="27">
                  <c:v>912</c:v>
                </c:pt>
                <c:pt idx="28">
                  <c:v>5000</c:v>
                </c:pt>
                <c:pt idx="29">
                  <c:v>7000</c:v>
                </c:pt>
                <c:pt idx="30">
                  <c:v>10000</c:v>
                </c:pt>
                <c:pt idx="31">
                  <c:v>15000</c:v>
                </c:pt>
                <c:pt idx="32">
                  <c:v>20000</c:v>
                </c:pt>
                <c:pt idx="33">
                  <c:v>25000</c:v>
                </c:pt>
              </c:numCache>
            </c:numRef>
          </c:xVal>
          <c:yVal>
            <c:numRef>
              <c:f>'Drift Raw data '!$BC$63:$BC$96</c:f>
              <c:numCache>
                <c:formatCode>0.000_ ;[Red]\-0.000\ 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070E-4233-8731-BC052AF0B950}"/>
            </c:ext>
          </c:extLst>
        </c:ser>
        <c:ser>
          <c:idx val="4"/>
          <c:order val="4"/>
          <c:tx>
            <c:strRef>
              <c:f>'Drift Raw data '!$BN$59</c:f>
              <c:strCache>
                <c:ptCount val="1"/>
                <c:pt idx="0">
                  <c:v>0</c:v>
                </c:pt>
              </c:strCache>
            </c:strRef>
          </c:tx>
          <c:marker>
            <c:symbol val="circle"/>
            <c:size val="5"/>
          </c:marker>
          <c:xVal>
            <c:numRef>
              <c:f>'Drift Raw data '!$C$63:$C$96</c:f>
              <c:numCache>
                <c:formatCode>General</c:formatCode>
                <c:ptCount val="34"/>
                <c:pt idx="0">
                  <c:v>0</c:v>
                </c:pt>
                <c:pt idx="1">
                  <c:v>3.3333333333333333E-2</c:v>
                </c:pt>
                <c:pt idx="2">
                  <c:v>8.3333333333333301E-2</c:v>
                </c:pt>
                <c:pt idx="3">
                  <c:v>0.16666666666666666</c:v>
                </c:pt>
                <c:pt idx="4">
                  <c:v>0.33333333333333331</c:v>
                </c:pt>
                <c:pt idx="5">
                  <c:v>0.5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8</c:v>
                </c:pt>
                <c:pt idx="10">
                  <c:v>12</c:v>
                </c:pt>
                <c:pt idx="11">
                  <c:v>24</c:v>
                </c:pt>
                <c:pt idx="12">
                  <c:v>48</c:v>
                </c:pt>
                <c:pt idx="13">
                  <c:v>72</c:v>
                </c:pt>
                <c:pt idx="14">
                  <c:v>100</c:v>
                </c:pt>
                <c:pt idx="15">
                  <c:v>168</c:v>
                </c:pt>
                <c:pt idx="16">
                  <c:v>196</c:v>
                </c:pt>
                <c:pt idx="17">
                  <c:v>216</c:v>
                </c:pt>
                <c:pt idx="18">
                  <c:v>264</c:v>
                </c:pt>
                <c:pt idx="19">
                  <c:v>300</c:v>
                </c:pt>
                <c:pt idx="20">
                  <c:v>336</c:v>
                </c:pt>
                <c:pt idx="21">
                  <c:v>408</c:v>
                </c:pt>
                <c:pt idx="22">
                  <c:v>504</c:v>
                </c:pt>
                <c:pt idx="23">
                  <c:v>600</c:v>
                </c:pt>
                <c:pt idx="24">
                  <c:v>720</c:v>
                </c:pt>
                <c:pt idx="25">
                  <c:v>792</c:v>
                </c:pt>
                <c:pt idx="26">
                  <c:v>840</c:v>
                </c:pt>
                <c:pt idx="27">
                  <c:v>912</c:v>
                </c:pt>
                <c:pt idx="28">
                  <c:v>5000</c:v>
                </c:pt>
                <c:pt idx="29">
                  <c:v>7000</c:v>
                </c:pt>
                <c:pt idx="30">
                  <c:v>10000</c:v>
                </c:pt>
                <c:pt idx="31">
                  <c:v>15000</c:v>
                </c:pt>
                <c:pt idx="32">
                  <c:v>20000</c:v>
                </c:pt>
                <c:pt idx="33">
                  <c:v>25000</c:v>
                </c:pt>
              </c:numCache>
            </c:numRef>
          </c:xVal>
          <c:yVal>
            <c:numRef>
              <c:f>'Drift Raw data '!$BR$63:$BR$96</c:f>
              <c:numCache>
                <c:formatCode>0.000_ ;[Red]\-0.000\ 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070E-4233-8731-BC052AF0B950}"/>
            </c:ext>
          </c:extLst>
        </c:ser>
        <c:ser>
          <c:idx val="5"/>
          <c:order val="5"/>
          <c:tx>
            <c:strRef>
              <c:f>'Drift Raw data '!$CC$59</c:f>
              <c:strCache>
                <c:ptCount val="1"/>
                <c:pt idx="0">
                  <c:v>0</c:v>
                </c:pt>
              </c:strCache>
            </c:strRef>
          </c:tx>
          <c:marker>
            <c:symbol val="circle"/>
            <c:size val="5"/>
          </c:marker>
          <c:xVal>
            <c:numRef>
              <c:f>'Drift Raw data '!$C$63:$C$96</c:f>
              <c:numCache>
                <c:formatCode>General</c:formatCode>
                <c:ptCount val="34"/>
                <c:pt idx="0">
                  <c:v>0</c:v>
                </c:pt>
                <c:pt idx="1">
                  <c:v>3.3333333333333333E-2</c:v>
                </c:pt>
                <c:pt idx="2">
                  <c:v>8.3333333333333301E-2</c:v>
                </c:pt>
                <c:pt idx="3">
                  <c:v>0.16666666666666666</c:v>
                </c:pt>
                <c:pt idx="4">
                  <c:v>0.33333333333333331</c:v>
                </c:pt>
                <c:pt idx="5">
                  <c:v>0.5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8</c:v>
                </c:pt>
                <c:pt idx="10">
                  <c:v>12</c:v>
                </c:pt>
                <c:pt idx="11">
                  <c:v>24</c:v>
                </c:pt>
                <c:pt idx="12">
                  <c:v>48</c:v>
                </c:pt>
                <c:pt idx="13">
                  <c:v>72</c:v>
                </c:pt>
                <c:pt idx="14">
                  <c:v>100</c:v>
                </c:pt>
                <c:pt idx="15">
                  <c:v>168</c:v>
                </c:pt>
                <c:pt idx="16">
                  <c:v>196</c:v>
                </c:pt>
                <c:pt idx="17">
                  <c:v>216</c:v>
                </c:pt>
                <c:pt idx="18">
                  <c:v>264</c:v>
                </c:pt>
                <c:pt idx="19">
                  <c:v>300</c:v>
                </c:pt>
                <c:pt idx="20">
                  <c:v>336</c:v>
                </c:pt>
                <c:pt idx="21">
                  <c:v>408</c:v>
                </c:pt>
                <c:pt idx="22">
                  <c:v>504</c:v>
                </c:pt>
                <c:pt idx="23">
                  <c:v>600</c:v>
                </c:pt>
                <c:pt idx="24">
                  <c:v>720</c:v>
                </c:pt>
                <c:pt idx="25">
                  <c:v>792</c:v>
                </c:pt>
                <c:pt idx="26">
                  <c:v>840</c:v>
                </c:pt>
                <c:pt idx="27">
                  <c:v>912</c:v>
                </c:pt>
                <c:pt idx="28">
                  <c:v>5000</c:v>
                </c:pt>
                <c:pt idx="29">
                  <c:v>7000</c:v>
                </c:pt>
                <c:pt idx="30">
                  <c:v>10000</c:v>
                </c:pt>
                <c:pt idx="31">
                  <c:v>15000</c:v>
                </c:pt>
                <c:pt idx="32">
                  <c:v>20000</c:v>
                </c:pt>
                <c:pt idx="33">
                  <c:v>25000</c:v>
                </c:pt>
              </c:numCache>
            </c:numRef>
          </c:xVal>
          <c:yVal>
            <c:numRef>
              <c:f>'Drift Raw data '!$CG$63:$CG$96</c:f>
              <c:numCache>
                <c:formatCode>0.000_ ;[Red]\-0.000\ 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070E-4233-8731-BC052AF0B950}"/>
            </c:ext>
          </c:extLst>
        </c:ser>
        <c:ser>
          <c:idx val="6"/>
          <c:order val="6"/>
          <c:tx>
            <c:v>Guide Line</c:v>
          </c:tx>
          <c:spPr>
            <a:ln>
              <a:prstDash val="sysDot"/>
            </a:ln>
          </c:spPr>
          <c:marker>
            <c:symbol val="none"/>
          </c:marker>
          <c:xVal>
            <c:numRef>
              <c:f>'Drift Raw data '!$C$110:$C$131</c:f>
            </c:numRef>
          </c:xVal>
          <c:yVal>
            <c:numRef>
              <c:f>'Drift Raw data '!$O$110:$O$131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070E-4233-8731-BC052AF0B9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041344"/>
        <c:axId val="130043264"/>
      </c:scatterChart>
      <c:valAx>
        <c:axId val="130041344"/>
        <c:scaling>
          <c:orientation val="minMax"/>
          <c:max val="100"/>
          <c:min val="0"/>
        </c:scaling>
        <c:delete val="0"/>
        <c:axPos val="b"/>
        <c:majorGridlines/>
        <c:minorGridlines>
          <c:spPr>
            <a:ln>
              <a:solidFill>
                <a:schemeClr val="bg1">
                  <a:lumMod val="85000"/>
                </a:scheme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lang="ja-JP"/>
                </a:pPr>
                <a:r>
                  <a:rPr lang="en-US" altLang="ja-JP"/>
                  <a:t>Aging</a:t>
                </a:r>
                <a:r>
                  <a:rPr lang="en-US" altLang="ja-JP" baseline="0"/>
                  <a:t> Time</a:t>
                </a:r>
                <a:r>
                  <a:rPr lang="ja-JP" altLang="en-US" baseline="0"/>
                  <a:t>　</a:t>
                </a:r>
                <a:r>
                  <a:rPr lang="en-US" altLang="ja-JP" baseline="0"/>
                  <a:t>[hours]</a:t>
                </a:r>
                <a:endParaRPr lang="ja-JP"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txPr>
          <a:bodyPr/>
          <a:lstStyle/>
          <a:p>
            <a:pPr>
              <a:defRPr lang="ja-JP" sz="1200">
                <a:latin typeface="+mj-lt"/>
              </a:defRPr>
            </a:pPr>
            <a:endParaRPr lang="zh-CN"/>
          </a:p>
        </c:txPr>
        <c:crossAx val="130043264"/>
        <c:crosses val="autoZero"/>
        <c:crossBetween val="midCat"/>
      </c:valAx>
      <c:valAx>
        <c:axId val="130043264"/>
        <c:scaling>
          <c:orientation val="minMax"/>
          <c:max val="2.0000000000000011E-2"/>
          <c:min val="-2.0000000000000004E-2"/>
        </c:scaling>
        <c:delete val="0"/>
        <c:axPos val="l"/>
        <c:majorGridlines/>
        <c:minorGridlines>
          <c:spPr>
            <a:ln>
              <a:solidFill>
                <a:schemeClr val="bg1">
                  <a:lumMod val="85000"/>
                </a:scheme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lang="ja-JP" b="0">
                    <a:latin typeface="Arial Unicode MS" pitchFamily="50" charset="-128"/>
                    <a:ea typeface="Arial Unicode MS" pitchFamily="50" charset="-128"/>
                    <a:cs typeface="Arial Unicode MS" pitchFamily="50" charset="-128"/>
                  </a:defRPr>
                </a:pPr>
                <a:r>
                  <a:rPr lang="en-US" altLang="ja-JP" b="0">
                    <a:latin typeface="Arial Unicode MS" pitchFamily="50" charset="-128"/>
                    <a:ea typeface="Arial Unicode MS" pitchFamily="50" charset="-128"/>
                    <a:cs typeface="Arial Unicode MS" pitchFamily="50" charset="-128"/>
                  </a:rPr>
                  <a:t>White Chromaticity</a:t>
                </a:r>
                <a:r>
                  <a:rPr lang="ja-JP" altLang="en-US" b="0">
                    <a:latin typeface="Arial Unicode MS" pitchFamily="50" charset="-128"/>
                    <a:ea typeface="Arial Unicode MS" pitchFamily="50" charset="-128"/>
                    <a:cs typeface="Arial Unicode MS" pitchFamily="50" charset="-128"/>
                  </a:rPr>
                  <a:t>　</a:t>
                </a:r>
                <a:r>
                  <a:rPr lang="en-US" altLang="ja-JP" b="0">
                    <a:latin typeface="Arial Unicode MS" pitchFamily="50" charset="-128"/>
                    <a:ea typeface="Arial Unicode MS" pitchFamily="50" charset="-128"/>
                    <a:cs typeface="Arial Unicode MS" pitchFamily="50" charset="-128"/>
                  </a:rPr>
                  <a:t>x value</a:t>
                </a:r>
                <a:endParaRPr lang="ja-JP" altLang="en-US" b="0">
                  <a:latin typeface="Arial Unicode MS" pitchFamily="50" charset="-128"/>
                  <a:ea typeface="Arial Unicode MS" pitchFamily="50" charset="-128"/>
                  <a:cs typeface="Arial Unicode MS" pitchFamily="50" charset="-128"/>
                </a:endParaRPr>
              </a:p>
            </c:rich>
          </c:tx>
          <c:overlay val="0"/>
        </c:title>
        <c:numFmt formatCode="#,##0.000_ " sourceLinked="0"/>
        <c:majorTickMark val="out"/>
        <c:minorTickMark val="none"/>
        <c:tickLblPos val="nextTo"/>
        <c:txPr>
          <a:bodyPr/>
          <a:lstStyle/>
          <a:p>
            <a:pPr>
              <a:defRPr lang="ja-JP" sz="1200">
                <a:latin typeface="+mj-lt"/>
              </a:defRPr>
            </a:pPr>
            <a:endParaRPr lang="zh-CN"/>
          </a:p>
        </c:txPr>
        <c:crossAx val="130041344"/>
        <c:crosses val="autoZero"/>
        <c:crossBetween val="midCat"/>
        <c:majorUnit val="1.0000000000000002E-2"/>
      </c:valAx>
    </c:plotArea>
    <c:legend>
      <c:legendPos val="r"/>
      <c:layout>
        <c:manualLayout>
          <c:xMode val="edge"/>
          <c:yMode val="edge"/>
          <c:x val="0.72351807999614581"/>
          <c:y val="3.8015403023769672E-3"/>
          <c:w val="0.26810987241861312"/>
          <c:h val="0.39986350426475592"/>
        </c:manualLayout>
      </c:layout>
      <c:overlay val="1"/>
      <c:spPr>
        <a:solidFill>
          <a:schemeClr val="bg1"/>
        </a:solidFill>
        <a:ln>
          <a:solidFill>
            <a:schemeClr val="bg1">
              <a:lumMod val="75000"/>
            </a:schemeClr>
          </a:solidFill>
        </a:ln>
      </c:spPr>
      <c:txPr>
        <a:bodyPr/>
        <a:lstStyle/>
        <a:p>
          <a:pPr>
            <a:defRPr lang="ja-JP" sz="1200">
              <a:latin typeface="+mn-lt"/>
            </a:defRPr>
          </a:pPr>
          <a:endParaRPr lang="zh-CN"/>
        </a:p>
      </c:txPr>
    </c:legend>
    <c:plotVisOnly val="1"/>
    <c:dispBlanksAs val="span"/>
    <c:showDLblsOverMax val="0"/>
  </c:chart>
  <c:printSettings>
    <c:headerFooter/>
    <c:pageMargins b="0.75000000000000477" l="0.70000000000000062" r="0.70000000000000062" t="0.75000000000000477" header="0.30000000000000032" footer="0.30000000000000032"/>
    <c:pageSetup/>
  </c:printSettings>
  <c:userShapes r:id="rId1"/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ja-JP"/>
            </a:pPr>
            <a:r>
              <a:rPr lang="en-US" altLang="ja-JP"/>
              <a:t>Wy</a:t>
            </a:r>
            <a:r>
              <a:rPr lang="ja-JP" altLang="en-US"/>
              <a:t>　</a:t>
            </a:r>
            <a:r>
              <a:rPr lang="en-US" altLang="ja-JP" sz="1800" b="1" i="0" u="none" strike="noStrike" baseline="0">
                <a:effectLst/>
              </a:rPr>
              <a:t>(Variation)</a:t>
            </a:r>
            <a:endParaRPr lang="ja-JP" altLang="en-US"/>
          </a:p>
        </c:rich>
      </c:tx>
      <c:layout>
        <c:manualLayout>
          <c:xMode val="edge"/>
          <c:yMode val="edge"/>
          <c:x val="0.16725818185694374"/>
          <c:y val="3.07918204754726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'Drift Raw data '!$F$59</c:f>
              <c:strCache>
                <c:ptCount val="1"/>
                <c:pt idx="0">
                  <c:v>0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square"/>
            <c:size val="5"/>
          </c:marker>
          <c:xVal>
            <c:numRef>
              <c:f>'Drift Raw data '!$C$63:$C$96</c:f>
              <c:numCache>
                <c:formatCode>General</c:formatCode>
                <c:ptCount val="34"/>
                <c:pt idx="0">
                  <c:v>0</c:v>
                </c:pt>
                <c:pt idx="1">
                  <c:v>3.3333333333333333E-2</c:v>
                </c:pt>
                <c:pt idx="2">
                  <c:v>8.3333333333333301E-2</c:v>
                </c:pt>
                <c:pt idx="3">
                  <c:v>0.16666666666666666</c:v>
                </c:pt>
                <c:pt idx="4">
                  <c:v>0.33333333333333331</c:v>
                </c:pt>
                <c:pt idx="5">
                  <c:v>0.5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8</c:v>
                </c:pt>
                <c:pt idx="10">
                  <c:v>12</c:v>
                </c:pt>
                <c:pt idx="11">
                  <c:v>24</c:v>
                </c:pt>
                <c:pt idx="12">
                  <c:v>48</c:v>
                </c:pt>
                <c:pt idx="13">
                  <c:v>72</c:v>
                </c:pt>
                <c:pt idx="14">
                  <c:v>100</c:v>
                </c:pt>
                <c:pt idx="15">
                  <c:v>168</c:v>
                </c:pt>
                <c:pt idx="16">
                  <c:v>196</c:v>
                </c:pt>
                <c:pt idx="17">
                  <c:v>216</c:v>
                </c:pt>
                <c:pt idx="18">
                  <c:v>264</c:v>
                </c:pt>
                <c:pt idx="19">
                  <c:v>300</c:v>
                </c:pt>
                <c:pt idx="20">
                  <c:v>336</c:v>
                </c:pt>
                <c:pt idx="21">
                  <c:v>408</c:v>
                </c:pt>
                <c:pt idx="22">
                  <c:v>504</c:v>
                </c:pt>
                <c:pt idx="23">
                  <c:v>600</c:v>
                </c:pt>
                <c:pt idx="24">
                  <c:v>720</c:v>
                </c:pt>
                <c:pt idx="25">
                  <c:v>792</c:v>
                </c:pt>
                <c:pt idx="26">
                  <c:v>840</c:v>
                </c:pt>
                <c:pt idx="27">
                  <c:v>912</c:v>
                </c:pt>
                <c:pt idx="28">
                  <c:v>5000</c:v>
                </c:pt>
                <c:pt idx="29">
                  <c:v>7000</c:v>
                </c:pt>
                <c:pt idx="30">
                  <c:v>10000</c:v>
                </c:pt>
                <c:pt idx="31">
                  <c:v>15000</c:v>
                </c:pt>
                <c:pt idx="32">
                  <c:v>20000</c:v>
                </c:pt>
                <c:pt idx="33">
                  <c:v>25000</c:v>
                </c:pt>
              </c:numCache>
            </c:numRef>
          </c:xVal>
          <c:yVal>
            <c:numRef>
              <c:f>'Drift Raw data '!$K$63:$K$96</c:f>
              <c:numCache>
                <c:formatCode>0.000_ ;[Red]\-0.000\ </c:formatCode>
                <c:ptCount val="34"/>
                <c:pt idx="0">
                  <c:v>0</c:v>
                </c:pt>
                <c:pt idx="1">
                  <c:v>-0.31990000000000002</c:v>
                </c:pt>
                <c:pt idx="2">
                  <c:v>-3.0833300000000008E-2</c:v>
                </c:pt>
                <c:pt idx="3">
                  <c:v>-0.31990000000000002</c:v>
                </c:pt>
                <c:pt idx="4">
                  <c:v>-0.31990000000000002</c:v>
                </c:pt>
                <c:pt idx="5">
                  <c:v>-0.31990000000000002</c:v>
                </c:pt>
                <c:pt idx="6">
                  <c:v>-3.6900000000000044E-2</c:v>
                </c:pt>
                <c:pt idx="7">
                  <c:v>-3.7900000000000045E-2</c:v>
                </c:pt>
                <c:pt idx="8">
                  <c:v>-3.889999999999999E-2</c:v>
                </c:pt>
                <c:pt idx="11">
                  <c:v>-4.1899999999999993E-2</c:v>
                </c:pt>
                <c:pt idx="12">
                  <c:v>-4.2899999999999994E-2</c:v>
                </c:pt>
                <c:pt idx="15">
                  <c:v>-4.3899999999999995E-2</c:v>
                </c:pt>
                <c:pt idx="16">
                  <c:v>-4.4899999999999995E-2</c:v>
                </c:pt>
                <c:pt idx="17">
                  <c:v>-4.4899999999999995E-2</c:v>
                </c:pt>
                <c:pt idx="18">
                  <c:v>-4.4700000000000017E-2</c:v>
                </c:pt>
                <c:pt idx="19">
                  <c:v>-4.4700000000000017E-2</c:v>
                </c:pt>
                <c:pt idx="20">
                  <c:v>-0.31990000000000002</c:v>
                </c:pt>
                <c:pt idx="21">
                  <c:v>-0.31990000000000002</c:v>
                </c:pt>
                <c:pt idx="22">
                  <c:v>-0.31990000000000002</c:v>
                </c:pt>
                <c:pt idx="23">
                  <c:v>-0.31990000000000002</c:v>
                </c:pt>
                <c:pt idx="24">
                  <c:v>-0.31990000000000002</c:v>
                </c:pt>
                <c:pt idx="25">
                  <c:v>-0.31990000000000002</c:v>
                </c:pt>
                <c:pt idx="26">
                  <c:v>-0.31990000000000002</c:v>
                </c:pt>
                <c:pt idx="27">
                  <c:v>-0.31990000000000002</c:v>
                </c:pt>
                <c:pt idx="28">
                  <c:v>-0.31990000000000002</c:v>
                </c:pt>
                <c:pt idx="29">
                  <c:v>-0.31990000000000002</c:v>
                </c:pt>
                <c:pt idx="30">
                  <c:v>-0.31990000000000002</c:v>
                </c:pt>
                <c:pt idx="31">
                  <c:v>-0.31990000000000002</c:v>
                </c:pt>
                <c:pt idx="32">
                  <c:v>-0.31990000000000002</c:v>
                </c:pt>
                <c:pt idx="33">
                  <c:v>-0.31990000000000002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27D-4191-A1C3-D329014D6A97}"/>
            </c:ext>
          </c:extLst>
        </c:ser>
        <c:ser>
          <c:idx val="1"/>
          <c:order val="1"/>
          <c:tx>
            <c:strRef>
              <c:f>'Drift Raw data '!$U$59</c:f>
              <c:strCache>
                <c:ptCount val="1"/>
                <c:pt idx="0">
                  <c:v>0</c:v>
                </c:pt>
              </c:strCache>
            </c:strRef>
          </c:tx>
          <c:marker>
            <c:symbol val="square"/>
            <c:size val="5"/>
          </c:marker>
          <c:xVal>
            <c:numRef>
              <c:f>'Drift Raw data '!$C$63:$C$96</c:f>
              <c:numCache>
                <c:formatCode>General</c:formatCode>
                <c:ptCount val="34"/>
                <c:pt idx="0">
                  <c:v>0</c:v>
                </c:pt>
                <c:pt idx="1">
                  <c:v>3.3333333333333333E-2</c:v>
                </c:pt>
                <c:pt idx="2">
                  <c:v>8.3333333333333301E-2</c:v>
                </c:pt>
                <c:pt idx="3">
                  <c:v>0.16666666666666666</c:v>
                </c:pt>
                <c:pt idx="4">
                  <c:v>0.33333333333333331</c:v>
                </c:pt>
                <c:pt idx="5">
                  <c:v>0.5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8</c:v>
                </c:pt>
                <c:pt idx="10">
                  <c:v>12</c:v>
                </c:pt>
                <c:pt idx="11">
                  <c:v>24</c:v>
                </c:pt>
                <c:pt idx="12">
                  <c:v>48</c:v>
                </c:pt>
                <c:pt idx="13">
                  <c:v>72</c:v>
                </c:pt>
                <c:pt idx="14">
                  <c:v>100</c:v>
                </c:pt>
                <c:pt idx="15">
                  <c:v>168</c:v>
                </c:pt>
                <c:pt idx="16">
                  <c:v>196</c:v>
                </c:pt>
                <c:pt idx="17">
                  <c:v>216</c:v>
                </c:pt>
                <c:pt idx="18">
                  <c:v>264</c:v>
                </c:pt>
                <c:pt idx="19">
                  <c:v>300</c:v>
                </c:pt>
                <c:pt idx="20">
                  <c:v>336</c:v>
                </c:pt>
                <c:pt idx="21">
                  <c:v>408</c:v>
                </c:pt>
                <c:pt idx="22">
                  <c:v>504</c:v>
                </c:pt>
                <c:pt idx="23">
                  <c:v>600</c:v>
                </c:pt>
                <c:pt idx="24">
                  <c:v>720</c:v>
                </c:pt>
                <c:pt idx="25">
                  <c:v>792</c:v>
                </c:pt>
                <c:pt idx="26">
                  <c:v>840</c:v>
                </c:pt>
                <c:pt idx="27">
                  <c:v>912</c:v>
                </c:pt>
                <c:pt idx="28">
                  <c:v>5000</c:v>
                </c:pt>
                <c:pt idx="29">
                  <c:v>7000</c:v>
                </c:pt>
                <c:pt idx="30">
                  <c:v>10000</c:v>
                </c:pt>
                <c:pt idx="31">
                  <c:v>15000</c:v>
                </c:pt>
                <c:pt idx="32">
                  <c:v>20000</c:v>
                </c:pt>
                <c:pt idx="33">
                  <c:v>25000</c:v>
                </c:pt>
              </c:numCache>
            </c:numRef>
          </c:xVal>
          <c:yVal>
            <c:numRef>
              <c:f>'Drift Raw data '!$Z$63:$Z$96</c:f>
              <c:numCache>
                <c:formatCode>0.000_ ;[Red]\-0.000\ </c:formatCode>
                <c:ptCount val="34"/>
                <c:pt idx="0">
                  <c:v>0</c:v>
                </c:pt>
                <c:pt idx="1">
                  <c:v>-0.3261</c:v>
                </c:pt>
                <c:pt idx="2">
                  <c:v>-3.9100000000000024E-2</c:v>
                </c:pt>
                <c:pt idx="3">
                  <c:v>-0.3261</c:v>
                </c:pt>
                <c:pt idx="4">
                  <c:v>-0.3261</c:v>
                </c:pt>
                <c:pt idx="5">
                  <c:v>-0.3261</c:v>
                </c:pt>
                <c:pt idx="6">
                  <c:v>-4.3200000000000016E-2</c:v>
                </c:pt>
                <c:pt idx="7">
                  <c:v>-4.4100000000000028E-2</c:v>
                </c:pt>
                <c:pt idx="8">
                  <c:v>-4.5099999999999973E-2</c:v>
                </c:pt>
                <c:pt idx="9">
                  <c:v>-4.6099999999999974E-2</c:v>
                </c:pt>
                <c:pt idx="10">
                  <c:v>-4.6099999999999974E-2</c:v>
                </c:pt>
                <c:pt idx="11">
                  <c:v>-4.8099999999999976E-2</c:v>
                </c:pt>
                <c:pt idx="12">
                  <c:v>-4.9099999999999977E-2</c:v>
                </c:pt>
                <c:pt idx="13">
                  <c:v>-4.9099999999999977E-2</c:v>
                </c:pt>
                <c:pt idx="14">
                  <c:v>-4.9099999999999977E-2</c:v>
                </c:pt>
                <c:pt idx="15">
                  <c:v>-5.0099999999999978E-2</c:v>
                </c:pt>
                <c:pt idx="16">
                  <c:v>-5.04E-2</c:v>
                </c:pt>
                <c:pt idx="17">
                  <c:v>-5.0099999999999978E-2</c:v>
                </c:pt>
                <c:pt idx="18">
                  <c:v>-5.0099999999999978E-2</c:v>
                </c:pt>
                <c:pt idx="19">
                  <c:v>-5.0800000000000012E-2</c:v>
                </c:pt>
                <c:pt idx="20">
                  <c:v>-0.3261</c:v>
                </c:pt>
                <c:pt idx="21">
                  <c:v>-0.3261</c:v>
                </c:pt>
                <c:pt idx="22">
                  <c:v>-0.3261</c:v>
                </c:pt>
                <c:pt idx="23">
                  <c:v>-0.3261</c:v>
                </c:pt>
                <c:pt idx="24">
                  <c:v>-0.3261</c:v>
                </c:pt>
                <c:pt idx="25">
                  <c:v>-0.3261</c:v>
                </c:pt>
                <c:pt idx="26">
                  <c:v>-0.3261</c:v>
                </c:pt>
                <c:pt idx="27">
                  <c:v>-0.3261</c:v>
                </c:pt>
                <c:pt idx="28">
                  <c:v>-0.3261</c:v>
                </c:pt>
                <c:pt idx="29">
                  <c:v>-0.3261</c:v>
                </c:pt>
                <c:pt idx="30">
                  <c:v>-0.3261</c:v>
                </c:pt>
                <c:pt idx="31">
                  <c:v>-0.3261</c:v>
                </c:pt>
                <c:pt idx="32">
                  <c:v>-0.3261</c:v>
                </c:pt>
                <c:pt idx="33">
                  <c:v>-0.3261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27D-4191-A1C3-D329014D6A97}"/>
            </c:ext>
          </c:extLst>
        </c:ser>
        <c:ser>
          <c:idx val="2"/>
          <c:order val="2"/>
          <c:tx>
            <c:strRef>
              <c:f>'Drift Raw data '!$AJ$59</c:f>
              <c:strCache>
                <c:ptCount val="1"/>
                <c:pt idx="0">
                  <c:v>0</c:v>
                </c:pt>
              </c:strCache>
            </c:strRef>
          </c:tx>
          <c:marker>
            <c:symbol val="triangle"/>
            <c:size val="5"/>
          </c:marker>
          <c:xVal>
            <c:numRef>
              <c:f>'Drift Raw data '!$C$63:$C$96</c:f>
              <c:numCache>
                <c:formatCode>General</c:formatCode>
                <c:ptCount val="34"/>
                <c:pt idx="0">
                  <c:v>0</c:v>
                </c:pt>
                <c:pt idx="1">
                  <c:v>3.3333333333333333E-2</c:v>
                </c:pt>
                <c:pt idx="2">
                  <c:v>8.3333333333333301E-2</c:v>
                </c:pt>
                <c:pt idx="3">
                  <c:v>0.16666666666666666</c:v>
                </c:pt>
                <c:pt idx="4">
                  <c:v>0.33333333333333331</c:v>
                </c:pt>
                <c:pt idx="5">
                  <c:v>0.5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8</c:v>
                </c:pt>
                <c:pt idx="10">
                  <c:v>12</c:v>
                </c:pt>
                <c:pt idx="11">
                  <c:v>24</c:v>
                </c:pt>
                <c:pt idx="12">
                  <c:v>48</c:v>
                </c:pt>
                <c:pt idx="13">
                  <c:v>72</c:v>
                </c:pt>
                <c:pt idx="14">
                  <c:v>100</c:v>
                </c:pt>
                <c:pt idx="15">
                  <c:v>168</c:v>
                </c:pt>
                <c:pt idx="16">
                  <c:v>196</c:v>
                </c:pt>
                <c:pt idx="17">
                  <c:v>216</c:v>
                </c:pt>
                <c:pt idx="18">
                  <c:v>264</c:v>
                </c:pt>
                <c:pt idx="19">
                  <c:v>300</c:v>
                </c:pt>
                <c:pt idx="20">
                  <c:v>336</c:v>
                </c:pt>
                <c:pt idx="21">
                  <c:v>408</c:v>
                </c:pt>
                <c:pt idx="22">
                  <c:v>504</c:v>
                </c:pt>
                <c:pt idx="23">
                  <c:v>600</c:v>
                </c:pt>
                <c:pt idx="24">
                  <c:v>720</c:v>
                </c:pt>
                <c:pt idx="25">
                  <c:v>792</c:v>
                </c:pt>
                <c:pt idx="26">
                  <c:v>840</c:v>
                </c:pt>
                <c:pt idx="27">
                  <c:v>912</c:v>
                </c:pt>
                <c:pt idx="28">
                  <c:v>5000</c:v>
                </c:pt>
                <c:pt idx="29">
                  <c:v>7000</c:v>
                </c:pt>
                <c:pt idx="30">
                  <c:v>10000</c:v>
                </c:pt>
                <c:pt idx="31">
                  <c:v>15000</c:v>
                </c:pt>
                <c:pt idx="32">
                  <c:v>20000</c:v>
                </c:pt>
                <c:pt idx="33">
                  <c:v>25000</c:v>
                </c:pt>
              </c:numCache>
            </c:numRef>
          </c:xVal>
          <c:yVal>
            <c:numRef>
              <c:f>'Drift Raw data '!$AO$63:$AO$96</c:f>
              <c:numCache>
                <c:formatCode>0.000_ ;[Red]\-0.000\ 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27D-4191-A1C3-D329014D6A97}"/>
            </c:ext>
          </c:extLst>
        </c:ser>
        <c:ser>
          <c:idx val="3"/>
          <c:order val="3"/>
          <c:tx>
            <c:strRef>
              <c:f>'Drift Raw data '!$AY$59</c:f>
              <c:strCache>
                <c:ptCount val="1"/>
                <c:pt idx="0">
                  <c:v>0</c:v>
                </c:pt>
              </c:strCache>
            </c:strRef>
          </c:tx>
          <c:marker>
            <c:symbol val="triangle"/>
            <c:size val="5"/>
          </c:marker>
          <c:xVal>
            <c:numRef>
              <c:f>'Drift Raw data '!$C$63:$C$96</c:f>
              <c:numCache>
                <c:formatCode>General</c:formatCode>
                <c:ptCount val="34"/>
                <c:pt idx="0">
                  <c:v>0</c:v>
                </c:pt>
                <c:pt idx="1">
                  <c:v>3.3333333333333333E-2</c:v>
                </c:pt>
                <c:pt idx="2">
                  <c:v>8.3333333333333301E-2</c:v>
                </c:pt>
                <c:pt idx="3">
                  <c:v>0.16666666666666666</c:v>
                </c:pt>
                <c:pt idx="4">
                  <c:v>0.33333333333333331</c:v>
                </c:pt>
                <c:pt idx="5">
                  <c:v>0.5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8</c:v>
                </c:pt>
                <c:pt idx="10">
                  <c:v>12</c:v>
                </c:pt>
                <c:pt idx="11">
                  <c:v>24</c:v>
                </c:pt>
                <c:pt idx="12">
                  <c:v>48</c:v>
                </c:pt>
                <c:pt idx="13">
                  <c:v>72</c:v>
                </c:pt>
                <c:pt idx="14">
                  <c:v>100</c:v>
                </c:pt>
                <c:pt idx="15">
                  <c:v>168</c:v>
                </c:pt>
                <c:pt idx="16">
                  <c:v>196</c:v>
                </c:pt>
                <c:pt idx="17">
                  <c:v>216</c:v>
                </c:pt>
                <c:pt idx="18">
                  <c:v>264</c:v>
                </c:pt>
                <c:pt idx="19">
                  <c:v>300</c:v>
                </c:pt>
                <c:pt idx="20">
                  <c:v>336</c:v>
                </c:pt>
                <c:pt idx="21">
                  <c:v>408</c:v>
                </c:pt>
                <c:pt idx="22">
                  <c:v>504</c:v>
                </c:pt>
                <c:pt idx="23">
                  <c:v>600</c:v>
                </c:pt>
                <c:pt idx="24">
                  <c:v>720</c:v>
                </c:pt>
                <c:pt idx="25">
                  <c:v>792</c:v>
                </c:pt>
                <c:pt idx="26">
                  <c:v>840</c:v>
                </c:pt>
                <c:pt idx="27">
                  <c:v>912</c:v>
                </c:pt>
                <c:pt idx="28">
                  <c:v>5000</c:v>
                </c:pt>
                <c:pt idx="29">
                  <c:v>7000</c:v>
                </c:pt>
                <c:pt idx="30">
                  <c:v>10000</c:v>
                </c:pt>
                <c:pt idx="31">
                  <c:v>15000</c:v>
                </c:pt>
                <c:pt idx="32">
                  <c:v>20000</c:v>
                </c:pt>
                <c:pt idx="33">
                  <c:v>25000</c:v>
                </c:pt>
              </c:numCache>
            </c:numRef>
          </c:xVal>
          <c:yVal>
            <c:numRef>
              <c:f>'Drift Raw data '!$BD$63:$BD$96</c:f>
              <c:numCache>
                <c:formatCode>0.000_ ;[Red]\-0.000\ 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127D-4191-A1C3-D329014D6A97}"/>
            </c:ext>
          </c:extLst>
        </c:ser>
        <c:ser>
          <c:idx val="4"/>
          <c:order val="4"/>
          <c:tx>
            <c:strRef>
              <c:f>'Drift Raw data '!$BN$59</c:f>
              <c:strCache>
                <c:ptCount val="1"/>
                <c:pt idx="0">
                  <c:v>0</c:v>
                </c:pt>
              </c:strCache>
            </c:strRef>
          </c:tx>
          <c:marker>
            <c:symbol val="circle"/>
            <c:size val="5"/>
          </c:marker>
          <c:xVal>
            <c:numRef>
              <c:f>'Drift Raw data '!$C$63:$C$96</c:f>
              <c:numCache>
                <c:formatCode>General</c:formatCode>
                <c:ptCount val="34"/>
                <c:pt idx="0">
                  <c:v>0</c:v>
                </c:pt>
                <c:pt idx="1">
                  <c:v>3.3333333333333333E-2</c:v>
                </c:pt>
                <c:pt idx="2">
                  <c:v>8.3333333333333301E-2</c:v>
                </c:pt>
                <c:pt idx="3">
                  <c:v>0.16666666666666666</c:v>
                </c:pt>
                <c:pt idx="4">
                  <c:v>0.33333333333333331</c:v>
                </c:pt>
                <c:pt idx="5">
                  <c:v>0.5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8</c:v>
                </c:pt>
                <c:pt idx="10">
                  <c:v>12</c:v>
                </c:pt>
                <c:pt idx="11">
                  <c:v>24</c:v>
                </c:pt>
                <c:pt idx="12">
                  <c:v>48</c:v>
                </c:pt>
                <c:pt idx="13">
                  <c:v>72</c:v>
                </c:pt>
                <c:pt idx="14">
                  <c:v>100</c:v>
                </c:pt>
                <c:pt idx="15">
                  <c:v>168</c:v>
                </c:pt>
                <c:pt idx="16">
                  <c:v>196</c:v>
                </c:pt>
                <c:pt idx="17">
                  <c:v>216</c:v>
                </c:pt>
                <c:pt idx="18">
                  <c:v>264</c:v>
                </c:pt>
                <c:pt idx="19">
                  <c:v>300</c:v>
                </c:pt>
                <c:pt idx="20">
                  <c:v>336</c:v>
                </c:pt>
                <c:pt idx="21">
                  <c:v>408</c:v>
                </c:pt>
                <c:pt idx="22">
                  <c:v>504</c:v>
                </c:pt>
                <c:pt idx="23">
                  <c:v>600</c:v>
                </c:pt>
                <c:pt idx="24">
                  <c:v>720</c:v>
                </c:pt>
                <c:pt idx="25">
                  <c:v>792</c:v>
                </c:pt>
                <c:pt idx="26">
                  <c:v>840</c:v>
                </c:pt>
                <c:pt idx="27">
                  <c:v>912</c:v>
                </c:pt>
                <c:pt idx="28">
                  <c:v>5000</c:v>
                </c:pt>
                <c:pt idx="29">
                  <c:v>7000</c:v>
                </c:pt>
                <c:pt idx="30">
                  <c:v>10000</c:v>
                </c:pt>
                <c:pt idx="31">
                  <c:v>15000</c:v>
                </c:pt>
                <c:pt idx="32">
                  <c:v>20000</c:v>
                </c:pt>
                <c:pt idx="33">
                  <c:v>25000</c:v>
                </c:pt>
              </c:numCache>
            </c:numRef>
          </c:xVal>
          <c:yVal>
            <c:numRef>
              <c:f>'Drift Raw data '!$BS$63:$BS$96</c:f>
              <c:numCache>
                <c:formatCode>0.000_ ;[Red]\-0.000\ 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127D-4191-A1C3-D329014D6A97}"/>
            </c:ext>
          </c:extLst>
        </c:ser>
        <c:ser>
          <c:idx val="5"/>
          <c:order val="5"/>
          <c:tx>
            <c:strRef>
              <c:f>'Drift Raw data '!$CC$59</c:f>
              <c:strCache>
                <c:ptCount val="1"/>
                <c:pt idx="0">
                  <c:v>0</c:v>
                </c:pt>
              </c:strCache>
            </c:strRef>
          </c:tx>
          <c:marker>
            <c:symbol val="circle"/>
            <c:size val="5"/>
          </c:marker>
          <c:xVal>
            <c:numRef>
              <c:f>'Drift Raw data '!$C$63:$C$96</c:f>
              <c:numCache>
                <c:formatCode>General</c:formatCode>
                <c:ptCount val="34"/>
                <c:pt idx="0">
                  <c:v>0</c:v>
                </c:pt>
                <c:pt idx="1">
                  <c:v>3.3333333333333333E-2</c:v>
                </c:pt>
                <c:pt idx="2">
                  <c:v>8.3333333333333301E-2</c:v>
                </c:pt>
                <c:pt idx="3">
                  <c:v>0.16666666666666666</c:v>
                </c:pt>
                <c:pt idx="4">
                  <c:v>0.33333333333333331</c:v>
                </c:pt>
                <c:pt idx="5">
                  <c:v>0.5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8</c:v>
                </c:pt>
                <c:pt idx="10">
                  <c:v>12</c:v>
                </c:pt>
                <c:pt idx="11">
                  <c:v>24</c:v>
                </c:pt>
                <c:pt idx="12">
                  <c:v>48</c:v>
                </c:pt>
                <c:pt idx="13">
                  <c:v>72</c:v>
                </c:pt>
                <c:pt idx="14">
                  <c:v>100</c:v>
                </c:pt>
                <c:pt idx="15">
                  <c:v>168</c:v>
                </c:pt>
                <c:pt idx="16">
                  <c:v>196</c:v>
                </c:pt>
                <c:pt idx="17">
                  <c:v>216</c:v>
                </c:pt>
                <c:pt idx="18">
                  <c:v>264</c:v>
                </c:pt>
                <c:pt idx="19">
                  <c:v>300</c:v>
                </c:pt>
                <c:pt idx="20">
                  <c:v>336</c:v>
                </c:pt>
                <c:pt idx="21">
                  <c:v>408</c:v>
                </c:pt>
                <c:pt idx="22">
                  <c:v>504</c:v>
                </c:pt>
                <c:pt idx="23">
                  <c:v>600</c:v>
                </c:pt>
                <c:pt idx="24">
                  <c:v>720</c:v>
                </c:pt>
                <c:pt idx="25">
                  <c:v>792</c:v>
                </c:pt>
                <c:pt idx="26">
                  <c:v>840</c:v>
                </c:pt>
                <c:pt idx="27">
                  <c:v>912</c:v>
                </c:pt>
                <c:pt idx="28">
                  <c:v>5000</c:v>
                </c:pt>
                <c:pt idx="29">
                  <c:v>7000</c:v>
                </c:pt>
                <c:pt idx="30">
                  <c:v>10000</c:v>
                </c:pt>
                <c:pt idx="31">
                  <c:v>15000</c:v>
                </c:pt>
                <c:pt idx="32">
                  <c:v>20000</c:v>
                </c:pt>
                <c:pt idx="33">
                  <c:v>25000</c:v>
                </c:pt>
              </c:numCache>
            </c:numRef>
          </c:xVal>
          <c:yVal>
            <c:numRef>
              <c:f>'Drift Raw data '!$CH$63:$CH$96</c:f>
              <c:numCache>
                <c:formatCode>0.000_ ;[Red]\-0.000\ 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127D-4191-A1C3-D329014D6A97}"/>
            </c:ext>
          </c:extLst>
        </c:ser>
        <c:ser>
          <c:idx val="6"/>
          <c:order val="6"/>
          <c:tx>
            <c:v>Guide Line</c:v>
          </c:tx>
          <c:spPr>
            <a:ln>
              <a:prstDash val="sysDot"/>
            </a:ln>
          </c:spPr>
          <c:marker>
            <c:symbol val="none"/>
          </c:marker>
          <c:xVal>
            <c:numRef>
              <c:f>'Drift Raw data '!$C$110:$C$131</c:f>
            </c:numRef>
          </c:xVal>
          <c:yVal>
            <c:numRef>
              <c:f>'Drift Raw data '!$Q$110:$Q$131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127D-4191-A1C3-D329014D6A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252800"/>
        <c:axId val="130254720"/>
      </c:scatterChart>
      <c:valAx>
        <c:axId val="130252800"/>
        <c:scaling>
          <c:orientation val="minMax"/>
          <c:max val="100"/>
          <c:min val="0"/>
        </c:scaling>
        <c:delete val="0"/>
        <c:axPos val="b"/>
        <c:majorGridlines/>
        <c:minorGridlines>
          <c:spPr>
            <a:ln>
              <a:solidFill>
                <a:schemeClr val="bg1">
                  <a:lumMod val="85000"/>
                </a:scheme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lang="ja-JP"/>
                </a:pPr>
                <a:r>
                  <a:rPr lang="en-US" altLang="ja-JP" sz="1000" b="1" i="0" u="none" strike="noStrike" baseline="0"/>
                  <a:t>Aging Time</a:t>
                </a:r>
                <a:r>
                  <a:rPr lang="ja-JP" altLang="ja-JP" sz="1000" b="1" i="0" u="none" strike="noStrike" baseline="0"/>
                  <a:t>　</a:t>
                </a:r>
                <a:r>
                  <a:rPr lang="en-US" altLang="ja-JP" sz="1000" b="1" i="0" u="none" strike="noStrike" baseline="0"/>
                  <a:t>[hours]</a:t>
                </a:r>
                <a:endParaRPr lang="ja-JP"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txPr>
          <a:bodyPr/>
          <a:lstStyle/>
          <a:p>
            <a:pPr>
              <a:defRPr lang="ja-JP" sz="1200">
                <a:latin typeface="+mj-lt"/>
              </a:defRPr>
            </a:pPr>
            <a:endParaRPr lang="zh-CN"/>
          </a:p>
        </c:txPr>
        <c:crossAx val="130254720"/>
        <c:crosses val="autoZero"/>
        <c:crossBetween val="midCat"/>
      </c:valAx>
      <c:valAx>
        <c:axId val="130254720"/>
        <c:scaling>
          <c:orientation val="minMax"/>
          <c:max val="2.0000000000000004E-2"/>
          <c:min val="-2.0000000000000004E-2"/>
        </c:scaling>
        <c:delete val="0"/>
        <c:axPos val="l"/>
        <c:majorGridlines/>
        <c:minorGridlines>
          <c:spPr>
            <a:ln>
              <a:solidFill>
                <a:schemeClr val="bg1">
                  <a:lumMod val="85000"/>
                </a:scheme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lang="ja-JP" b="0">
                    <a:latin typeface="Arial Unicode MS" pitchFamily="50" charset="-128"/>
                    <a:ea typeface="Arial Unicode MS" pitchFamily="50" charset="-128"/>
                    <a:cs typeface="Arial Unicode MS" pitchFamily="50" charset="-128"/>
                  </a:defRPr>
                </a:pPr>
                <a:r>
                  <a:rPr lang="en-US" altLang="ja-JP" b="0">
                    <a:latin typeface="Arial Unicode MS" pitchFamily="50" charset="-128"/>
                    <a:ea typeface="Arial Unicode MS" pitchFamily="50" charset="-128"/>
                    <a:cs typeface="Arial Unicode MS" pitchFamily="50" charset="-128"/>
                  </a:rPr>
                  <a:t>White Chromaticity</a:t>
                </a:r>
                <a:r>
                  <a:rPr lang="ja-JP" altLang="en-US" b="0">
                    <a:latin typeface="Arial Unicode MS" pitchFamily="50" charset="-128"/>
                    <a:ea typeface="Arial Unicode MS" pitchFamily="50" charset="-128"/>
                    <a:cs typeface="Arial Unicode MS" pitchFamily="50" charset="-128"/>
                  </a:rPr>
                  <a:t>　</a:t>
                </a:r>
                <a:r>
                  <a:rPr lang="en-US" altLang="ja-JP" b="0">
                    <a:latin typeface="Arial Unicode MS" pitchFamily="50" charset="-128"/>
                    <a:ea typeface="Arial Unicode MS" pitchFamily="50" charset="-128"/>
                    <a:cs typeface="Arial Unicode MS" pitchFamily="50" charset="-128"/>
                  </a:rPr>
                  <a:t>y value</a:t>
                </a:r>
                <a:endParaRPr lang="ja-JP" altLang="en-US" b="0">
                  <a:latin typeface="Arial Unicode MS" pitchFamily="50" charset="-128"/>
                  <a:ea typeface="Arial Unicode MS" pitchFamily="50" charset="-128"/>
                  <a:cs typeface="Arial Unicode MS" pitchFamily="50" charset="-128"/>
                </a:endParaRPr>
              </a:p>
            </c:rich>
          </c:tx>
          <c:overlay val="0"/>
        </c:title>
        <c:numFmt formatCode="#,##0.000_ " sourceLinked="0"/>
        <c:majorTickMark val="out"/>
        <c:minorTickMark val="none"/>
        <c:tickLblPos val="nextTo"/>
        <c:txPr>
          <a:bodyPr/>
          <a:lstStyle/>
          <a:p>
            <a:pPr>
              <a:defRPr lang="ja-JP" sz="1200">
                <a:latin typeface="+mj-lt"/>
              </a:defRPr>
            </a:pPr>
            <a:endParaRPr lang="zh-CN"/>
          </a:p>
        </c:txPr>
        <c:crossAx val="130252800"/>
        <c:crosses val="autoZero"/>
        <c:crossBetween val="midCat"/>
        <c:majorUnit val="1.0000000000000002E-2"/>
      </c:valAx>
    </c:plotArea>
    <c:legend>
      <c:legendPos val="r"/>
      <c:layout>
        <c:manualLayout>
          <c:xMode val="edge"/>
          <c:yMode val="edge"/>
          <c:x val="0.70254043293688762"/>
          <c:y val="4.9532480041612509E-4"/>
          <c:w val="0.2925325981809509"/>
          <c:h val="0.3811210677059339"/>
        </c:manualLayout>
      </c:layout>
      <c:overlay val="1"/>
      <c:spPr>
        <a:solidFill>
          <a:schemeClr val="bg1"/>
        </a:solidFill>
        <a:ln>
          <a:solidFill>
            <a:schemeClr val="bg1">
              <a:lumMod val="75000"/>
            </a:schemeClr>
          </a:solidFill>
        </a:ln>
      </c:spPr>
      <c:txPr>
        <a:bodyPr/>
        <a:lstStyle/>
        <a:p>
          <a:pPr>
            <a:defRPr lang="ja-JP" sz="1200"/>
          </a:pPr>
          <a:endParaRPr lang="zh-CN"/>
        </a:p>
      </c:txPr>
    </c:legend>
    <c:plotVisOnly val="1"/>
    <c:dispBlanksAs val="span"/>
    <c:showDLblsOverMax val="0"/>
  </c:chart>
  <c:printSettings>
    <c:headerFooter/>
    <c:pageMargins b="0.75000000000000488" l="0.70000000000000062" r="0.70000000000000062" t="0.75000000000000488" header="0.30000000000000032" footer="0.30000000000000032"/>
    <c:pageSetup/>
  </c:printSettings>
  <c:userShapes r:id="rId1"/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ja-JP"/>
            </a:pPr>
            <a:r>
              <a:rPr lang="en-US" altLang="ja-JP"/>
              <a:t>Wx (Variation)</a:t>
            </a:r>
            <a:endParaRPr lang="ja-JP" alt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'Drift Raw data '!$F$59</c:f>
              <c:strCache>
                <c:ptCount val="1"/>
                <c:pt idx="0">
                  <c:v>0</c:v>
                </c:pt>
              </c:strCache>
            </c:strRef>
          </c:tx>
          <c:marker>
            <c:symbol val="square"/>
            <c:size val="5"/>
          </c:marker>
          <c:xVal>
            <c:numRef>
              <c:f>'Drift Raw data '!$C$63:$C$96</c:f>
              <c:numCache>
                <c:formatCode>General</c:formatCode>
                <c:ptCount val="34"/>
                <c:pt idx="0">
                  <c:v>0</c:v>
                </c:pt>
                <c:pt idx="1">
                  <c:v>3.3333333333333333E-2</c:v>
                </c:pt>
                <c:pt idx="2">
                  <c:v>8.3333333333333301E-2</c:v>
                </c:pt>
                <c:pt idx="3">
                  <c:v>0.16666666666666666</c:v>
                </c:pt>
                <c:pt idx="4">
                  <c:v>0.33333333333333331</c:v>
                </c:pt>
                <c:pt idx="5">
                  <c:v>0.5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8</c:v>
                </c:pt>
                <c:pt idx="10">
                  <c:v>12</c:v>
                </c:pt>
                <c:pt idx="11">
                  <c:v>24</c:v>
                </c:pt>
                <c:pt idx="12">
                  <c:v>48</c:v>
                </c:pt>
                <c:pt idx="13">
                  <c:v>72</c:v>
                </c:pt>
                <c:pt idx="14">
                  <c:v>100</c:v>
                </c:pt>
                <c:pt idx="15">
                  <c:v>168</c:v>
                </c:pt>
                <c:pt idx="16">
                  <c:v>196</c:v>
                </c:pt>
                <c:pt idx="17">
                  <c:v>216</c:v>
                </c:pt>
                <c:pt idx="18">
                  <c:v>264</c:v>
                </c:pt>
                <c:pt idx="19">
                  <c:v>300</c:v>
                </c:pt>
                <c:pt idx="20">
                  <c:v>336</c:v>
                </c:pt>
                <c:pt idx="21">
                  <c:v>408</c:v>
                </c:pt>
                <c:pt idx="22">
                  <c:v>504</c:v>
                </c:pt>
                <c:pt idx="23">
                  <c:v>600</c:v>
                </c:pt>
                <c:pt idx="24">
                  <c:v>720</c:v>
                </c:pt>
                <c:pt idx="25">
                  <c:v>792</c:v>
                </c:pt>
                <c:pt idx="26">
                  <c:v>840</c:v>
                </c:pt>
                <c:pt idx="27">
                  <c:v>912</c:v>
                </c:pt>
                <c:pt idx="28">
                  <c:v>5000</c:v>
                </c:pt>
                <c:pt idx="29">
                  <c:v>7000</c:v>
                </c:pt>
                <c:pt idx="30">
                  <c:v>10000</c:v>
                </c:pt>
                <c:pt idx="31">
                  <c:v>15000</c:v>
                </c:pt>
                <c:pt idx="32">
                  <c:v>20000</c:v>
                </c:pt>
                <c:pt idx="33">
                  <c:v>25000</c:v>
                </c:pt>
              </c:numCache>
            </c:numRef>
          </c:xVal>
          <c:yVal>
            <c:numRef>
              <c:f>'Drift Raw data '!$J$63:$J$96</c:f>
              <c:numCache>
                <c:formatCode>0.000_ ;[Red]\-0.000\ </c:formatCode>
                <c:ptCount val="34"/>
                <c:pt idx="0">
                  <c:v>0</c:v>
                </c:pt>
                <c:pt idx="1">
                  <c:v>-0.2928</c:v>
                </c:pt>
                <c:pt idx="2">
                  <c:v>-1.419999999999999E-2</c:v>
                </c:pt>
                <c:pt idx="3">
                  <c:v>-0.2928</c:v>
                </c:pt>
                <c:pt idx="4">
                  <c:v>-0.2928</c:v>
                </c:pt>
                <c:pt idx="5">
                  <c:v>-0.2928</c:v>
                </c:pt>
                <c:pt idx="6">
                  <c:v>-1.6799999999999982E-2</c:v>
                </c:pt>
                <c:pt idx="7">
                  <c:v>-1.7799999999999983E-2</c:v>
                </c:pt>
                <c:pt idx="8">
                  <c:v>-1.7799999999999983E-2</c:v>
                </c:pt>
                <c:pt idx="11">
                  <c:v>-1.9799999999999984E-2</c:v>
                </c:pt>
                <c:pt idx="12">
                  <c:v>-1.9799999999999984E-2</c:v>
                </c:pt>
                <c:pt idx="15">
                  <c:v>-2.0799999999999985E-2</c:v>
                </c:pt>
                <c:pt idx="16">
                  <c:v>-2.0799999999999985E-2</c:v>
                </c:pt>
                <c:pt idx="17">
                  <c:v>-2.1799999999999986E-2</c:v>
                </c:pt>
                <c:pt idx="18">
                  <c:v>-2.1500000000000019E-2</c:v>
                </c:pt>
                <c:pt idx="19">
                  <c:v>-2.1500000000000019E-2</c:v>
                </c:pt>
                <c:pt idx="20">
                  <c:v>-0.2928</c:v>
                </c:pt>
                <c:pt idx="21">
                  <c:v>-0.2928</c:v>
                </c:pt>
                <c:pt idx="22">
                  <c:v>-0.2928</c:v>
                </c:pt>
                <c:pt idx="23">
                  <c:v>-0.2928</c:v>
                </c:pt>
                <c:pt idx="24">
                  <c:v>-0.2928</c:v>
                </c:pt>
                <c:pt idx="25">
                  <c:v>-0.2928</c:v>
                </c:pt>
                <c:pt idx="26">
                  <c:v>-0.2928</c:v>
                </c:pt>
                <c:pt idx="27">
                  <c:v>-0.2928</c:v>
                </c:pt>
                <c:pt idx="28">
                  <c:v>-0.2928</c:v>
                </c:pt>
                <c:pt idx="29">
                  <c:v>-0.2928</c:v>
                </c:pt>
                <c:pt idx="30">
                  <c:v>-0.2928</c:v>
                </c:pt>
                <c:pt idx="31">
                  <c:v>-0.2928</c:v>
                </c:pt>
                <c:pt idx="32">
                  <c:v>-0.2928</c:v>
                </c:pt>
                <c:pt idx="33">
                  <c:v>-0.2928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4B-43FF-819B-C8D5EA87B7D2}"/>
            </c:ext>
          </c:extLst>
        </c:ser>
        <c:ser>
          <c:idx val="1"/>
          <c:order val="1"/>
          <c:tx>
            <c:strRef>
              <c:f>'Drift Raw data '!$U$59</c:f>
              <c:strCache>
                <c:ptCount val="1"/>
                <c:pt idx="0">
                  <c:v>0</c:v>
                </c:pt>
              </c:strCache>
            </c:strRef>
          </c:tx>
          <c:marker>
            <c:symbol val="square"/>
            <c:size val="5"/>
          </c:marker>
          <c:xVal>
            <c:numRef>
              <c:f>'Drift Raw data '!$C$63:$C$96</c:f>
              <c:numCache>
                <c:formatCode>General</c:formatCode>
                <c:ptCount val="34"/>
                <c:pt idx="0">
                  <c:v>0</c:v>
                </c:pt>
                <c:pt idx="1">
                  <c:v>3.3333333333333333E-2</c:v>
                </c:pt>
                <c:pt idx="2">
                  <c:v>8.3333333333333301E-2</c:v>
                </c:pt>
                <c:pt idx="3">
                  <c:v>0.16666666666666666</c:v>
                </c:pt>
                <c:pt idx="4">
                  <c:v>0.33333333333333331</c:v>
                </c:pt>
                <c:pt idx="5">
                  <c:v>0.5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8</c:v>
                </c:pt>
                <c:pt idx="10">
                  <c:v>12</c:v>
                </c:pt>
                <c:pt idx="11">
                  <c:v>24</c:v>
                </c:pt>
                <c:pt idx="12">
                  <c:v>48</c:v>
                </c:pt>
                <c:pt idx="13">
                  <c:v>72</c:v>
                </c:pt>
                <c:pt idx="14">
                  <c:v>100</c:v>
                </c:pt>
                <c:pt idx="15">
                  <c:v>168</c:v>
                </c:pt>
                <c:pt idx="16">
                  <c:v>196</c:v>
                </c:pt>
                <c:pt idx="17">
                  <c:v>216</c:v>
                </c:pt>
                <c:pt idx="18">
                  <c:v>264</c:v>
                </c:pt>
                <c:pt idx="19">
                  <c:v>300</c:v>
                </c:pt>
                <c:pt idx="20">
                  <c:v>336</c:v>
                </c:pt>
                <c:pt idx="21">
                  <c:v>408</c:v>
                </c:pt>
                <c:pt idx="22">
                  <c:v>504</c:v>
                </c:pt>
                <c:pt idx="23">
                  <c:v>600</c:v>
                </c:pt>
                <c:pt idx="24">
                  <c:v>720</c:v>
                </c:pt>
                <c:pt idx="25">
                  <c:v>792</c:v>
                </c:pt>
                <c:pt idx="26">
                  <c:v>840</c:v>
                </c:pt>
                <c:pt idx="27">
                  <c:v>912</c:v>
                </c:pt>
                <c:pt idx="28">
                  <c:v>5000</c:v>
                </c:pt>
                <c:pt idx="29">
                  <c:v>7000</c:v>
                </c:pt>
                <c:pt idx="30">
                  <c:v>10000</c:v>
                </c:pt>
                <c:pt idx="31">
                  <c:v>15000</c:v>
                </c:pt>
                <c:pt idx="32">
                  <c:v>20000</c:v>
                </c:pt>
                <c:pt idx="33">
                  <c:v>25000</c:v>
                </c:pt>
              </c:numCache>
            </c:numRef>
          </c:xVal>
          <c:yVal>
            <c:numRef>
              <c:f>'Drift Raw data '!$Y$63:$Y$96</c:f>
              <c:numCache>
                <c:formatCode>0.000_ ;[Red]\-0.000\ </c:formatCode>
                <c:ptCount val="34"/>
                <c:pt idx="0">
                  <c:v>0</c:v>
                </c:pt>
                <c:pt idx="1">
                  <c:v>-0.2954</c:v>
                </c:pt>
                <c:pt idx="2">
                  <c:v>-1.639999999999997E-2</c:v>
                </c:pt>
                <c:pt idx="3">
                  <c:v>-0.2954</c:v>
                </c:pt>
                <c:pt idx="4">
                  <c:v>-0.2954</c:v>
                </c:pt>
                <c:pt idx="5">
                  <c:v>-0.2954</c:v>
                </c:pt>
                <c:pt idx="6">
                  <c:v>-1.8799999999999983E-2</c:v>
                </c:pt>
                <c:pt idx="7">
                  <c:v>-1.9399999999999973E-2</c:v>
                </c:pt>
                <c:pt idx="8">
                  <c:v>-1.9399999999999973E-2</c:v>
                </c:pt>
                <c:pt idx="9">
                  <c:v>-2.0399999999999974E-2</c:v>
                </c:pt>
                <c:pt idx="10">
                  <c:v>-2.0399999999999974E-2</c:v>
                </c:pt>
                <c:pt idx="11">
                  <c:v>-2.1399999999999975E-2</c:v>
                </c:pt>
                <c:pt idx="12">
                  <c:v>-2.2399999999999975E-2</c:v>
                </c:pt>
                <c:pt idx="13">
                  <c:v>-2.2399999999999975E-2</c:v>
                </c:pt>
                <c:pt idx="14">
                  <c:v>-2.2399999999999975E-2</c:v>
                </c:pt>
                <c:pt idx="15">
                  <c:v>-2.3399999999999976E-2</c:v>
                </c:pt>
                <c:pt idx="16">
                  <c:v>-2.2899999999999976E-2</c:v>
                </c:pt>
                <c:pt idx="17">
                  <c:v>-2.3399999999999976E-2</c:v>
                </c:pt>
                <c:pt idx="18">
                  <c:v>-2.2399999999999975E-2</c:v>
                </c:pt>
                <c:pt idx="19">
                  <c:v>-2.3299999999999987E-2</c:v>
                </c:pt>
                <c:pt idx="20">
                  <c:v>-0.2954</c:v>
                </c:pt>
                <c:pt idx="21">
                  <c:v>-0.2954</c:v>
                </c:pt>
                <c:pt idx="22">
                  <c:v>-0.2954</c:v>
                </c:pt>
                <c:pt idx="23">
                  <c:v>-0.2954</c:v>
                </c:pt>
                <c:pt idx="24">
                  <c:v>-0.2954</c:v>
                </c:pt>
                <c:pt idx="25">
                  <c:v>-0.2954</c:v>
                </c:pt>
                <c:pt idx="26">
                  <c:v>-0.2954</c:v>
                </c:pt>
                <c:pt idx="27">
                  <c:v>-0.2954</c:v>
                </c:pt>
                <c:pt idx="28">
                  <c:v>-0.2954</c:v>
                </c:pt>
                <c:pt idx="29">
                  <c:v>-0.2954</c:v>
                </c:pt>
                <c:pt idx="30">
                  <c:v>-0.2954</c:v>
                </c:pt>
                <c:pt idx="31">
                  <c:v>-0.2954</c:v>
                </c:pt>
                <c:pt idx="32">
                  <c:v>-0.2954</c:v>
                </c:pt>
                <c:pt idx="33">
                  <c:v>-0.2954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4B-43FF-819B-C8D5EA87B7D2}"/>
            </c:ext>
          </c:extLst>
        </c:ser>
        <c:ser>
          <c:idx val="2"/>
          <c:order val="2"/>
          <c:tx>
            <c:strRef>
              <c:f>'Drift Raw data '!$AJ$59</c:f>
              <c:strCache>
                <c:ptCount val="1"/>
                <c:pt idx="0">
                  <c:v>0</c:v>
                </c:pt>
              </c:strCache>
            </c:strRef>
          </c:tx>
          <c:marker>
            <c:symbol val="triangle"/>
            <c:size val="5"/>
          </c:marker>
          <c:xVal>
            <c:numRef>
              <c:f>'Drift Raw data '!$C$63:$C$96</c:f>
              <c:numCache>
                <c:formatCode>General</c:formatCode>
                <c:ptCount val="34"/>
                <c:pt idx="0">
                  <c:v>0</c:v>
                </c:pt>
                <c:pt idx="1">
                  <c:v>3.3333333333333333E-2</c:v>
                </c:pt>
                <c:pt idx="2">
                  <c:v>8.3333333333333301E-2</c:v>
                </c:pt>
                <c:pt idx="3">
                  <c:v>0.16666666666666666</c:v>
                </c:pt>
                <c:pt idx="4">
                  <c:v>0.33333333333333331</c:v>
                </c:pt>
                <c:pt idx="5">
                  <c:v>0.5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8</c:v>
                </c:pt>
                <c:pt idx="10">
                  <c:v>12</c:v>
                </c:pt>
                <c:pt idx="11">
                  <c:v>24</c:v>
                </c:pt>
                <c:pt idx="12">
                  <c:v>48</c:v>
                </c:pt>
                <c:pt idx="13">
                  <c:v>72</c:v>
                </c:pt>
                <c:pt idx="14">
                  <c:v>100</c:v>
                </c:pt>
                <c:pt idx="15">
                  <c:v>168</c:v>
                </c:pt>
                <c:pt idx="16">
                  <c:v>196</c:v>
                </c:pt>
                <c:pt idx="17">
                  <c:v>216</c:v>
                </c:pt>
                <c:pt idx="18">
                  <c:v>264</c:v>
                </c:pt>
                <c:pt idx="19">
                  <c:v>300</c:v>
                </c:pt>
                <c:pt idx="20">
                  <c:v>336</c:v>
                </c:pt>
                <c:pt idx="21">
                  <c:v>408</c:v>
                </c:pt>
                <c:pt idx="22">
                  <c:v>504</c:v>
                </c:pt>
                <c:pt idx="23">
                  <c:v>600</c:v>
                </c:pt>
                <c:pt idx="24">
                  <c:v>720</c:v>
                </c:pt>
                <c:pt idx="25">
                  <c:v>792</c:v>
                </c:pt>
                <c:pt idx="26">
                  <c:v>840</c:v>
                </c:pt>
                <c:pt idx="27">
                  <c:v>912</c:v>
                </c:pt>
                <c:pt idx="28">
                  <c:v>5000</c:v>
                </c:pt>
                <c:pt idx="29">
                  <c:v>7000</c:v>
                </c:pt>
                <c:pt idx="30">
                  <c:v>10000</c:v>
                </c:pt>
                <c:pt idx="31">
                  <c:v>15000</c:v>
                </c:pt>
                <c:pt idx="32">
                  <c:v>20000</c:v>
                </c:pt>
                <c:pt idx="33">
                  <c:v>25000</c:v>
                </c:pt>
              </c:numCache>
            </c:numRef>
          </c:xVal>
          <c:yVal>
            <c:numRef>
              <c:f>'Drift Raw data '!$AN$63:$AN$96</c:f>
              <c:numCache>
                <c:formatCode>0.000_ ;[Red]\-0.000\ 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4B-43FF-819B-C8D5EA87B7D2}"/>
            </c:ext>
          </c:extLst>
        </c:ser>
        <c:ser>
          <c:idx val="3"/>
          <c:order val="3"/>
          <c:tx>
            <c:strRef>
              <c:f>'Drift Raw data '!$AY$59</c:f>
              <c:strCache>
                <c:ptCount val="1"/>
                <c:pt idx="0">
                  <c:v>0</c:v>
                </c:pt>
              </c:strCache>
            </c:strRef>
          </c:tx>
          <c:marker>
            <c:symbol val="triangle"/>
            <c:size val="5"/>
          </c:marker>
          <c:xVal>
            <c:numRef>
              <c:f>'Drift Raw data '!$C$63:$C$96</c:f>
              <c:numCache>
                <c:formatCode>General</c:formatCode>
                <c:ptCount val="34"/>
                <c:pt idx="0">
                  <c:v>0</c:v>
                </c:pt>
                <c:pt idx="1">
                  <c:v>3.3333333333333333E-2</c:v>
                </c:pt>
                <c:pt idx="2">
                  <c:v>8.3333333333333301E-2</c:v>
                </c:pt>
                <c:pt idx="3">
                  <c:v>0.16666666666666666</c:v>
                </c:pt>
                <c:pt idx="4">
                  <c:v>0.33333333333333331</c:v>
                </c:pt>
                <c:pt idx="5">
                  <c:v>0.5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8</c:v>
                </c:pt>
                <c:pt idx="10">
                  <c:v>12</c:v>
                </c:pt>
                <c:pt idx="11">
                  <c:v>24</c:v>
                </c:pt>
                <c:pt idx="12">
                  <c:v>48</c:v>
                </c:pt>
                <c:pt idx="13">
                  <c:v>72</c:v>
                </c:pt>
                <c:pt idx="14">
                  <c:v>100</c:v>
                </c:pt>
                <c:pt idx="15">
                  <c:v>168</c:v>
                </c:pt>
                <c:pt idx="16">
                  <c:v>196</c:v>
                </c:pt>
                <c:pt idx="17">
                  <c:v>216</c:v>
                </c:pt>
                <c:pt idx="18">
                  <c:v>264</c:v>
                </c:pt>
                <c:pt idx="19">
                  <c:v>300</c:v>
                </c:pt>
                <c:pt idx="20">
                  <c:v>336</c:v>
                </c:pt>
                <c:pt idx="21">
                  <c:v>408</c:v>
                </c:pt>
                <c:pt idx="22">
                  <c:v>504</c:v>
                </c:pt>
                <c:pt idx="23">
                  <c:v>600</c:v>
                </c:pt>
                <c:pt idx="24">
                  <c:v>720</c:v>
                </c:pt>
                <c:pt idx="25">
                  <c:v>792</c:v>
                </c:pt>
                <c:pt idx="26">
                  <c:v>840</c:v>
                </c:pt>
                <c:pt idx="27">
                  <c:v>912</c:v>
                </c:pt>
                <c:pt idx="28">
                  <c:v>5000</c:v>
                </c:pt>
                <c:pt idx="29">
                  <c:v>7000</c:v>
                </c:pt>
                <c:pt idx="30">
                  <c:v>10000</c:v>
                </c:pt>
                <c:pt idx="31">
                  <c:v>15000</c:v>
                </c:pt>
                <c:pt idx="32">
                  <c:v>20000</c:v>
                </c:pt>
                <c:pt idx="33">
                  <c:v>25000</c:v>
                </c:pt>
              </c:numCache>
            </c:numRef>
          </c:xVal>
          <c:yVal>
            <c:numRef>
              <c:f>'Drift Raw data '!$BC$63:$BC$96</c:f>
              <c:numCache>
                <c:formatCode>0.000_ ;[Red]\-0.000\ 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D64B-43FF-819B-C8D5EA87B7D2}"/>
            </c:ext>
          </c:extLst>
        </c:ser>
        <c:ser>
          <c:idx val="4"/>
          <c:order val="4"/>
          <c:tx>
            <c:strRef>
              <c:f>'Drift Raw data '!$BN$59</c:f>
              <c:strCache>
                <c:ptCount val="1"/>
                <c:pt idx="0">
                  <c:v>0</c:v>
                </c:pt>
              </c:strCache>
            </c:strRef>
          </c:tx>
          <c:marker>
            <c:symbol val="circle"/>
            <c:size val="5"/>
          </c:marker>
          <c:xVal>
            <c:numRef>
              <c:f>'Drift Raw data '!$C$63:$C$96</c:f>
              <c:numCache>
                <c:formatCode>General</c:formatCode>
                <c:ptCount val="34"/>
                <c:pt idx="0">
                  <c:v>0</c:v>
                </c:pt>
                <c:pt idx="1">
                  <c:v>3.3333333333333333E-2</c:v>
                </c:pt>
                <c:pt idx="2">
                  <c:v>8.3333333333333301E-2</c:v>
                </c:pt>
                <c:pt idx="3">
                  <c:v>0.16666666666666666</c:v>
                </c:pt>
                <c:pt idx="4">
                  <c:v>0.33333333333333331</c:v>
                </c:pt>
                <c:pt idx="5">
                  <c:v>0.5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8</c:v>
                </c:pt>
                <c:pt idx="10">
                  <c:v>12</c:v>
                </c:pt>
                <c:pt idx="11">
                  <c:v>24</c:v>
                </c:pt>
                <c:pt idx="12">
                  <c:v>48</c:v>
                </c:pt>
                <c:pt idx="13">
                  <c:v>72</c:v>
                </c:pt>
                <c:pt idx="14">
                  <c:v>100</c:v>
                </c:pt>
                <c:pt idx="15">
                  <c:v>168</c:v>
                </c:pt>
                <c:pt idx="16">
                  <c:v>196</c:v>
                </c:pt>
                <c:pt idx="17">
                  <c:v>216</c:v>
                </c:pt>
                <c:pt idx="18">
                  <c:v>264</c:v>
                </c:pt>
                <c:pt idx="19">
                  <c:v>300</c:v>
                </c:pt>
                <c:pt idx="20">
                  <c:v>336</c:v>
                </c:pt>
                <c:pt idx="21">
                  <c:v>408</c:v>
                </c:pt>
                <c:pt idx="22">
                  <c:v>504</c:v>
                </c:pt>
                <c:pt idx="23">
                  <c:v>600</c:v>
                </c:pt>
                <c:pt idx="24">
                  <c:v>720</c:v>
                </c:pt>
                <c:pt idx="25">
                  <c:v>792</c:v>
                </c:pt>
                <c:pt idx="26">
                  <c:v>840</c:v>
                </c:pt>
                <c:pt idx="27">
                  <c:v>912</c:v>
                </c:pt>
                <c:pt idx="28">
                  <c:v>5000</c:v>
                </c:pt>
                <c:pt idx="29">
                  <c:v>7000</c:v>
                </c:pt>
                <c:pt idx="30">
                  <c:v>10000</c:v>
                </c:pt>
                <c:pt idx="31">
                  <c:v>15000</c:v>
                </c:pt>
                <c:pt idx="32">
                  <c:v>20000</c:v>
                </c:pt>
                <c:pt idx="33">
                  <c:v>25000</c:v>
                </c:pt>
              </c:numCache>
            </c:numRef>
          </c:xVal>
          <c:yVal>
            <c:numRef>
              <c:f>'Drift Raw data '!$BR$63:$BR$96</c:f>
              <c:numCache>
                <c:formatCode>0.000_ ;[Red]\-0.000\ 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D64B-43FF-819B-C8D5EA87B7D2}"/>
            </c:ext>
          </c:extLst>
        </c:ser>
        <c:ser>
          <c:idx val="5"/>
          <c:order val="5"/>
          <c:tx>
            <c:strRef>
              <c:f>'Drift Raw data '!$CC$59</c:f>
              <c:strCache>
                <c:ptCount val="1"/>
                <c:pt idx="0">
                  <c:v>0</c:v>
                </c:pt>
              </c:strCache>
            </c:strRef>
          </c:tx>
          <c:marker>
            <c:symbol val="circle"/>
            <c:size val="5"/>
          </c:marker>
          <c:xVal>
            <c:numRef>
              <c:f>'Drift Raw data '!$C$63:$C$96</c:f>
              <c:numCache>
                <c:formatCode>General</c:formatCode>
                <c:ptCount val="34"/>
                <c:pt idx="0">
                  <c:v>0</c:v>
                </c:pt>
                <c:pt idx="1">
                  <c:v>3.3333333333333333E-2</c:v>
                </c:pt>
                <c:pt idx="2">
                  <c:v>8.3333333333333301E-2</c:v>
                </c:pt>
                <c:pt idx="3">
                  <c:v>0.16666666666666666</c:v>
                </c:pt>
                <c:pt idx="4">
                  <c:v>0.33333333333333331</c:v>
                </c:pt>
                <c:pt idx="5">
                  <c:v>0.5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8</c:v>
                </c:pt>
                <c:pt idx="10">
                  <c:v>12</c:v>
                </c:pt>
                <c:pt idx="11">
                  <c:v>24</c:v>
                </c:pt>
                <c:pt idx="12">
                  <c:v>48</c:v>
                </c:pt>
                <c:pt idx="13">
                  <c:v>72</c:v>
                </c:pt>
                <c:pt idx="14">
                  <c:v>100</c:v>
                </c:pt>
                <c:pt idx="15">
                  <c:v>168</c:v>
                </c:pt>
                <c:pt idx="16">
                  <c:v>196</c:v>
                </c:pt>
                <c:pt idx="17">
                  <c:v>216</c:v>
                </c:pt>
                <c:pt idx="18">
                  <c:v>264</c:v>
                </c:pt>
                <c:pt idx="19">
                  <c:v>300</c:v>
                </c:pt>
                <c:pt idx="20">
                  <c:v>336</c:v>
                </c:pt>
                <c:pt idx="21">
                  <c:v>408</c:v>
                </c:pt>
                <c:pt idx="22">
                  <c:v>504</c:v>
                </c:pt>
                <c:pt idx="23">
                  <c:v>600</c:v>
                </c:pt>
                <c:pt idx="24">
                  <c:v>720</c:v>
                </c:pt>
                <c:pt idx="25">
                  <c:v>792</c:v>
                </c:pt>
                <c:pt idx="26">
                  <c:v>840</c:v>
                </c:pt>
                <c:pt idx="27">
                  <c:v>912</c:v>
                </c:pt>
                <c:pt idx="28">
                  <c:v>5000</c:v>
                </c:pt>
                <c:pt idx="29">
                  <c:v>7000</c:v>
                </c:pt>
                <c:pt idx="30">
                  <c:v>10000</c:v>
                </c:pt>
                <c:pt idx="31">
                  <c:v>15000</c:v>
                </c:pt>
                <c:pt idx="32">
                  <c:v>20000</c:v>
                </c:pt>
                <c:pt idx="33">
                  <c:v>25000</c:v>
                </c:pt>
              </c:numCache>
            </c:numRef>
          </c:xVal>
          <c:yVal>
            <c:numRef>
              <c:f>'Drift Raw data '!$CG$63:$CG$96</c:f>
              <c:numCache>
                <c:formatCode>0.000_ ;[Red]\-0.000\ 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D64B-43FF-819B-C8D5EA87B7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315392"/>
        <c:axId val="130317312"/>
      </c:scatterChart>
      <c:valAx>
        <c:axId val="130315392"/>
        <c:scaling>
          <c:orientation val="minMax"/>
          <c:max val="100"/>
          <c:min val="0"/>
        </c:scaling>
        <c:delete val="0"/>
        <c:axPos val="b"/>
        <c:majorGridlines/>
        <c:minorGridlines>
          <c:spPr>
            <a:ln>
              <a:solidFill>
                <a:schemeClr val="bg1">
                  <a:lumMod val="85000"/>
                </a:scheme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lang="ja-JP"/>
                </a:pPr>
                <a:r>
                  <a:rPr lang="en-US" altLang="ja-JP"/>
                  <a:t>Aging</a:t>
                </a:r>
                <a:r>
                  <a:rPr lang="en-US" altLang="ja-JP" baseline="0"/>
                  <a:t> Time</a:t>
                </a:r>
                <a:r>
                  <a:rPr lang="ja-JP" altLang="en-US" baseline="0"/>
                  <a:t>　</a:t>
                </a:r>
                <a:r>
                  <a:rPr lang="en-US" altLang="ja-JP" baseline="0"/>
                  <a:t>[hours]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6577727194536167"/>
              <c:y val="0.88537237661735346"/>
            </c:manualLayout>
          </c:layout>
          <c:overlay val="0"/>
        </c:title>
        <c:numFmt formatCode="General" sourceLinked="1"/>
        <c:majorTickMark val="out"/>
        <c:minorTickMark val="none"/>
        <c:tickLblPos val="low"/>
        <c:txPr>
          <a:bodyPr/>
          <a:lstStyle/>
          <a:p>
            <a:pPr>
              <a:defRPr lang="ja-JP" sz="1200">
                <a:latin typeface="+mj-lt"/>
              </a:defRPr>
            </a:pPr>
            <a:endParaRPr lang="zh-CN"/>
          </a:p>
        </c:txPr>
        <c:crossAx val="130317312"/>
        <c:crosses val="autoZero"/>
        <c:crossBetween val="midCat"/>
      </c:valAx>
      <c:valAx>
        <c:axId val="130317312"/>
        <c:scaling>
          <c:orientation val="minMax"/>
          <c:max val="1.0000000000000002E-2"/>
          <c:min val="-3.0000000000000006E-2"/>
        </c:scaling>
        <c:delete val="0"/>
        <c:axPos val="l"/>
        <c:majorGridlines/>
        <c:minorGridlines>
          <c:spPr>
            <a:ln>
              <a:solidFill>
                <a:schemeClr val="bg1">
                  <a:lumMod val="85000"/>
                </a:scheme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lang="ja-JP" b="0">
                    <a:latin typeface="Arial Unicode MS" pitchFamily="50" charset="-128"/>
                    <a:ea typeface="Arial Unicode MS" pitchFamily="50" charset="-128"/>
                    <a:cs typeface="Arial Unicode MS" pitchFamily="50" charset="-128"/>
                  </a:defRPr>
                </a:pPr>
                <a:r>
                  <a:rPr lang="en-US" altLang="ja-JP" b="0">
                    <a:latin typeface="Arial Unicode MS" pitchFamily="50" charset="-128"/>
                    <a:ea typeface="Arial Unicode MS" pitchFamily="50" charset="-128"/>
                    <a:cs typeface="Arial Unicode MS" pitchFamily="50" charset="-128"/>
                  </a:rPr>
                  <a:t>White Chromaticity</a:t>
                </a:r>
                <a:r>
                  <a:rPr lang="ja-JP" altLang="en-US" b="0">
                    <a:latin typeface="Arial Unicode MS" pitchFamily="50" charset="-128"/>
                    <a:ea typeface="Arial Unicode MS" pitchFamily="50" charset="-128"/>
                    <a:cs typeface="Arial Unicode MS" pitchFamily="50" charset="-128"/>
                  </a:rPr>
                  <a:t>　</a:t>
                </a:r>
                <a:r>
                  <a:rPr lang="en-US" altLang="ja-JP" b="0">
                    <a:latin typeface="Arial Unicode MS" pitchFamily="50" charset="-128"/>
                    <a:ea typeface="Arial Unicode MS" pitchFamily="50" charset="-128"/>
                    <a:cs typeface="Arial Unicode MS" pitchFamily="50" charset="-128"/>
                  </a:rPr>
                  <a:t>x value</a:t>
                </a:r>
                <a:endParaRPr lang="ja-JP" altLang="en-US" b="0">
                  <a:latin typeface="Arial Unicode MS" pitchFamily="50" charset="-128"/>
                  <a:ea typeface="Arial Unicode MS" pitchFamily="50" charset="-128"/>
                  <a:cs typeface="Arial Unicode MS" pitchFamily="50" charset="-128"/>
                </a:endParaRPr>
              </a:p>
            </c:rich>
          </c:tx>
          <c:overlay val="0"/>
        </c:title>
        <c:numFmt formatCode="#,##0.000_ " sourceLinked="0"/>
        <c:majorTickMark val="out"/>
        <c:minorTickMark val="none"/>
        <c:tickLblPos val="nextTo"/>
        <c:txPr>
          <a:bodyPr/>
          <a:lstStyle/>
          <a:p>
            <a:pPr>
              <a:defRPr lang="ja-JP" sz="1200">
                <a:latin typeface="+mj-lt"/>
              </a:defRPr>
            </a:pPr>
            <a:endParaRPr lang="zh-CN"/>
          </a:p>
        </c:txPr>
        <c:crossAx val="130315392"/>
        <c:crosses val="autoZero"/>
        <c:crossBetween val="midCat"/>
        <c:majorUnit val="1.0000000000000002E-2"/>
      </c:valAx>
    </c:plotArea>
    <c:legend>
      <c:legendPos val="r"/>
      <c:layout>
        <c:manualLayout>
          <c:xMode val="edge"/>
          <c:yMode val="edge"/>
          <c:x val="0.72840531827834798"/>
          <c:y val="1.6342898018749962E-3"/>
          <c:w val="0.26581676805654814"/>
          <c:h val="0.33990486658086205"/>
        </c:manualLayout>
      </c:layout>
      <c:overlay val="1"/>
      <c:spPr>
        <a:solidFill>
          <a:schemeClr val="bg1"/>
        </a:solidFill>
        <a:ln>
          <a:solidFill>
            <a:schemeClr val="bg1">
              <a:lumMod val="75000"/>
            </a:schemeClr>
          </a:solidFill>
        </a:ln>
      </c:spPr>
      <c:txPr>
        <a:bodyPr/>
        <a:lstStyle/>
        <a:p>
          <a:pPr>
            <a:defRPr lang="ja-JP" sz="1200">
              <a:latin typeface="+mn-lt"/>
            </a:defRPr>
          </a:pPr>
          <a:endParaRPr lang="zh-CN"/>
        </a:p>
      </c:txPr>
    </c:legend>
    <c:plotVisOnly val="1"/>
    <c:dispBlanksAs val="span"/>
    <c:showDLblsOverMax val="0"/>
  </c:chart>
  <c:printSettings>
    <c:headerFooter/>
    <c:pageMargins b="0.75000000000000455" l="0.70000000000000062" r="0.70000000000000062" t="0.75000000000000455" header="0.30000000000000032" footer="0.30000000000000032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ja-JP"/>
            </a:pPr>
            <a:r>
              <a:rPr lang="en-US" altLang="ja-JP"/>
              <a:t>Wy (Variation)</a:t>
            </a:r>
            <a:endParaRPr lang="ja-JP" alt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'Drift Raw data '!$F$59</c:f>
              <c:strCache>
                <c:ptCount val="1"/>
                <c:pt idx="0">
                  <c:v>0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square"/>
            <c:size val="5"/>
          </c:marker>
          <c:xVal>
            <c:numRef>
              <c:f>'Drift Raw data '!$C$63:$C$96</c:f>
              <c:numCache>
                <c:formatCode>General</c:formatCode>
                <c:ptCount val="34"/>
                <c:pt idx="0">
                  <c:v>0</c:v>
                </c:pt>
                <c:pt idx="1">
                  <c:v>3.3333333333333333E-2</c:v>
                </c:pt>
                <c:pt idx="2">
                  <c:v>8.3333333333333301E-2</c:v>
                </c:pt>
                <c:pt idx="3">
                  <c:v>0.16666666666666666</c:v>
                </c:pt>
                <c:pt idx="4">
                  <c:v>0.33333333333333331</c:v>
                </c:pt>
                <c:pt idx="5">
                  <c:v>0.5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8</c:v>
                </c:pt>
                <c:pt idx="10">
                  <c:v>12</c:v>
                </c:pt>
                <c:pt idx="11">
                  <c:v>24</c:v>
                </c:pt>
                <c:pt idx="12">
                  <c:v>48</c:v>
                </c:pt>
                <c:pt idx="13">
                  <c:v>72</c:v>
                </c:pt>
                <c:pt idx="14">
                  <c:v>100</c:v>
                </c:pt>
                <c:pt idx="15">
                  <c:v>168</c:v>
                </c:pt>
                <c:pt idx="16">
                  <c:v>196</c:v>
                </c:pt>
                <c:pt idx="17">
                  <c:v>216</c:v>
                </c:pt>
                <c:pt idx="18">
                  <c:v>264</c:v>
                </c:pt>
                <c:pt idx="19">
                  <c:v>300</c:v>
                </c:pt>
                <c:pt idx="20">
                  <c:v>336</c:v>
                </c:pt>
                <c:pt idx="21">
                  <c:v>408</c:v>
                </c:pt>
                <c:pt idx="22">
                  <c:v>504</c:v>
                </c:pt>
                <c:pt idx="23">
                  <c:v>600</c:v>
                </c:pt>
                <c:pt idx="24">
                  <c:v>720</c:v>
                </c:pt>
                <c:pt idx="25">
                  <c:v>792</c:v>
                </c:pt>
                <c:pt idx="26">
                  <c:v>840</c:v>
                </c:pt>
                <c:pt idx="27">
                  <c:v>912</c:v>
                </c:pt>
                <c:pt idx="28">
                  <c:v>5000</c:v>
                </c:pt>
                <c:pt idx="29">
                  <c:v>7000</c:v>
                </c:pt>
                <c:pt idx="30">
                  <c:v>10000</c:v>
                </c:pt>
                <c:pt idx="31">
                  <c:v>15000</c:v>
                </c:pt>
                <c:pt idx="32">
                  <c:v>20000</c:v>
                </c:pt>
                <c:pt idx="33">
                  <c:v>25000</c:v>
                </c:pt>
              </c:numCache>
            </c:numRef>
          </c:xVal>
          <c:yVal>
            <c:numRef>
              <c:f>'Drift Raw data '!$K$63:$K$96</c:f>
              <c:numCache>
                <c:formatCode>0.000_ ;[Red]\-0.000\ </c:formatCode>
                <c:ptCount val="34"/>
                <c:pt idx="0">
                  <c:v>0</c:v>
                </c:pt>
                <c:pt idx="1">
                  <c:v>-0.31990000000000002</c:v>
                </c:pt>
                <c:pt idx="2">
                  <c:v>-3.0833300000000008E-2</c:v>
                </c:pt>
                <c:pt idx="3">
                  <c:v>-0.31990000000000002</c:v>
                </c:pt>
                <c:pt idx="4">
                  <c:v>-0.31990000000000002</c:v>
                </c:pt>
                <c:pt idx="5">
                  <c:v>-0.31990000000000002</c:v>
                </c:pt>
                <c:pt idx="6">
                  <c:v>-3.6900000000000044E-2</c:v>
                </c:pt>
                <c:pt idx="7">
                  <c:v>-3.7900000000000045E-2</c:v>
                </c:pt>
                <c:pt idx="8">
                  <c:v>-3.889999999999999E-2</c:v>
                </c:pt>
                <c:pt idx="11">
                  <c:v>-4.1899999999999993E-2</c:v>
                </c:pt>
                <c:pt idx="12">
                  <c:v>-4.2899999999999994E-2</c:v>
                </c:pt>
                <c:pt idx="15">
                  <c:v>-4.3899999999999995E-2</c:v>
                </c:pt>
                <c:pt idx="16">
                  <c:v>-4.4899999999999995E-2</c:v>
                </c:pt>
                <c:pt idx="17">
                  <c:v>-4.4899999999999995E-2</c:v>
                </c:pt>
                <c:pt idx="18">
                  <c:v>-4.4700000000000017E-2</c:v>
                </c:pt>
                <c:pt idx="19">
                  <c:v>-4.4700000000000017E-2</c:v>
                </c:pt>
                <c:pt idx="20">
                  <c:v>-0.31990000000000002</c:v>
                </c:pt>
                <c:pt idx="21">
                  <c:v>-0.31990000000000002</c:v>
                </c:pt>
                <c:pt idx="22">
                  <c:v>-0.31990000000000002</c:v>
                </c:pt>
                <c:pt idx="23">
                  <c:v>-0.31990000000000002</c:v>
                </c:pt>
                <c:pt idx="24">
                  <c:v>-0.31990000000000002</c:v>
                </c:pt>
                <c:pt idx="25">
                  <c:v>-0.31990000000000002</c:v>
                </c:pt>
                <c:pt idx="26">
                  <c:v>-0.31990000000000002</c:v>
                </c:pt>
                <c:pt idx="27">
                  <c:v>-0.31990000000000002</c:v>
                </c:pt>
                <c:pt idx="28">
                  <c:v>-0.31990000000000002</c:v>
                </c:pt>
                <c:pt idx="29">
                  <c:v>-0.31990000000000002</c:v>
                </c:pt>
                <c:pt idx="30">
                  <c:v>-0.31990000000000002</c:v>
                </c:pt>
                <c:pt idx="31">
                  <c:v>-0.31990000000000002</c:v>
                </c:pt>
                <c:pt idx="32">
                  <c:v>-0.31990000000000002</c:v>
                </c:pt>
                <c:pt idx="33">
                  <c:v>-0.31990000000000002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518-4180-876E-6A5123B56ADE}"/>
            </c:ext>
          </c:extLst>
        </c:ser>
        <c:ser>
          <c:idx val="1"/>
          <c:order val="1"/>
          <c:tx>
            <c:strRef>
              <c:f>'Drift Raw data '!$U$59</c:f>
              <c:strCache>
                <c:ptCount val="1"/>
                <c:pt idx="0">
                  <c:v>0</c:v>
                </c:pt>
              </c:strCache>
            </c:strRef>
          </c:tx>
          <c:marker>
            <c:symbol val="square"/>
            <c:size val="5"/>
          </c:marker>
          <c:xVal>
            <c:numRef>
              <c:f>'Drift Raw data '!$C$63:$C$96</c:f>
              <c:numCache>
                <c:formatCode>General</c:formatCode>
                <c:ptCount val="34"/>
                <c:pt idx="0">
                  <c:v>0</c:v>
                </c:pt>
                <c:pt idx="1">
                  <c:v>3.3333333333333333E-2</c:v>
                </c:pt>
                <c:pt idx="2">
                  <c:v>8.3333333333333301E-2</c:v>
                </c:pt>
                <c:pt idx="3">
                  <c:v>0.16666666666666666</c:v>
                </c:pt>
                <c:pt idx="4">
                  <c:v>0.33333333333333331</c:v>
                </c:pt>
                <c:pt idx="5">
                  <c:v>0.5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8</c:v>
                </c:pt>
                <c:pt idx="10">
                  <c:v>12</c:v>
                </c:pt>
                <c:pt idx="11">
                  <c:v>24</c:v>
                </c:pt>
                <c:pt idx="12">
                  <c:v>48</c:v>
                </c:pt>
                <c:pt idx="13">
                  <c:v>72</c:v>
                </c:pt>
                <c:pt idx="14">
                  <c:v>100</c:v>
                </c:pt>
                <c:pt idx="15">
                  <c:v>168</c:v>
                </c:pt>
                <c:pt idx="16">
                  <c:v>196</c:v>
                </c:pt>
                <c:pt idx="17">
                  <c:v>216</c:v>
                </c:pt>
                <c:pt idx="18">
                  <c:v>264</c:v>
                </c:pt>
                <c:pt idx="19">
                  <c:v>300</c:v>
                </c:pt>
                <c:pt idx="20">
                  <c:v>336</c:v>
                </c:pt>
                <c:pt idx="21">
                  <c:v>408</c:v>
                </c:pt>
                <c:pt idx="22">
                  <c:v>504</c:v>
                </c:pt>
                <c:pt idx="23">
                  <c:v>600</c:v>
                </c:pt>
                <c:pt idx="24">
                  <c:v>720</c:v>
                </c:pt>
                <c:pt idx="25">
                  <c:v>792</c:v>
                </c:pt>
                <c:pt idx="26">
                  <c:v>840</c:v>
                </c:pt>
                <c:pt idx="27">
                  <c:v>912</c:v>
                </c:pt>
                <c:pt idx="28">
                  <c:v>5000</c:v>
                </c:pt>
                <c:pt idx="29">
                  <c:v>7000</c:v>
                </c:pt>
                <c:pt idx="30">
                  <c:v>10000</c:v>
                </c:pt>
                <c:pt idx="31">
                  <c:v>15000</c:v>
                </c:pt>
                <c:pt idx="32">
                  <c:v>20000</c:v>
                </c:pt>
                <c:pt idx="33">
                  <c:v>25000</c:v>
                </c:pt>
              </c:numCache>
            </c:numRef>
          </c:xVal>
          <c:yVal>
            <c:numRef>
              <c:f>'Drift Raw data '!$Z$63:$Z$96</c:f>
              <c:numCache>
                <c:formatCode>0.000_ ;[Red]\-0.000\ </c:formatCode>
                <c:ptCount val="34"/>
                <c:pt idx="0">
                  <c:v>0</c:v>
                </c:pt>
                <c:pt idx="1">
                  <c:v>-0.3261</c:v>
                </c:pt>
                <c:pt idx="2">
                  <c:v>-3.9100000000000024E-2</c:v>
                </c:pt>
                <c:pt idx="3">
                  <c:v>-0.3261</c:v>
                </c:pt>
                <c:pt idx="4">
                  <c:v>-0.3261</c:v>
                </c:pt>
                <c:pt idx="5">
                  <c:v>-0.3261</c:v>
                </c:pt>
                <c:pt idx="6">
                  <c:v>-4.3200000000000016E-2</c:v>
                </c:pt>
                <c:pt idx="7">
                  <c:v>-4.4100000000000028E-2</c:v>
                </c:pt>
                <c:pt idx="8">
                  <c:v>-4.5099999999999973E-2</c:v>
                </c:pt>
                <c:pt idx="9">
                  <c:v>-4.6099999999999974E-2</c:v>
                </c:pt>
                <c:pt idx="10">
                  <c:v>-4.6099999999999974E-2</c:v>
                </c:pt>
                <c:pt idx="11">
                  <c:v>-4.8099999999999976E-2</c:v>
                </c:pt>
                <c:pt idx="12">
                  <c:v>-4.9099999999999977E-2</c:v>
                </c:pt>
                <c:pt idx="13">
                  <c:v>-4.9099999999999977E-2</c:v>
                </c:pt>
                <c:pt idx="14">
                  <c:v>-4.9099999999999977E-2</c:v>
                </c:pt>
                <c:pt idx="15">
                  <c:v>-5.0099999999999978E-2</c:v>
                </c:pt>
                <c:pt idx="16">
                  <c:v>-5.04E-2</c:v>
                </c:pt>
                <c:pt idx="17">
                  <c:v>-5.0099999999999978E-2</c:v>
                </c:pt>
                <c:pt idx="18">
                  <c:v>-5.0099999999999978E-2</c:v>
                </c:pt>
                <c:pt idx="19">
                  <c:v>-5.0800000000000012E-2</c:v>
                </c:pt>
                <c:pt idx="20">
                  <c:v>-0.3261</c:v>
                </c:pt>
                <c:pt idx="21">
                  <c:v>-0.3261</c:v>
                </c:pt>
                <c:pt idx="22">
                  <c:v>-0.3261</c:v>
                </c:pt>
                <c:pt idx="23">
                  <c:v>-0.3261</c:v>
                </c:pt>
                <c:pt idx="24">
                  <c:v>-0.3261</c:v>
                </c:pt>
                <c:pt idx="25">
                  <c:v>-0.3261</c:v>
                </c:pt>
                <c:pt idx="26">
                  <c:v>-0.3261</c:v>
                </c:pt>
                <c:pt idx="27">
                  <c:v>-0.3261</c:v>
                </c:pt>
                <c:pt idx="28">
                  <c:v>-0.3261</c:v>
                </c:pt>
                <c:pt idx="29">
                  <c:v>-0.3261</c:v>
                </c:pt>
                <c:pt idx="30">
                  <c:v>-0.3261</c:v>
                </c:pt>
                <c:pt idx="31">
                  <c:v>-0.3261</c:v>
                </c:pt>
                <c:pt idx="32">
                  <c:v>-0.3261</c:v>
                </c:pt>
                <c:pt idx="33">
                  <c:v>-0.3261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518-4180-876E-6A5123B56ADE}"/>
            </c:ext>
          </c:extLst>
        </c:ser>
        <c:ser>
          <c:idx val="2"/>
          <c:order val="2"/>
          <c:tx>
            <c:strRef>
              <c:f>'Drift Raw data '!$AJ$59</c:f>
              <c:strCache>
                <c:ptCount val="1"/>
                <c:pt idx="0">
                  <c:v>0</c:v>
                </c:pt>
              </c:strCache>
            </c:strRef>
          </c:tx>
          <c:marker>
            <c:symbol val="triangle"/>
            <c:size val="5"/>
          </c:marker>
          <c:xVal>
            <c:numRef>
              <c:f>'Drift Raw data '!$C$63:$C$96</c:f>
              <c:numCache>
                <c:formatCode>General</c:formatCode>
                <c:ptCount val="34"/>
                <c:pt idx="0">
                  <c:v>0</c:v>
                </c:pt>
                <c:pt idx="1">
                  <c:v>3.3333333333333333E-2</c:v>
                </c:pt>
                <c:pt idx="2">
                  <c:v>8.3333333333333301E-2</c:v>
                </c:pt>
                <c:pt idx="3">
                  <c:v>0.16666666666666666</c:v>
                </c:pt>
                <c:pt idx="4">
                  <c:v>0.33333333333333331</c:v>
                </c:pt>
                <c:pt idx="5">
                  <c:v>0.5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8</c:v>
                </c:pt>
                <c:pt idx="10">
                  <c:v>12</c:v>
                </c:pt>
                <c:pt idx="11">
                  <c:v>24</c:v>
                </c:pt>
                <c:pt idx="12">
                  <c:v>48</c:v>
                </c:pt>
                <c:pt idx="13">
                  <c:v>72</c:v>
                </c:pt>
                <c:pt idx="14">
                  <c:v>100</c:v>
                </c:pt>
                <c:pt idx="15">
                  <c:v>168</c:v>
                </c:pt>
                <c:pt idx="16">
                  <c:v>196</c:v>
                </c:pt>
                <c:pt idx="17">
                  <c:v>216</c:v>
                </c:pt>
                <c:pt idx="18">
                  <c:v>264</c:v>
                </c:pt>
                <c:pt idx="19">
                  <c:v>300</c:v>
                </c:pt>
                <c:pt idx="20">
                  <c:v>336</c:v>
                </c:pt>
                <c:pt idx="21">
                  <c:v>408</c:v>
                </c:pt>
                <c:pt idx="22">
                  <c:v>504</c:v>
                </c:pt>
                <c:pt idx="23">
                  <c:v>600</c:v>
                </c:pt>
                <c:pt idx="24">
                  <c:v>720</c:v>
                </c:pt>
                <c:pt idx="25">
                  <c:v>792</c:v>
                </c:pt>
                <c:pt idx="26">
                  <c:v>840</c:v>
                </c:pt>
                <c:pt idx="27">
                  <c:v>912</c:v>
                </c:pt>
                <c:pt idx="28">
                  <c:v>5000</c:v>
                </c:pt>
                <c:pt idx="29">
                  <c:v>7000</c:v>
                </c:pt>
                <c:pt idx="30">
                  <c:v>10000</c:v>
                </c:pt>
                <c:pt idx="31">
                  <c:v>15000</c:v>
                </c:pt>
                <c:pt idx="32">
                  <c:v>20000</c:v>
                </c:pt>
                <c:pt idx="33">
                  <c:v>25000</c:v>
                </c:pt>
              </c:numCache>
            </c:numRef>
          </c:xVal>
          <c:yVal>
            <c:numRef>
              <c:f>'Drift Raw data '!$AO$63:$AO$96</c:f>
              <c:numCache>
                <c:formatCode>0.000_ ;[Red]\-0.000\ 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518-4180-876E-6A5123B56ADE}"/>
            </c:ext>
          </c:extLst>
        </c:ser>
        <c:ser>
          <c:idx val="3"/>
          <c:order val="3"/>
          <c:tx>
            <c:strRef>
              <c:f>'Drift Raw data '!$AY$59</c:f>
              <c:strCache>
                <c:ptCount val="1"/>
                <c:pt idx="0">
                  <c:v>0</c:v>
                </c:pt>
              </c:strCache>
            </c:strRef>
          </c:tx>
          <c:marker>
            <c:symbol val="triangle"/>
            <c:size val="5"/>
          </c:marker>
          <c:xVal>
            <c:numRef>
              <c:f>'Drift Raw data '!$C$63:$C$96</c:f>
              <c:numCache>
                <c:formatCode>General</c:formatCode>
                <c:ptCount val="34"/>
                <c:pt idx="0">
                  <c:v>0</c:v>
                </c:pt>
                <c:pt idx="1">
                  <c:v>3.3333333333333333E-2</c:v>
                </c:pt>
                <c:pt idx="2">
                  <c:v>8.3333333333333301E-2</c:v>
                </c:pt>
                <c:pt idx="3">
                  <c:v>0.16666666666666666</c:v>
                </c:pt>
                <c:pt idx="4">
                  <c:v>0.33333333333333331</c:v>
                </c:pt>
                <c:pt idx="5">
                  <c:v>0.5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8</c:v>
                </c:pt>
                <c:pt idx="10">
                  <c:v>12</c:v>
                </c:pt>
                <c:pt idx="11">
                  <c:v>24</c:v>
                </c:pt>
                <c:pt idx="12">
                  <c:v>48</c:v>
                </c:pt>
                <c:pt idx="13">
                  <c:v>72</c:v>
                </c:pt>
                <c:pt idx="14">
                  <c:v>100</c:v>
                </c:pt>
                <c:pt idx="15">
                  <c:v>168</c:v>
                </c:pt>
                <c:pt idx="16">
                  <c:v>196</c:v>
                </c:pt>
                <c:pt idx="17">
                  <c:v>216</c:v>
                </c:pt>
                <c:pt idx="18">
                  <c:v>264</c:v>
                </c:pt>
                <c:pt idx="19">
                  <c:v>300</c:v>
                </c:pt>
                <c:pt idx="20">
                  <c:v>336</c:v>
                </c:pt>
                <c:pt idx="21">
                  <c:v>408</c:v>
                </c:pt>
                <c:pt idx="22">
                  <c:v>504</c:v>
                </c:pt>
                <c:pt idx="23">
                  <c:v>600</c:v>
                </c:pt>
                <c:pt idx="24">
                  <c:v>720</c:v>
                </c:pt>
                <c:pt idx="25">
                  <c:v>792</c:v>
                </c:pt>
                <c:pt idx="26">
                  <c:v>840</c:v>
                </c:pt>
                <c:pt idx="27">
                  <c:v>912</c:v>
                </c:pt>
                <c:pt idx="28">
                  <c:v>5000</c:v>
                </c:pt>
                <c:pt idx="29">
                  <c:v>7000</c:v>
                </c:pt>
                <c:pt idx="30">
                  <c:v>10000</c:v>
                </c:pt>
                <c:pt idx="31">
                  <c:v>15000</c:v>
                </c:pt>
                <c:pt idx="32">
                  <c:v>20000</c:v>
                </c:pt>
                <c:pt idx="33">
                  <c:v>25000</c:v>
                </c:pt>
              </c:numCache>
            </c:numRef>
          </c:xVal>
          <c:yVal>
            <c:numRef>
              <c:f>'Drift Raw data '!$BD$63:$BD$96</c:f>
              <c:numCache>
                <c:formatCode>0.000_ ;[Red]\-0.000\ 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3518-4180-876E-6A5123B56ADE}"/>
            </c:ext>
          </c:extLst>
        </c:ser>
        <c:ser>
          <c:idx val="4"/>
          <c:order val="4"/>
          <c:tx>
            <c:strRef>
              <c:f>'Drift Raw data '!$BN$59</c:f>
              <c:strCache>
                <c:ptCount val="1"/>
                <c:pt idx="0">
                  <c:v>0</c:v>
                </c:pt>
              </c:strCache>
            </c:strRef>
          </c:tx>
          <c:marker>
            <c:symbol val="circle"/>
            <c:size val="5"/>
          </c:marker>
          <c:xVal>
            <c:numRef>
              <c:f>'Drift Raw data '!$C$63:$C$96</c:f>
              <c:numCache>
                <c:formatCode>General</c:formatCode>
                <c:ptCount val="34"/>
                <c:pt idx="0">
                  <c:v>0</c:v>
                </c:pt>
                <c:pt idx="1">
                  <c:v>3.3333333333333333E-2</c:v>
                </c:pt>
                <c:pt idx="2">
                  <c:v>8.3333333333333301E-2</c:v>
                </c:pt>
                <c:pt idx="3">
                  <c:v>0.16666666666666666</c:v>
                </c:pt>
                <c:pt idx="4">
                  <c:v>0.33333333333333331</c:v>
                </c:pt>
                <c:pt idx="5">
                  <c:v>0.5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8</c:v>
                </c:pt>
                <c:pt idx="10">
                  <c:v>12</c:v>
                </c:pt>
                <c:pt idx="11">
                  <c:v>24</c:v>
                </c:pt>
                <c:pt idx="12">
                  <c:v>48</c:v>
                </c:pt>
                <c:pt idx="13">
                  <c:v>72</c:v>
                </c:pt>
                <c:pt idx="14">
                  <c:v>100</c:v>
                </c:pt>
                <c:pt idx="15">
                  <c:v>168</c:v>
                </c:pt>
                <c:pt idx="16">
                  <c:v>196</c:v>
                </c:pt>
                <c:pt idx="17">
                  <c:v>216</c:v>
                </c:pt>
                <c:pt idx="18">
                  <c:v>264</c:v>
                </c:pt>
                <c:pt idx="19">
                  <c:v>300</c:v>
                </c:pt>
                <c:pt idx="20">
                  <c:v>336</c:v>
                </c:pt>
                <c:pt idx="21">
                  <c:v>408</c:v>
                </c:pt>
                <c:pt idx="22">
                  <c:v>504</c:v>
                </c:pt>
                <c:pt idx="23">
                  <c:v>600</c:v>
                </c:pt>
                <c:pt idx="24">
                  <c:v>720</c:v>
                </c:pt>
                <c:pt idx="25">
                  <c:v>792</c:v>
                </c:pt>
                <c:pt idx="26">
                  <c:v>840</c:v>
                </c:pt>
                <c:pt idx="27">
                  <c:v>912</c:v>
                </c:pt>
                <c:pt idx="28">
                  <c:v>5000</c:v>
                </c:pt>
                <c:pt idx="29">
                  <c:v>7000</c:v>
                </c:pt>
                <c:pt idx="30">
                  <c:v>10000</c:v>
                </c:pt>
                <c:pt idx="31">
                  <c:v>15000</c:v>
                </c:pt>
                <c:pt idx="32">
                  <c:v>20000</c:v>
                </c:pt>
                <c:pt idx="33">
                  <c:v>25000</c:v>
                </c:pt>
              </c:numCache>
            </c:numRef>
          </c:xVal>
          <c:yVal>
            <c:numRef>
              <c:f>'Drift Raw data '!$BS$63:$BS$96</c:f>
              <c:numCache>
                <c:formatCode>0.000_ ;[Red]\-0.000\ 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3518-4180-876E-6A5123B56ADE}"/>
            </c:ext>
          </c:extLst>
        </c:ser>
        <c:ser>
          <c:idx val="5"/>
          <c:order val="5"/>
          <c:tx>
            <c:strRef>
              <c:f>'Drift Raw data '!$CC$59</c:f>
              <c:strCache>
                <c:ptCount val="1"/>
                <c:pt idx="0">
                  <c:v>0</c:v>
                </c:pt>
              </c:strCache>
            </c:strRef>
          </c:tx>
          <c:marker>
            <c:symbol val="circle"/>
            <c:size val="5"/>
          </c:marker>
          <c:xVal>
            <c:numRef>
              <c:f>'Drift Raw data '!$C$63:$C$96</c:f>
              <c:numCache>
                <c:formatCode>General</c:formatCode>
                <c:ptCount val="34"/>
                <c:pt idx="0">
                  <c:v>0</c:v>
                </c:pt>
                <c:pt idx="1">
                  <c:v>3.3333333333333333E-2</c:v>
                </c:pt>
                <c:pt idx="2">
                  <c:v>8.3333333333333301E-2</c:v>
                </c:pt>
                <c:pt idx="3">
                  <c:v>0.16666666666666666</c:v>
                </c:pt>
                <c:pt idx="4">
                  <c:v>0.33333333333333331</c:v>
                </c:pt>
                <c:pt idx="5">
                  <c:v>0.5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8</c:v>
                </c:pt>
                <c:pt idx="10">
                  <c:v>12</c:v>
                </c:pt>
                <c:pt idx="11">
                  <c:v>24</c:v>
                </c:pt>
                <c:pt idx="12">
                  <c:v>48</c:v>
                </c:pt>
                <c:pt idx="13">
                  <c:v>72</c:v>
                </c:pt>
                <c:pt idx="14">
                  <c:v>100</c:v>
                </c:pt>
                <c:pt idx="15">
                  <c:v>168</c:v>
                </c:pt>
                <c:pt idx="16">
                  <c:v>196</c:v>
                </c:pt>
                <c:pt idx="17">
                  <c:v>216</c:v>
                </c:pt>
                <c:pt idx="18">
                  <c:v>264</c:v>
                </c:pt>
                <c:pt idx="19">
                  <c:v>300</c:v>
                </c:pt>
                <c:pt idx="20">
                  <c:v>336</c:v>
                </c:pt>
                <c:pt idx="21">
                  <c:v>408</c:v>
                </c:pt>
                <c:pt idx="22">
                  <c:v>504</c:v>
                </c:pt>
                <c:pt idx="23">
                  <c:v>600</c:v>
                </c:pt>
                <c:pt idx="24">
                  <c:v>720</c:v>
                </c:pt>
                <c:pt idx="25">
                  <c:v>792</c:v>
                </c:pt>
                <c:pt idx="26">
                  <c:v>840</c:v>
                </c:pt>
                <c:pt idx="27">
                  <c:v>912</c:v>
                </c:pt>
                <c:pt idx="28">
                  <c:v>5000</c:v>
                </c:pt>
                <c:pt idx="29">
                  <c:v>7000</c:v>
                </c:pt>
                <c:pt idx="30">
                  <c:v>10000</c:v>
                </c:pt>
                <c:pt idx="31">
                  <c:v>15000</c:v>
                </c:pt>
                <c:pt idx="32">
                  <c:v>20000</c:v>
                </c:pt>
                <c:pt idx="33">
                  <c:v>25000</c:v>
                </c:pt>
              </c:numCache>
            </c:numRef>
          </c:xVal>
          <c:yVal>
            <c:numRef>
              <c:f>'Drift Raw data '!$CH$63:$CH$96</c:f>
              <c:numCache>
                <c:formatCode>0.000_ ;[Red]\-0.000\ 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3518-4180-876E-6A5123B56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451328"/>
        <c:axId val="130453504"/>
      </c:scatterChart>
      <c:valAx>
        <c:axId val="130451328"/>
        <c:scaling>
          <c:orientation val="minMax"/>
          <c:max val="100"/>
          <c:min val="0"/>
        </c:scaling>
        <c:delete val="0"/>
        <c:axPos val="b"/>
        <c:majorGridlines/>
        <c:minorGridlines>
          <c:spPr>
            <a:ln>
              <a:solidFill>
                <a:schemeClr val="bg1">
                  <a:lumMod val="85000"/>
                </a:scheme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lang="ja-JP"/>
                </a:pPr>
                <a:r>
                  <a:rPr lang="en-US" altLang="ja-JP" sz="1000" b="1" i="0" u="none" strike="noStrike" baseline="0"/>
                  <a:t>Aging Time</a:t>
                </a:r>
                <a:r>
                  <a:rPr lang="ja-JP" altLang="ja-JP" sz="1000" b="1" i="0" u="none" strike="noStrike" baseline="0"/>
                  <a:t>　</a:t>
                </a:r>
                <a:r>
                  <a:rPr lang="en-US" altLang="ja-JP" sz="1000" b="1" i="0" u="none" strike="noStrike" baseline="0"/>
                  <a:t>[hours]</a:t>
                </a:r>
                <a:endParaRPr lang="ja-JP"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txPr>
          <a:bodyPr/>
          <a:lstStyle/>
          <a:p>
            <a:pPr>
              <a:defRPr lang="ja-JP" sz="1200">
                <a:latin typeface="+mj-lt"/>
              </a:defRPr>
            </a:pPr>
            <a:endParaRPr lang="zh-CN"/>
          </a:p>
        </c:txPr>
        <c:crossAx val="130453504"/>
        <c:crosses val="autoZero"/>
        <c:crossBetween val="midCat"/>
      </c:valAx>
      <c:valAx>
        <c:axId val="130453504"/>
        <c:scaling>
          <c:orientation val="minMax"/>
          <c:max val="1.0000000000000005E-2"/>
          <c:min val="-3.0000000000000006E-2"/>
        </c:scaling>
        <c:delete val="0"/>
        <c:axPos val="l"/>
        <c:majorGridlines/>
        <c:minorGridlines>
          <c:spPr>
            <a:ln>
              <a:solidFill>
                <a:schemeClr val="bg1">
                  <a:lumMod val="85000"/>
                </a:scheme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lang="ja-JP" b="0">
                    <a:latin typeface="Arial Unicode MS" pitchFamily="50" charset="-128"/>
                    <a:ea typeface="Arial Unicode MS" pitchFamily="50" charset="-128"/>
                    <a:cs typeface="Arial Unicode MS" pitchFamily="50" charset="-128"/>
                  </a:defRPr>
                </a:pPr>
                <a:r>
                  <a:rPr lang="en-US" altLang="ja-JP" b="0">
                    <a:latin typeface="Arial Unicode MS" pitchFamily="50" charset="-128"/>
                    <a:ea typeface="Arial Unicode MS" pitchFamily="50" charset="-128"/>
                    <a:cs typeface="Arial Unicode MS" pitchFamily="50" charset="-128"/>
                  </a:rPr>
                  <a:t>White Chromaticity</a:t>
                </a:r>
                <a:r>
                  <a:rPr lang="ja-JP" altLang="en-US" b="0">
                    <a:latin typeface="Arial Unicode MS" pitchFamily="50" charset="-128"/>
                    <a:ea typeface="Arial Unicode MS" pitchFamily="50" charset="-128"/>
                    <a:cs typeface="Arial Unicode MS" pitchFamily="50" charset="-128"/>
                  </a:rPr>
                  <a:t>　</a:t>
                </a:r>
                <a:r>
                  <a:rPr lang="en-US" altLang="ja-JP" b="0">
                    <a:latin typeface="Arial Unicode MS" pitchFamily="50" charset="-128"/>
                    <a:ea typeface="Arial Unicode MS" pitchFamily="50" charset="-128"/>
                    <a:cs typeface="Arial Unicode MS" pitchFamily="50" charset="-128"/>
                  </a:rPr>
                  <a:t>y value</a:t>
                </a:r>
                <a:endParaRPr lang="ja-JP" altLang="en-US" b="0">
                  <a:latin typeface="Arial Unicode MS" pitchFamily="50" charset="-128"/>
                  <a:ea typeface="Arial Unicode MS" pitchFamily="50" charset="-128"/>
                  <a:cs typeface="Arial Unicode MS" pitchFamily="50" charset="-128"/>
                </a:endParaRPr>
              </a:p>
            </c:rich>
          </c:tx>
          <c:overlay val="0"/>
        </c:title>
        <c:numFmt formatCode="#,##0.000_ " sourceLinked="0"/>
        <c:majorTickMark val="out"/>
        <c:minorTickMark val="none"/>
        <c:tickLblPos val="nextTo"/>
        <c:txPr>
          <a:bodyPr/>
          <a:lstStyle/>
          <a:p>
            <a:pPr>
              <a:defRPr lang="ja-JP" sz="1200">
                <a:latin typeface="+mj-lt"/>
              </a:defRPr>
            </a:pPr>
            <a:endParaRPr lang="zh-CN"/>
          </a:p>
        </c:txPr>
        <c:crossAx val="130451328"/>
        <c:crosses val="autoZero"/>
        <c:crossBetween val="midCat"/>
        <c:majorUnit val="1.0000000000000002E-2"/>
      </c:valAx>
    </c:plotArea>
    <c:legend>
      <c:legendPos val="r"/>
      <c:layout>
        <c:manualLayout>
          <c:xMode val="edge"/>
          <c:yMode val="edge"/>
          <c:x val="0.73322847503083388"/>
          <c:y val="1.3699577851979292E-3"/>
          <c:w val="0.25979056588061256"/>
          <c:h val="0.33781794899240547"/>
        </c:manualLayout>
      </c:layout>
      <c:overlay val="1"/>
      <c:spPr>
        <a:solidFill>
          <a:schemeClr val="bg1"/>
        </a:solidFill>
        <a:ln>
          <a:solidFill>
            <a:schemeClr val="bg1">
              <a:lumMod val="75000"/>
            </a:schemeClr>
          </a:solidFill>
        </a:ln>
      </c:spPr>
      <c:txPr>
        <a:bodyPr/>
        <a:lstStyle/>
        <a:p>
          <a:pPr>
            <a:defRPr lang="ja-JP" sz="1200">
              <a:latin typeface="+mn-lt"/>
            </a:defRPr>
          </a:pPr>
          <a:endParaRPr lang="zh-CN"/>
        </a:p>
      </c:txPr>
    </c:legend>
    <c:plotVisOnly val="1"/>
    <c:dispBlanksAs val="span"/>
    <c:showDLblsOverMax val="0"/>
  </c:chart>
  <c:printSettings>
    <c:headerFooter/>
    <c:pageMargins b="0.75000000000000466" l="0.70000000000000062" r="0.70000000000000062" t="0.75000000000000466" header="0.30000000000000032" footer="0.30000000000000032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ja-JP"/>
            </a:pPr>
            <a:r>
              <a:rPr lang="en-US" altLang="ja-JP"/>
              <a:t>Wx (Measrued</a:t>
            </a:r>
            <a:r>
              <a:rPr lang="en-US" altLang="ja-JP" baseline="0"/>
              <a:t> Value</a:t>
            </a:r>
            <a:r>
              <a:rPr lang="en-US" altLang="ja-JP"/>
              <a:t>)</a:t>
            </a:r>
            <a:endParaRPr lang="ja-JP" alt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'Drift Raw data '!$F$59</c:f>
              <c:strCache>
                <c:ptCount val="1"/>
                <c:pt idx="0">
                  <c:v>0</c:v>
                </c:pt>
              </c:strCache>
            </c:strRef>
          </c:tx>
          <c:marker>
            <c:symbol val="square"/>
            <c:size val="5"/>
          </c:marker>
          <c:xVal>
            <c:numRef>
              <c:f>'Drift Raw data '!$C$8:$C$44</c:f>
              <c:numCache>
                <c:formatCode>0.0000_ </c:formatCode>
                <c:ptCount val="28"/>
                <c:pt idx="0" formatCode="General">
                  <c:v>0</c:v>
                </c:pt>
                <c:pt idx="1">
                  <c:v>3.3333333333333333E-2</c:v>
                </c:pt>
                <c:pt idx="2">
                  <c:v>8.3333333333333301E-2</c:v>
                </c:pt>
                <c:pt idx="3" formatCode="0.000_ ">
                  <c:v>0.16666666666666666</c:v>
                </c:pt>
                <c:pt idx="4" formatCode="0.000_ ">
                  <c:v>0.33333333333333331</c:v>
                </c:pt>
                <c:pt idx="5" formatCode="0.000_ ">
                  <c:v>0.5</c:v>
                </c:pt>
                <c:pt idx="6" formatCode="General">
                  <c:v>1</c:v>
                </c:pt>
                <c:pt idx="7" formatCode="General">
                  <c:v>2</c:v>
                </c:pt>
                <c:pt idx="8" formatCode="General">
                  <c:v>4</c:v>
                </c:pt>
                <c:pt idx="9" formatCode="General">
                  <c:v>8</c:v>
                </c:pt>
                <c:pt idx="10" formatCode="General">
                  <c:v>12</c:v>
                </c:pt>
                <c:pt idx="11" formatCode="General">
                  <c:v>24</c:v>
                </c:pt>
                <c:pt idx="12" formatCode="General">
                  <c:v>48</c:v>
                </c:pt>
                <c:pt idx="13" formatCode="General">
                  <c:v>72</c:v>
                </c:pt>
                <c:pt idx="14" formatCode="General">
                  <c:v>100</c:v>
                </c:pt>
                <c:pt idx="15" formatCode="General">
                  <c:v>168</c:v>
                </c:pt>
                <c:pt idx="16" formatCode="General">
                  <c:v>196</c:v>
                </c:pt>
                <c:pt idx="17" formatCode="General">
                  <c:v>216</c:v>
                </c:pt>
                <c:pt idx="18" formatCode="General">
                  <c:v>264</c:v>
                </c:pt>
                <c:pt idx="19" formatCode="General">
                  <c:v>300</c:v>
                </c:pt>
                <c:pt idx="20" formatCode="General">
                  <c:v>336</c:v>
                </c:pt>
                <c:pt idx="21" formatCode="General">
                  <c:v>408</c:v>
                </c:pt>
                <c:pt idx="22" formatCode="General">
                  <c:v>504</c:v>
                </c:pt>
                <c:pt idx="23" formatCode="General">
                  <c:v>600</c:v>
                </c:pt>
                <c:pt idx="24" formatCode="General">
                  <c:v>720</c:v>
                </c:pt>
                <c:pt idx="25" formatCode="General">
                  <c:v>792</c:v>
                </c:pt>
                <c:pt idx="26" formatCode="General">
                  <c:v>840</c:v>
                </c:pt>
                <c:pt idx="27" formatCode="General">
                  <c:v>912</c:v>
                </c:pt>
              </c:numCache>
            </c:numRef>
          </c:xVal>
          <c:yVal>
            <c:numRef>
              <c:f>'Drift Raw data '!$J$8:$J$44</c:f>
              <c:numCache>
                <c:formatCode>0.0000_);[Red]\(0.0000\)</c:formatCode>
                <c:ptCount val="28"/>
                <c:pt idx="0">
                  <c:v>0.2928</c:v>
                </c:pt>
                <c:pt idx="2">
                  <c:v>0.27860000000000001</c:v>
                </c:pt>
                <c:pt idx="6">
                  <c:v>0.27600000000000002</c:v>
                </c:pt>
                <c:pt idx="7">
                  <c:v>0.27500000000000002</c:v>
                </c:pt>
                <c:pt idx="8">
                  <c:v>0.27500000000000002</c:v>
                </c:pt>
                <c:pt idx="9">
                  <c:v>0.27400000000000002</c:v>
                </c:pt>
                <c:pt idx="10">
                  <c:v>0.27400000000000002</c:v>
                </c:pt>
                <c:pt idx="11">
                  <c:v>0.27300000000000002</c:v>
                </c:pt>
                <c:pt idx="12">
                  <c:v>0.27300000000000002</c:v>
                </c:pt>
                <c:pt idx="13">
                  <c:v>0.27200000000000002</c:v>
                </c:pt>
                <c:pt idx="14">
                  <c:v>0.27200000000000002</c:v>
                </c:pt>
                <c:pt idx="15">
                  <c:v>0.27200000000000002</c:v>
                </c:pt>
                <c:pt idx="16">
                  <c:v>0.27200000000000002</c:v>
                </c:pt>
                <c:pt idx="17">
                  <c:v>0.27100000000000002</c:v>
                </c:pt>
                <c:pt idx="18">
                  <c:v>0.27129999999999999</c:v>
                </c:pt>
                <c:pt idx="19">
                  <c:v>0.27129999999999999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76B-4D76-A00C-749B6076ED65}"/>
            </c:ext>
          </c:extLst>
        </c:ser>
        <c:ser>
          <c:idx val="1"/>
          <c:order val="1"/>
          <c:tx>
            <c:strRef>
              <c:f>'Drift Raw data '!$U$59</c:f>
              <c:strCache>
                <c:ptCount val="1"/>
                <c:pt idx="0">
                  <c:v>0</c:v>
                </c:pt>
              </c:strCache>
            </c:strRef>
          </c:tx>
          <c:marker>
            <c:symbol val="square"/>
            <c:size val="5"/>
          </c:marker>
          <c:xVal>
            <c:numRef>
              <c:f>'Drift Raw data '!$C$8:$C$44</c:f>
              <c:numCache>
                <c:formatCode>0.0000_ </c:formatCode>
                <c:ptCount val="28"/>
                <c:pt idx="0" formatCode="General">
                  <c:v>0</c:v>
                </c:pt>
                <c:pt idx="1">
                  <c:v>3.3333333333333333E-2</c:v>
                </c:pt>
                <c:pt idx="2">
                  <c:v>8.3333333333333301E-2</c:v>
                </c:pt>
                <c:pt idx="3" formatCode="0.000_ ">
                  <c:v>0.16666666666666666</c:v>
                </c:pt>
                <c:pt idx="4" formatCode="0.000_ ">
                  <c:v>0.33333333333333331</c:v>
                </c:pt>
                <c:pt idx="5" formatCode="0.000_ ">
                  <c:v>0.5</c:v>
                </c:pt>
                <c:pt idx="6" formatCode="General">
                  <c:v>1</c:v>
                </c:pt>
                <c:pt idx="7" formatCode="General">
                  <c:v>2</c:v>
                </c:pt>
                <c:pt idx="8" formatCode="General">
                  <c:v>4</c:v>
                </c:pt>
                <c:pt idx="9" formatCode="General">
                  <c:v>8</c:v>
                </c:pt>
                <c:pt idx="10" formatCode="General">
                  <c:v>12</c:v>
                </c:pt>
                <c:pt idx="11" formatCode="General">
                  <c:v>24</c:v>
                </c:pt>
                <c:pt idx="12" formatCode="General">
                  <c:v>48</c:v>
                </c:pt>
                <c:pt idx="13" formatCode="General">
                  <c:v>72</c:v>
                </c:pt>
                <c:pt idx="14" formatCode="General">
                  <c:v>100</c:v>
                </c:pt>
                <c:pt idx="15" formatCode="General">
                  <c:v>168</c:v>
                </c:pt>
                <c:pt idx="16" formatCode="General">
                  <c:v>196</c:v>
                </c:pt>
                <c:pt idx="17" formatCode="General">
                  <c:v>216</c:v>
                </c:pt>
                <c:pt idx="18" formatCode="General">
                  <c:v>264</c:v>
                </c:pt>
                <c:pt idx="19" formatCode="General">
                  <c:v>300</c:v>
                </c:pt>
                <c:pt idx="20" formatCode="General">
                  <c:v>336</c:v>
                </c:pt>
                <c:pt idx="21" formatCode="General">
                  <c:v>408</c:v>
                </c:pt>
                <c:pt idx="22" formatCode="General">
                  <c:v>504</c:v>
                </c:pt>
                <c:pt idx="23" formatCode="General">
                  <c:v>600</c:v>
                </c:pt>
                <c:pt idx="24" formatCode="General">
                  <c:v>720</c:v>
                </c:pt>
                <c:pt idx="25" formatCode="General">
                  <c:v>792</c:v>
                </c:pt>
                <c:pt idx="26" formatCode="General">
                  <c:v>840</c:v>
                </c:pt>
                <c:pt idx="27" formatCode="General">
                  <c:v>912</c:v>
                </c:pt>
              </c:numCache>
            </c:numRef>
          </c:xVal>
          <c:yVal>
            <c:numRef>
              <c:f>'Drift Raw data '!$Y$8:$Y$44</c:f>
              <c:numCache>
                <c:formatCode>0.0000_);[Red]\(0.0000\)</c:formatCode>
                <c:ptCount val="28"/>
                <c:pt idx="0">
                  <c:v>0.2954</c:v>
                </c:pt>
                <c:pt idx="2">
                  <c:v>0.27900000000000003</c:v>
                </c:pt>
                <c:pt idx="6">
                  <c:v>0.27660000000000001</c:v>
                </c:pt>
                <c:pt idx="7">
                  <c:v>0.27600000000000002</c:v>
                </c:pt>
                <c:pt idx="8">
                  <c:v>0.27600000000000002</c:v>
                </c:pt>
                <c:pt idx="9">
                  <c:v>0.27500000000000002</c:v>
                </c:pt>
                <c:pt idx="10">
                  <c:v>0.27500000000000002</c:v>
                </c:pt>
                <c:pt idx="11">
                  <c:v>0.27400000000000002</c:v>
                </c:pt>
                <c:pt idx="12">
                  <c:v>0.27300000000000002</c:v>
                </c:pt>
                <c:pt idx="13">
                  <c:v>0.27300000000000002</c:v>
                </c:pt>
                <c:pt idx="14">
                  <c:v>0.27300000000000002</c:v>
                </c:pt>
                <c:pt idx="15">
                  <c:v>0.27200000000000002</c:v>
                </c:pt>
                <c:pt idx="16">
                  <c:v>0.27250000000000002</c:v>
                </c:pt>
                <c:pt idx="17">
                  <c:v>0.27200000000000002</c:v>
                </c:pt>
                <c:pt idx="18">
                  <c:v>0.27300000000000002</c:v>
                </c:pt>
                <c:pt idx="19">
                  <c:v>0.27210000000000001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76B-4D76-A00C-749B6076ED65}"/>
            </c:ext>
          </c:extLst>
        </c:ser>
        <c:ser>
          <c:idx val="2"/>
          <c:order val="2"/>
          <c:tx>
            <c:strRef>
              <c:f>'Drift Raw data '!$AJ$59</c:f>
              <c:strCache>
                <c:ptCount val="1"/>
                <c:pt idx="0">
                  <c:v>0</c:v>
                </c:pt>
              </c:strCache>
            </c:strRef>
          </c:tx>
          <c:marker>
            <c:symbol val="triangle"/>
            <c:size val="5"/>
          </c:marker>
          <c:xVal>
            <c:numRef>
              <c:f>'Drift Raw data '!$C$8:$C$44</c:f>
              <c:numCache>
                <c:formatCode>0.0000_ </c:formatCode>
                <c:ptCount val="28"/>
                <c:pt idx="0" formatCode="General">
                  <c:v>0</c:v>
                </c:pt>
                <c:pt idx="1">
                  <c:v>3.3333333333333333E-2</c:v>
                </c:pt>
                <c:pt idx="2">
                  <c:v>8.3333333333333301E-2</c:v>
                </c:pt>
                <c:pt idx="3" formatCode="0.000_ ">
                  <c:v>0.16666666666666666</c:v>
                </c:pt>
                <c:pt idx="4" formatCode="0.000_ ">
                  <c:v>0.33333333333333331</c:v>
                </c:pt>
                <c:pt idx="5" formatCode="0.000_ ">
                  <c:v>0.5</c:v>
                </c:pt>
                <c:pt idx="6" formatCode="General">
                  <c:v>1</c:v>
                </c:pt>
                <c:pt idx="7" formatCode="General">
                  <c:v>2</c:v>
                </c:pt>
                <c:pt idx="8" formatCode="General">
                  <c:v>4</c:v>
                </c:pt>
                <c:pt idx="9" formatCode="General">
                  <c:v>8</c:v>
                </c:pt>
                <c:pt idx="10" formatCode="General">
                  <c:v>12</c:v>
                </c:pt>
                <c:pt idx="11" formatCode="General">
                  <c:v>24</c:v>
                </c:pt>
                <c:pt idx="12" formatCode="General">
                  <c:v>48</c:v>
                </c:pt>
                <c:pt idx="13" formatCode="General">
                  <c:v>72</c:v>
                </c:pt>
                <c:pt idx="14" formatCode="General">
                  <c:v>100</c:v>
                </c:pt>
                <c:pt idx="15" formatCode="General">
                  <c:v>168</c:v>
                </c:pt>
                <c:pt idx="16" formatCode="General">
                  <c:v>196</c:v>
                </c:pt>
                <c:pt idx="17" formatCode="General">
                  <c:v>216</c:v>
                </c:pt>
                <c:pt idx="18" formatCode="General">
                  <c:v>264</c:v>
                </c:pt>
                <c:pt idx="19" formatCode="General">
                  <c:v>300</c:v>
                </c:pt>
                <c:pt idx="20" formatCode="General">
                  <c:v>336</c:v>
                </c:pt>
                <c:pt idx="21" formatCode="General">
                  <c:v>408</c:v>
                </c:pt>
                <c:pt idx="22" formatCode="General">
                  <c:v>504</c:v>
                </c:pt>
                <c:pt idx="23" formatCode="General">
                  <c:v>600</c:v>
                </c:pt>
                <c:pt idx="24" formatCode="General">
                  <c:v>720</c:v>
                </c:pt>
                <c:pt idx="25" formatCode="General">
                  <c:v>792</c:v>
                </c:pt>
                <c:pt idx="26" formatCode="General">
                  <c:v>840</c:v>
                </c:pt>
                <c:pt idx="27" formatCode="General">
                  <c:v>912</c:v>
                </c:pt>
              </c:numCache>
            </c:numRef>
          </c:xVal>
          <c:yVal>
            <c:numRef>
              <c:f>'Drift Raw data '!$AN$8:$AN$44</c:f>
              <c:numCache>
                <c:formatCode>0.0000_);[Red]\(0.0000\)</c:formatCode>
                <c:ptCount val="28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76B-4D76-A00C-749B6076ED65}"/>
            </c:ext>
          </c:extLst>
        </c:ser>
        <c:ser>
          <c:idx val="3"/>
          <c:order val="3"/>
          <c:tx>
            <c:strRef>
              <c:f>'Drift Raw data '!$AY$59</c:f>
              <c:strCache>
                <c:ptCount val="1"/>
                <c:pt idx="0">
                  <c:v>0</c:v>
                </c:pt>
              </c:strCache>
            </c:strRef>
          </c:tx>
          <c:marker>
            <c:symbol val="triangle"/>
            <c:size val="5"/>
          </c:marker>
          <c:xVal>
            <c:numRef>
              <c:f>'Drift Raw data '!$C$8:$C$44</c:f>
              <c:numCache>
                <c:formatCode>0.0000_ </c:formatCode>
                <c:ptCount val="28"/>
                <c:pt idx="0" formatCode="General">
                  <c:v>0</c:v>
                </c:pt>
                <c:pt idx="1">
                  <c:v>3.3333333333333333E-2</c:v>
                </c:pt>
                <c:pt idx="2">
                  <c:v>8.3333333333333301E-2</c:v>
                </c:pt>
                <c:pt idx="3" formatCode="0.000_ ">
                  <c:v>0.16666666666666666</c:v>
                </c:pt>
                <c:pt idx="4" formatCode="0.000_ ">
                  <c:v>0.33333333333333331</c:v>
                </c:pt>
                <c:pt idx="5" formatCode="0.000_ ">
                  <c:v>0.5</c:v>
                </c:pt>
                <c:pt idx="6" formatCode="General">
                  <c:v>1</c:v>
                </c:pt>
                <c:pt idx="7" formatCode="General">
                  <c:v>2</c:v>
                </c:pt>
                <c:pt idx="8" formatCode="General">
                  <c:v>4</c:v>
                </c:pt>
                <c:pt idx="9" formatCode="General">
                  <c:v>8</c:v>
                </c:pt>
                <c:pt idx="10" formatCode="General">
                  <c:v>12</c:v>
                </c:pt>
                <c:pt idx="11" formatCode="General">
                  <c:v>24</c:v>
                </c:pt>
                <c:pt idx="12" formatCode="General">
                  <c:v>48</c:v>
                </c:pt>
                <c:pt idx="13" formatCode="General">
                  <c:v>72</c:v>
                </c:pt>
                <c:pt idx="14" formatCode="General">
                  <c:v>100</c:v>
                </c:pt>
                <c:pt idx="15" formatCode="General">
                  <c:v>168</c:v>
                </c:pt>
                <c:pt idx="16" formatCode="General">
                  <c:v>196</c:v>
                </c:pt>
                <c:pt idx="17" formatCode="General">
                  <c:v>216</c:v>
                </c:pt>
                <c:pt idx="18" formatCode="General">
                  <c:v>264</c:v>
                </c:pt>
                <c:pt idx="19" formatCode="General">
                  <c:v>300</c:v>
                </c:pt>
                <c:pt idx="20" formatCode="General">
                  <c:v>336</c:v>
                </c:pt>
                <c:pt idx="21" formatCode="General">
                  <c:v>408</c:v>
                </c:pt>
                <c:pt idx="22" formatCode="General">
                  <c:v>504</c:v>
                </c:pt>
                <c:pt idx="23" formatCode="General">
                  <c:v>600</c:v>
                </c:pt>
                <c:pt idx="24" formatCode="General">
                  <c:v>720</c:v>
                </c:pt>
                <c:pt idx="25" formatCode="General">
                  <c:v>792</c:v>
                </c:pt>
                <c:pt idx="26" formatCode="General">
                  <c:v>840</c:v>
                </c:pt>
                <c:pt idx="27" formatCode="General">
                  <c:v>912</c:v>
                </c:pt>
              </c:numCache>
            </c:numRef>
          </c:xVal>
          <c:yVal>
            <c:numRef>
              <c:f>'Drift Raw data '!$BC$8:$BC$44</c:f>
              <c:numCache>
                <c:formatCode>0.0000_);[Red]\(0.0000\)</c:formatCode>
                <c:ptCount val="28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376B-4D76-A00C-749B6076ED65}"/>
            </c:ext>
          </c:extLst>
        </c:ser>
        <c:ser>
          <c:idx val="4"/>
          <c:order val="4"/>
          <c:tx>
            <c:strRef>
              <c:f>'Drift Raw data '!$BN$59</c:f>
              <c:strCache>
                <c:ptCount val="1"/>
                <c:pt idx="0">
                  <c:v>0</c:v>
                </c:pt>
              </c:strCache>
            </c:strRef>
          </c:tx>
          <c:marker>
            <c:symbol val="circle"/>
            <c:size val="5"/>
          </c:marker>
          <c:xVal>
            <c:numRef>
              <c:f>'Drift Raw data '!$C$8:$C$44</c:f>
              <c:numCache>
                <c:formatCode>0.0000_ </c:formatCode>
                <c:ptCount val="28"/>
                <c:pt idx="0" formatCode="General">
                  <c:v>0</c:v>
                </c:pt>
                <c:pt idx="1">
                  <c:v>3.3333333333333333E-2</c:v>
                </c:pt>
                <c:pt idx="2">
                  <c:v>8.3333333333333301E-2</c:v>
                </c:pt>
                <c:pt idx="3" formatCode="0.000_ ">
                  <c:v>0.16666666666666666</c:v>
                </c:pt>
                <c:pt idx="4" formatCode="0.000_ ">
                  <c:v>0.33333333333333331</c:v>
                </c:pt>
                <c:pt idx="5" formatCode="0.000_ ">
                  <c:v>0.5</c:v>
                </c:pt>
                <c:pt idx="6" formatCode="General">
                  <c:v>1</c:v>
                </c:pt>
                <c:pt idx="7" formatCode="General">
                  <c:v>2</c:v>
                </c:pt>
                <c:pt idx="8" formatCode="General">
                  <c:v>4</c:v>
                </c:pt>
                <c:pt idx="9" formatCode="General">
                  <c:v>8</c:v>
                </c:pt>
                <c:pt idx="10" formatCode="General">
                  <c:v>12</c:v>
                </c:pt>
                <c:pt idx="11" formatCode="General">
                  <c:v>24</c:v>
                </c:pt>
                <c:pt idx="12" formatCode="General">
                  <c:v>48</c:v>
                </c:pt>
                <c:pt idx="13" formatCode="General">
                  <c:v>72</c:v>
                </c:pt>
                <c:pt idx="14" formatCode="General">
                  <c:v>100</c:v>
                </c:pt>
                <c:pt idx="15" formatCode="General">
                  <c:v>168</c:v>
                </c:pt>
                <c:pt idx="16" formatCode="General">
                  <c:v>196</c:v>
                </c:pt>
                <c:pt idx="17" formatCode="General">
                  <c:v>216</c:v>
                </c:pt>
                <c:pt idx="18" formatCode="General">
                  <c:v>264</c:v>
                </c:pt>
                <c:pt idx="19" formatCode="General">
                  <c:v>300</c:v>
                </c:pt>
                <c:pt idx="20" formatCode="General">
                  <c:v>336</c:v>
                </c:pt>
                <c:pt idx="21" formatCode="General">
                  <c:v>408</c:v>
                </c:pt>
                <c:pt idx="22" formatCode="General">
                  <c:v>504</c:v>
                </c:pt>
                <c:pt idx="23" formatCode="General">
                  <c:v>600</c:v>
                </c:pt>
                <c:pt idx="24" formatCode="General">
                  <c:v>720</c:v>
                </c:pt>
                <c:pt idx="25" formatCode="General">
                  <c:v>792</c:v>
                </c:pt>
                <c:pt idx="26" formatCode="General">
                  <c:v>840</c:v>
                </c:pt>
                <c:pt idx="27" formatCode="General">
                  <c:v>912</c:v>
                </c:pt>
              </c:numCache>
            </c:numRef>
          </c:xVal>
          <c:yVal>
            <c:numRef>
              <c:f>'Drift Raw data '!$BR$8:$BR$44</c:f>
              <c:numCache>
                <c:formatCode>0.0000_);[Red]\(0.0000\)</c:formatCode>
                <c:ptCount val="28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376B-4D76-A00C-749B6076ED65}"/>
            </c:ext>
          </c:extLst>
        </c:ser>
        <c:ser>
          <c:idx val="5"/>
          <c:order val="5"/>
          <c:tx>
            <c:strRef>
              <c:f>'Drift Raw data '!$CC$59</c:f>
              <c:strCache>
                <c:ptCount val="1"/>
                <c:pt idx="0">
                  <c:v>0</c:v>
                </c:pt>
              </c:strCache>
            </c:strRef>
          </c:tx>
          <c:marker>
            <c:symbol val="circle"/>
            <c:size val="5"/>
          </c:marker>
          <c:xVal>
            <c:numRef>
              <c:f>'Drift Raw data '!$C$8:$C$44</c:f>
              <c:numCache>
                <c:formatCode>0.0000_ </c:formatCode>
                <c:ptCount val="28"/>
                <c:pt idx="0" formatCode="General">
                  <c:v>0</c:v>
                </c:pt>
                <c:pt idx="1">
                  <c:v>3.3333333333333333E-2</c:v>
                </c:pt>
                <c:pt idx="2">
                  <c:v>8.3333333333333301E-2</c:v>
                </c:pt>
                <c:pt idx="3" formatCode="0.000_ ">
                  <c:v>0.16666666666666666</c:v>
                </c:pt>
                <c:pt idx="4" formatCode="0.000_ ">
                  <c:v>0.33333333333333331</c:v>
                </c:pt>
                <c:pt idx="5" formatCode="0.000_ ">
                  <c:v>0.5</c:v>
                </c:pt>
                <c:pt idx="6" formatCode="General">
                  <c:v>1</c:v>
                </c:pt>
                <c:pt idx="7" formatCode="General">
                  <c:v>2</c:v>
                </c:pt>
                <c:pt idx="8" formatCode="General">
                  <c:v>4</c:v>
                </c:pt>
                <c:pt idx="9" formatCode="General">
                  <c:v>8</c:v>
                </c:pt>
                <c:pt idx="10" formatCode="General">
                  <c:v>12</c:v>
                </c:pt>
                <c:pt idx="11" formatCode="General">
                  <c:v>24</c:v>
                </c:pt>
                <c:pt idx="12" formatCode="General">
                  <c:v>48</c:v>
                </c:pt>
                <c:pt idx="13" formatCode="General">
                  <c:v>72</c:v>
                </c:pt>
                <c:pt idx="14" formatCode="General">
                  <c:v>100</c:v>
                </c:pt>
                <c:pt idx="15" formatCode="General">
                  <c:v>168</c:v>
                </c:pt>
                <c:pt idx="16" formatCode="General">
                  <c:v>196</c:v>
                </c:pt>
                <c:pt idx="17" formatCode="General">
                  <c:v>216</c:v>
                </c:pt>
                <c:pt idx="18" formatCode="General">
                  <c:v>264</c:v>
                </c:pt>
                <c:pt idx="19" formatCode="General">
                  <c:v>300</c:v>
                </c:pt>
                <c:pt idx="20" formatCode="General">
                  <c:v>336</c:v>
                </c:pt>
                <c:pt idx="21" formatCode="General">
                  <c:v>408</c:v>
                </c:pt>
                <c:pt idx="22" formatCode="General">
                  <c:v>504</c:v>
                </c:pt>
                <c:pt idx="23" formatCode="General">
                  <c:v>600</c:v>
                </c:pt>
                <c:pt idx="24" formatCode="General">
                  <c:v>720</c:v>
                </c:pt>
                <c:pt idx="25" formatCode="General">
                  <c:v>792</c:v>
                </c:pt>
                <c:pt idx="26" formatCode="General">
                  <c:v>840</c:v>
                </c:pt>
                <c:pt idx="27" formatCode="General">
                  <c:v>912</c:v>
                </c:pt>
              </c:numCache>
            </c:numRef>
          </c:xVal>
          <c:yVal>
            <c:numRef>
              <c:f>'Drift Raw data '!$CG$8:$CG$44</c:f>
              <c:numCache>
                <c:formatCode>0.0000_);[Red]\(0.0000\)</c:formatCode>
                <c:ptCount val="28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376B-4D76-A00C-749B6076ED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579072"/>
        <c:axId val="130593536"/>
      </c:scatterChart>
      <c:valAx>
        <c:axId val="130579072"/>
        <c:scaling>
          <c:orientation val="minMax"/>
          <c:max val="100"/>
          <c:min val="0"/>
        </c:scaling>
        <c:delete val="0"/>
        <c:axPos val="b"/>
        <c:majorGridlines/>
        <c:minorGridlines>
          <c:spPr>
            <a:ln>
              <a:solidFill>
                <a:schemeClr val="bg1">
                  <a:lumMod val="85000"/>
                </a:scheme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lang="ja-JP"/>
                </a:pPr>
                <a:r>
                  <a:rPr lang="en-US" altLang="ja-JP"/>
                  <a:t>Aging</a:t>
                </a:r>
                <a:r>
                  <a:rPr lang="en-US" altLang="ja-JP" baseline="0"/>
                  <a:t> Time</a:t>
                </a:r>
                <a:r>
                  <a:rPr lang="ja-JP" altLang="en-US" baseline="0"/>
                  <a:t>　</a:t>
                </a:r>
                <a:r>
                  <a:rPr lang="en-US" altLang="ja-JP" baseline="0"/>
                  <a:t>[hours]</a:t>
                </a:r>
                <a:endParaRPr lang="ja-JP"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txPr>
          <a:bodyPr/>
          <a:lstStyle/>
          <a:p>
            <a:pPr>
              <a:defRPr lang="ja-JP" sz="1200">
                <a:latin typeface="+mj-lt"/>
              </a:defRPr>
            </a:pPr>
            <a:endParaRPr lang="zh-CN"/>
          </a:p>
        </c:txPr>
        <c:crossAx val="130593536"/>
        <c:crosses val="autoZero"/>
        <c:crossBetween val="midCat"/>
      </c:valAx>
      <c:valAx>
        <c:axId val="130593536"/>
        <c:scaling>
          <c:orientation val="minMax"/>
          <c:max val="0.32000000000000006"/>
          <c:min val="0.26"/>
        </c:scaling>
        <c:delete val="0"/>
        <c:axPos val="l"/>
        <c:majorGridlines/>
        <c:minorGridlines>
          <c:spPr>
            <a:ln>
              <a:solidFill>
                <a:schemeClr val="bg1">
                  <a:lumMod val="85000"/>
                </a:scheme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lang="ja-JP" b="0">
                    <a:latin typeface="Arial Unicode MS" pitchFamily="50" charset="-128"/>
                    <a:ea typeface="Arial Unicode MS" pitchFamily="50" charset="-128"/>
                    <a:cs typeface="Arial Unicode MS" pitchFamily="50" charset="-128"/>
                  </a:defRPr>
                </a:pPr>
                <a:r>
                  <a:rPr lang="en-US" altLang="ja-JP" b="0">
                    <a:latin typeface="Arial Unicode MS" pitchFamily="50" charset="-128"/>
                    <a:ea typeface="Arial Unicode MS" pitchFamily="50" charset="-128"/>
                    <a:cs typeface="Arial Unicode MS" pitchFamily="50" charset="-128"/>
                  </a:rPr>
                  <a:t>White Chromaticity</a:t>
                </a:r>
                <a:r>
                  <a:rPr lang="ja-JP" altLang="en-US" b="0">
                    <a:latin typeface="Arial Unicode MS" pitchFamily="50" charset="-128"/>
                    <a:ea typeface="Arial Unicode MS" pitchFamily="50" charset="-128"/>
                    <a:cs typeface="Arial Unicode MS" pitchFamily="50" charset="-128"/>
                  </a:rPr>
                  <a:t>　</a:t>
                </a:r>
                <a:r>
                  <a:rPr lang="en-US" altLang="ja-JP" b="0">
                    <a:latin typeface="Arial Unicode MS" pitchFamily="50" charset="-128"/>
                    <a:ea typeface="Arial Unicode MS" pitchFamily="50" charset="-128"/>
                    <a:cs typeface="Arial Unicode MS" pitchFamily="50" charset="-128"/>
                  </a:rPr>
                  <a:t>x value</a:t>
                </a:r>
                <a:endParaRPr lang="ja-JP" altLang="en-US" b="0">
                  <a:latin typeface="Arial Unicode MS" pitchFamily="50" charset="-128"/>
                  <a:ea typeface="Arial Unicode MS" pitchFamily="50" charset="-128"/>
                  <a:cs typeface="Arial Unicode MS" pitchFamily="50" charset="-128"/>
                </a:endParaRPr>
              </a:p>
            </c:rich>
          </c:tx>
          <c:overlay val="0"/>
        </c:title>
        <c:numFmt formatCode="#,##0.000_ " sourceLinked="0"/>
        <c:majorTickMark val="out"/>
        <c:minorTickMark val="none"/>
        <c:tickLblPos val="nextTo"/>
        <c:txPr>
          <a:bodyPr/>
          <a:lstStyle/>
          <a:p>
            <a:pPr>
              <a:defRPr lang="ja-JP" sz="1200">
                <a:latin typeface="+mj-lt"/>
              </a:defRPr>
            </a:pPr>
            <a:endParaRPr lang="zh-CN"/>
          </a:p>
        </c:txPr>
        <c:crossAx val="130579072"/>
        <c:crosses val="autoZero"/>
        <c:crossBetween val="midCat"/>
        <c:majorUnit val="2.0000000000000004E-2"/>
      </c:valAx>
    </c:plotArea>
    <c:legend>
      <c:legendPos val="r"/>
      <c:layout>
        <c:manualLayout>
          <c:xMode val="edge"/>
          <c:yMode val="edge"/>
          <c:x val="0.72678488882517212"/>
          <c:y val="1.7292774590678783E-3"/>
          <c:w val="0.26571500004872195"/>
          <c:h val="0.35320966458691011"/>
        </c:manualLayout>
      </c:layout>
      <c:overlay val="1"/>
      <c:spPr>
        <a:solidFill>
          <a:schemeClr val="bg1"/>
        </a:solidFill>
        <a:ln>
          <a:solidFill>
            <a:schemeClr val="bg1">
              <a:lumMod val="75000"/>
            </a:schemeClr>
          </a:solidFill>
        </a:ln>
      </c:spPr>
      <c:txPr>
        <a:bodyPr/>
        <a:lstStyle/>
        <a:p>
          <a:pPr>
            <a:defRPr lang="ja-JP" sz="1200">
              <a:latin typeface="+mn-lt"/>
            </a:defRPr>
          </a:pPr>
          <a:endParaRPr lang="zh-CN"/>
        </a:p>
      </c:txPr>
    </c:legend>
    <c:plotVisOnly val="1"/>
    <c:dispBlanksAs val="span"/>
    <c:showDLblsOverMax val="0"/>
  </c:chart>
  <c:printSettings>
    <c:headerFooter/>
    <c:pageMargins b="0.75000000000000455" l="0.70000000000000062" r="0.70000000000000062" t="0.75000000000000455" header="0.30000000000000032" footer="0.30000000000000032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ja-JP"/>
            </a:pPr>
            <a:r>
              <a:rPr lang="en-US" altLang="ja-JP"/>
              <a:t>Wy (</a:t>
            </a:r>
            <a:r>
              <a:rPr lang="en-US" altLang="ja-JP" sz="1800" b="1" i="0" u="none" strike="noStrike" baseline="0">
                <a:effectLst/>
              </a:rPr>
              <a:t>Measrued Value</a:t>
            </a:r>
            <a:r>
              <a:rPr lang="en-US" altLang="ja-JP"/>
              <a:t>)</a:t>
            </a:r>
            <a:endParaRPr lang="ja-JP" alt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'Drift Raw data '!$F$59</c:f>
              <c:strCache>
                <c:ptCount val="1"/>
                <c:pt idx="0">
                  <c:v>0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square"/>
            <c:size val="5"/>
          </c:marker>
          <c:xVal>
            <c:numRef>
              <c:f>'Drift Raw data '!$C$8:$C$44</c:f>
              <c:numCache>
                <c:formatCode>0.0000_ </c:formatCode>
                <c:ptCount val="28"/>
                <c:pt idx="0" formatCode="General">
                  <c:v>0</c:v>
                </c:pt>
                <c:pt idx="1">
                  <c:v>3.3333333333333333E-2</c:v>
                </c:pt>
                <c:pt idx="2">
                  <c:v>8.3333333333333301E-2</c:v>
                </c:pt>
                <c:pt idx="3" formatCode="0.000_ ">
                  <c:v>0.16666666666666666</c:v>
                </c:pt>
                <c:pt idx="4" formatCode="0.000_ ">
                  <c:v>0.33333333333333331</c:v>
                </c:pt>
                <c:pt idx="5" formatCode="0.000_ ">
                  <c:v>0.5</c:v>
                </c:pt>
                <c:pt idx="6" formatCode="General">
                  <c:v>1</c:v>
                </c:pt>
                <c:pt idx="7" formatCode="General">
                  <c:v>2</c:v>
                </c:pt>
                <c:pt idx="8" formatCode="General">
                  <c:v>4</c:v>
                </c:pt>
                <c:pt idx="9" formatCode="General">
                  <c:v>8</c:v>
                </c:pt>
                <c:pt idx="10" formatCode="General">
                  <c:v>12</c:v>
                </c:pt>
                <c:pt idx="11" formatCode="General">
                  <c:v>24</c:v>
                </c:pt>
                <c:pt idx="12" formatCode="General">
                  <c:v>48</c:v>
                </c:pt>
                <c:pt idx="13" formatCode="General">
                  <c:v>72</c:v>
                </c:pt>
                <c:pt idx="14" formatCode="General">
                  <c:v>100</c:v>
                </c:pt>
                <c:pt idx="15" formatCode="General">
                  <c:v>168</c:v>
                </c:pt>
                <c:pt idx="16" formatCode="General">
                  <c:v>196</c:v>
                </c:pt>
                <c:pt idx="17" formatCode="General">
                  <c:v>216</c:v>
                </c:pt>
                <c:pt idx="18" formatCode="General">
                  <c:v>264</c:v>
                </c:pt>
                <c:pt idx="19" formatCode="General">
                  <c:v>300</c:v>
                </c:pt>
                <c:pt idx="20" formatCode="General">
                  <c:v>336</c:v>
                </c:pt>
                <c:pt idx="21" formatCode="General">
                  <c:v>408</c:v>
                </c:pt>
                <c:pt idx="22" formatCode="General">
                  <c:v>504</c:v>
                </c:pt>
                <c:pt idx="23" formatCode="General">
                  <c:v>600</c:v>
                </c:pt>
                <c:pt idx="24" formatCode="General">
                  <c:v>720</c:v>
                </c:pt>
                <c:pt idx="25" formatCode="General">
                  <c:v>792</c:v>
                </c:pt>
                <c:pt idx="26" formatCode="General">
                  <c:v>840</c:v>
                </c:pt>
                <c:pt idx="27" formatCode="General">
                  <c:v>912</c:v>
                </c:pt>
              </c:numCache>
            </c:numRef>
          </c:xVal>
          <c:yVal>
            <c:numRef>
              <c:f>'Drift Raw data '!$K$8:$K$44</c:f>
              <c:numCache>
                <c:formatCode>0.0000_);[Red]\(0.0000\)</c:formatCode>
                <c:ptCount val="28"/>
                <c:pt idx="0">
                  <c:v>0.31990000000000002</c:v>
                </c:pt>
                <c:pt idx="2">
                  <c:v>0.28906670000000001</c:v>
                </c:pt>
                <c:pt idx="6">
                  <c:v>0.28299999999999997</c:v>
                </c:pt>
                <c:pt idx="7">
                  <c:v>0.28199999999999997</c:v>
                </c:pt>
                <c:pt idx="8">
                  <c:v>0.28100000000000003</c:v>
                </c:pt>
                <c:pt idx="9">
                  <c:v>0.28000000000000003</c:v>
                </c:pt>
                <c:pt idx="10">
                  <c:v>0.27900000000000003</c:v>
                </c:pt>
                <c:pt idx="11">
                  <c:v>0.27800000000000002</c:v>
                </c:pt>
                <c:pt idx="12">
                  <c:v>0.27700000000000002</c:v>
                </c:pt>
                <c:pt idx="13">
                  <c:v>0.27700000000000002</c:v>
                </c:pt>
                <c:pt idx="14">
                  <c:v>0.27600000000000002</c:v>
                </c:pt>
                <c:pt idx="15">
                  <c:v>0.27600000000000002</c:v>
                </c:pt>
                <c:pt idx="16">
                  <c:v>0.27500000000000002</c:v>
                </c:pt>
                <c:pt idx="17">
                  <c:v>0.27500000000000002</c:v>
                </c:pt>
                <c:pt idx="18">
                  <c:v>0.2752</c:v>
                </c:pt>
                <c:pt idx="19">
                  <c:v>0.2752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B34-4BA6-A647-34B83B8D82EC}"/>
            </c:ext>
          </c:extLst>
        </c:ser>
        <c:ser>
          <c:idx val="1"/>
          <c:order val="1"/>
          <c:tx>
            <c:strRef>
              <c:f>'Drift Raw data '!$U$59</c:f>
              <c:strCache>
                <c:ptCount val="1"/>
                <c:pt idx="0">
                  <c:v>0</c:v>
                </c:pt>
              </c:strCache>
            </c:strRef>
          </c:tx>
          <c:marker>
            <c:symbol val="square"/>
            <c:size val="5"/>
          </c:marker>
          <c:xVal>
            <c:numRef>
              <c:f>'Drift Raw data '!$C$8:$C$44</c:f>
              <c:numCache>
                <c:formatCode>0.0000_ </c:formatCode>
                <c:ptCount val="28"/>
                <c:pt idx="0" formatCode="General">
                  <c:v>0</c:v>
                </c:pt>
                <c:pt idx="1">
                  <c:v>3.3333333333333333E-2</c:v>
                </c:pt>
                <c:pt idx="2">
                  <c:v>8.3333333333333301E-2</c:v>
                </c:pt>
                <c:pt idx="3" formatCode="0.000_ ">
                  <c:v>0.16666666666666666</c:v>
                </c:pt>
                <c:pt idx="4" formatCode="0.000_ ">
                  <c:v>0.33333333333333331</c:v>
                </c:pt>
                <c:pt idx="5" formatCode="0.000_ ">
                  <c:v>0.5</c:v>
                </c:pt>
                <c:pt idx="6" formatCode="General">
                  <c:v>1</c:v>
                </c:pt>
                <c:pt idx="7" formatCode="General">
                  <c:v>2</c:v>
                </c:pt>
                <c:pt idx="8" formatCode="General">
                  <c:v>4</c:v>
                </c:pt>
                <c:pt idx="9" formatCode="General">
                  <c:v>8</c:v>
                </c:pt>
                <c:pt idx="10" formatCode="General">
                  <c:v>12</c:v>
                </c:pt>
                <c:pt idx="11" formatCode="General">
                  <c:v>24</c:v>
                </c:pt>
                <c:pt idx="12" formatCode="General">
                  <c:v>48</c:v>
                </c:pt>
                <c:pt idx="13" formatCode="General">
                  <c:v>72</c:v>
                </c:pt>
                <c:pt idx="14" formatCode="General">
                  <c:v>100</c:v>
                </c:pt>
                <c:pt idx="15" formatCode="General">
                  <c:v>168</c:v>
                </c:pt>
                <c:pt idx="16" formatCode="General">
                  <c:v>196</c:v>
                </c:pt>
                <c:pt idx="17" formatCode="General">
                  <c:v>216</c:v>
                </c:pt>
                <c:pt idx="18" formatCode="General">
                  <c:v>264</c:v>
                </c:pt>
                <c:pt idx="19" formatCode="General">
                  <c:v>300</c:v>
                </c:pt>
                <c:pt idx="20" formatCode="General">
                  <c:v>336</c:v>
                </c:pt>
                <c:pt idx="21" formatCode="General">
                  <c:v>408</c:v>
                </c:pt>
                <c:pt idx="22" formatCode="General">
                  <c:v>504</c:v>
                </c:pt>
                <c:pt idx="23" formatCode="General">
                  <c:v>600</c:v>
                </c:pt>
                <c:pt idx="24" formatCode="General">
                  <c:v>720</c:v>
                </c:pt>
                <c:pt idx="25" formatCode="General">
                  <c:v>792</c:v>
                </c:pt>
                <c:pt idx="26" formatCode="General">
                  <c:v>840</c:v>
                </c:pt>
                <c:pt idx="27" formatCode="General">
                  <c:v>912</c:v>
                </c:pt>
              </c:numCache>
            </c:numRef>
          </c:xVal>
          <c:yVal>
            <c:numRef>
              <c:f>'Drift Raw data '!$Z$8:$Z$44</c:f>
              <c:numCache>
                <c:formatCode>0.0000_);[Red]\(0.0000\)</c:formatCode>
                <c:ptCount val="28"/>
                <c:pt idx="0">
                  <c:v>0.3261</c:v>
                </c:pt>
                <c:pt idx="2">
                  <c:v>0.28699999999999998</c:v>
                </c:pt>
                <c:pt idx="6">
                  <c:v>0.28289999999999998</c:v>
                </c:pt>
                <c:pt idx="7">
                  <c:v>0.28199999999999997</c:v>
                </c:pt>
                <c:pt idx="8">
                  <c:v>0.28100000000000003</c:v>
                </c:pt>
                <c:pt idx="9">
                  <c:v>0.28000000000000003</c:v>
                </c:pt>
                <c:pt idx="10">
                  <c:v>0.28000000000000003</c:v>
                </c:pt>
                <c:pt idx="11">
                  <c:v>0.27800000000000002</c:v>
                </c:pt>
                <c:pt idx="12">
                  <c:v>0.27700000000000002</c:v>
                </c:pt>
                <c:pt idx="13">
                  <c:v>0.27700000000000002</c:v>
                </c:pt>
                <c:pt idx="14">
                  <c:v>0.27700000000000002</c:v>
                </c:pt>
                <c:pt idx="15">
                  <c:v>0.27600000000000002</c:v>
                </c:pt>
                <c:pt idx="16">
                  <c:v>0.2757</c:v>
                </c:pt>
                <c:pt idx="17">
                  <c:v>0.27600000000000002</c:v>
                </c:pt>
                <c:pt idx="18">
                  <c:v>0.27600000000000002</c:v>
                </c:pt>
                <c:pt idx="19">
                  <c:v>0.27529999999999999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B34-4BA6-A647-34B83B8D82EC}"/>
            </c:ext>
          </c:extLst>
        </c:ser>
        <c:ser>
          <c:idx val="2"/>
          <c:order val="2"/>
          <c:tx>
            <c:strRef>
              <c:f>'Drift Raw data '!$AJ$59</c:f>
              <c:strCache>
                <c:ptCount val="1"/>
                <c:pt idx="0">
                  <c:v>0</c:v>
                </c:pt>
              </c:strCache>
            </c:strRef>
          </c:tx>
          <c:marker>
            <c:symbol val="triangle"/>
            <c:size val="5"/>
          </c:marker>
          <c:xVal>
            <c:numRef>
              <c:f>'Drift Raw data '!$C$8:$C$44</c:f>
              <c:numCache>
                <c:formatCode>0.0000_ </c:formatCode>
                <c:ptCount val="28"/>
                <c:pt idx="0" formatCode="General">
                  <c:v>0</c:v>
                </c:pt>
                <c:pt idx="1">
                  <c:v>3.3333333333333333E-2</c:v>
                </c:pt>
                <c:pt idx="2">
                  <c:v>8.3333333333333301E-2</c:v>
                </c:pt>
                <c:pt idx="3" formatCode="0.000_ ">
                  <c:v>0.16666666666666666</c:v>
                </c:pt>
                <c:pt idx="4" formatCode="0.000_ ">
                  <c:v>0.33333333333333331</c:v>
                </c:pt>
                <c:pt idx="5" formatCode="0.000_ ">
                  <c:v>0.5</c:v>
                </c:pt>
                <c:pt idx="6" formatCode="General">
                  <c:v>1</c:v>
                </c:pt>
                <c:pt idx="7" formatCode="General">
                  <c:v>2</c:v>
                </c:pt>
                <c:pt idx="8" formatCode="General">
                  <c:v>4</c:v>
                </c:pt>
                <c:pt idx="9" formatCode="General">
                  <c:v>8</c:v>
                </c:pt>
                <c:pt idx="10" formatCode="General">
                  <c:v>12</c:v>
                </c:pt>
                <c:pt idx="11" formatCode="General">
                  <c:v>24</c:v>
                </c:pt>
                <c:pt idx="12" formatCode="General">
                  <c:v>48</c:v>
                </c:pt>
                <c:pt idx="13" formatCode="General">
                  <c:v>72</c:v>
                </c:pt>
                <c:pt idx="14" formatCode="General">
                  <c:v>100</c:v>
                </c:pt>
                <c:pt idx="15" formatCode="General">
                  <c:v>168</c:v>
                </c:pt>
                <c:pt idx="16" formatCode="General">
                  <c:v>196</c:v>
                </c:pt>
                <c:pt idx="17" formatCode="General">
                  <c:v>216</c:v>
                </c:pt>
                <c:pt idx="18" formatCode="General">
                  <c:v>264</c:v>
                </c:pt>
                <c:pt idx="19" formatCode="General">
                  <c:v>300</c:v>
                </c:pt>
                <c:pt idx="20" formatCode="General">
                  <c:v>336</c:v>
                </c:pt>
                <c:pt idx="21" formatCode="General">
                  <c:v>408</c:v>
                </c:pt>
                <c:pt idx="22" formatCode="General">
                  <c:v>504</c:v>
                </c:pt>
                <c:pt idx="23" formatCode="General">
                  <c:v>600</c:v>
                </c:pt>
                <c:pt idx="24" formatCode="General">
                  <c:v>720</c:v>
                </c:pt>
                <c:pt idx="25" formatCode="General">
                  <c:v>792</c:v>
                </c:pt>
                <c:pt idx="26" formatCode="General">
                  <c:v>840</c:v>
                </c:pt>
                <c:pt idx="27" formatCode="General">
                  <c:v>912</c:v>
                </c:pt>
              </c:numCache>
            </c:numRef>
          </c:xVal>
          <c:yVal>
            <c:numRef>
              <c:f>'Drift Raw data '!$AO$8:$AO$44</c:f>
              <c:numCache>
                <c:formatCode>0.0000_);[Red]\(0.0000\)</c:formatCode>
                <c:ptCount val="28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B34-4BA6-A647-34B83B8D82EC}"/>
            </c:ext>
          </c:extLst>
        </c:ser>
        <c:ser>
          <c:idx val="3"/>
          <c:order val="3"/>
          <c:tx>
            <c:strRef>
              <c:f>'Drift Raw data '!$AY$59</c:f>
              <c:strCache>
                <c:ptCount val="1"/>
                <c:pt idx="0">
                  <c:v>0</c:v>
                </c:pt>
              </c:strCache>
            </c:strRef>
          </c:tx>
          <c:marker>
            <c:symbol val="triangle"/>
            <c:size val="5"/>
          </c:marker>
          <c:xVal>
            <c:numRef>
              <c:f>'Drift Raw data '!$C$8:$C$44</c:f>
              <c:numCache>
                <c:formatCode>0.0000_ </c:formatCode>
                <c:ptCount val="28"/>
                <c:pt idx="0" formatCode="General">
                  <c:v>0</c:v>
                </c:pt>
                <c:pt idx="1">
                  <c:v>3.3333333333333333E-2</c:v>
                </c:pt>
                <c:pt idx="2">
                  <c:v>8.3333333333333301E-2</c:v>
                </c:pt>
                <c:pt idx="3" formatCode="0.000_ ">
                  <c:v>0.16666666666666666</c:v>
                </c:pt>
                <c:pt idx="4" formatCode="0.000_ ">
                  <c:v>0.33333333333333331</c:v>
                </c:pt>
                <c:pt idx="5" formatCode="0.000_ ">
                  <c:v>0.5</c:v>
                </c:pt>
                <c:pt idx="6" formatCode="General">
                  <c:v>1</c:v>
                </c:pt>
                <c:pt idx="7" formatCode="General">
                  <c:v>2</c:v>
                </c:pt>
                <c:pt idx="8" formatCode="General">
                  <c:v>4</c:v>
                </c:pt>
                <c:pt idx="9" formatCode="General">
                  <c:v>8</c:v>
                </c:pt>
                <c:pt idx="10" formatCode="General">
                  <c:v>12</c:v>
                </c:pt>
                <c:pt idx="11" formatCode="General">
                  <c:v>24</c:v>
                </c:pt>
                <c:pt idx="12" formatCode="General">
                  <c:v>48</c:v>
                </c:pt>
                <c:pt idx="13" formatCode="General">
                  <c:v>72</c:v>
                </c:pt>
                <c:pt idx="14" formatCode="General">
                  <c:v>100</c:v>
                </c:pt>
                <c:pt idx="15" formatCode="General">
                  <c:v>168</c:v>
                </c:pt>
                <c:pt idx="16" formatCode="General">
                  <c:v>196</c:v>
                </c:pt>
                <c:pt idx="17" formatCode="General">
                  <c:v>216</c:v>
                </c:pt>
                <c:pt idx="18" formatCode="General">
                  <c:v>264</c:v>
                </c:pt>
                <c:pt idx="19" formatCode="General">
                  <c:v>300</c:v>
                </c:pt>
                <c:pt idx="20" formatCode="General">
                  <c:v>336</c:v>
                </c:pt>
                <c:pt idx="21" formatCode="General">
                  <c:v>408</c:v>
                </c:pt>
                <c:pt idx="22" formatCode="General">
                  <c:v>504</c:v>
                </c:pt>
                <c:pt idx="23" formatCode="General">
                  <c:v>600</c:v>
                </c:pt>
                <c:pt idx="24" formatCode="General">
                  <c:v>720</c:v>
                </c:pt>
                <c:pt idx="25" formatCode="General">
                  <c:v>792</c:v>
                </c:pt>
                <c:pt idx="26" formatCode="General">
                  <c:v>840</c:v>
                </c:pt>
                <c:pt idx="27" formatCode="General">
                  <c:v>912</c:v>
                </c:pt>
              </c:numCache>
            </c:numRef>
          </c:xVal>
          <c:yVal>
            <c:numRef>
              <c:f>'Drift Raw data '!$BD$8:$BD$44</c:f>
              <c:numCache>
                <c:formatCode>0.0000_);[Red]\(0.0000\)</c:formatCode>
                <c:ptCount val="28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CB34-4BA6-A647-34B83B8D82EC}"/>
            </c:ext>
          </c:extLst>
        </c:ser>
        <c:ser>
          <c:idx val="4"/>
          <c:order val="4"/>
          <c:tx>
            <c:strRef>
              <c:f>'Drift Raw data '!$BN$59</c:f>
              <c:strCache>
                <c:ptCount val="1"/>
                <c:pt idx="0">
                  <c:v>0</c:v>
                </c:pt>
              </c:strCache>
            </c:strRef>
          </c:tx>
          <c:marker>
            <c:symbol val="circle"/>
            <c:size val="5"/>
          </c:marker>
          <c:xVal>
            <c:numRef>
              <c:f>'Drift Raw data '!$C$8:$C$44</c:f>
              <c:numCache>
                <c:formatCode>0.0000_ </c:formatCode>
                <c:ptCount val="28"/>
                <c:pt idx="0" formatCode="General">
                  <c:v>0</c:v>
                </c:pt>
                <c:pt idx="1">
                  <c:v>3.3333333333333333E-2</c:v>
                </c:pt>
                <c:pt idx="2">
                  <c:v>8.3333333333333301E-2</c:v>
                </c:pt>
                <c:pt idx="3" formatCode="0.000_ ">
                  <c:v>0.16666666666666666</c:v>
                </c:pt>
                <c:pt idx="4" formatCode="0.000_ ">
                  <c:v>0.33333333333333331</c:v>
                </c:pt>
                <c:pt idx="5" formatCode="0.000_ ">
                  <c:v>0.5</c:v>
                </c:pt>
                <c:pt idx="6" formatCode="General">
                  <c:v>1</c:v>
                </c:pt>
                <c:pt idx="7" formatCode="General">
                  <c:v>2</c:v>
                </c:pt>
                <c:pt idx="8" formatCode="General">
                  <c:v>4</c:v>
                </c:pt>
                <c:pt idx="9" formatCode="General">
                  <c:v>8</c:v>
                </c:pt>
                <c:pt idx="10" formatCode="General">
                  <c:v>12</c:v>
                </c:pt>
                <c:pt idx="11" formatCode="General">
                  <c:v>24</c:v>
                </c:pt>
                <c:pt idx="12" formatCode="General">
                  <c:v>48</c:v>
                </c:pt>
                <c:pt idx="13" formatCode="General">
                  <c:v>72</c:v>
                </c:pt>
                <c:pt idx="14" formatCode="General">
                  <c:v>100</c:v>
                </c:pt>
                <c:pt idx="15" formatCode="General">
                  <c:v>168</c:v>
                </c:pt>
                <c:pt idx="16" formatCode="General">
                  <c:v>196</c:v>
                </c:pt>
                <c:pt idx="17" formatCode="General">
                  <c:v>216</c:v>
                </c:pt>
                <c:pt idx="18" formatCode="General">
                  <c:v>264</c:v>
                </c:pt>
                <c:pt idx="19" formatCode="General">
                  <c:v>300</c:v>
                </c:pt>
                <c:pt idx="20" formatCode="General">
                  <c:v>336</c:v>
                </c:pt>
                <c:pt idx="21" formatCode="General">
                  <c:v>408</c:v>
                </c:pt>
                <c:pt idx="22" formatCode="General">
                  <c:v>504</c:v>
                </c:pt>
                <c:pt idx="23" formatCode="General">
                  <c:v>600</c:v>
                </c:pt>
                <c:pt idx="24" formatCode="General">
                  <c:v>720</c:v>
                </c:pt>
                <c:pt idx="25" formatCode="General">
                  <c:v>792</c:v>
                </c:pt>
                <c:pt idx="26" formatCode="General">
                  <c:v>840</c:v>
                </c:pt>
                <c:pt idx="27" formatCode="General">
                  <c:v>912</c:v>
                </c:pt>
              </c:numCache>
            </c:numRef>
          </c:xVal>
          <c:yVal>
            <c:numRef>
              <c:f>'Drift Raw data '!$BS$8:$BS$44</c:f>
              <c:numCache>
                <c:formatCode>0.0000_);[Red]\(0.0000\)</c:formatCode>
                <c:ptCount val="28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CB34-4BA6-A647-34B83B8D82EC}"/>
            </c:ext>
          </c:extLst>
        </c:ser>
        <c:ser>
          <c:idx val="5"/>
          <c:order val="5"/>
          <c:tx>
            <c:strRef>
              <c:f>'Drift Raw data '!$CC$59</c:f>
              <c:strCache>
                <c:ptCount val="1"/>
                <c:pt idx="0">
                  <c:v>0</c:v>
                </c:pt>
              </c:strCache>
            </c:strRef>
          </c:tx>
          <c:marker>
            <c:symbol val="circle"/>
            <c:size val="5"/>
          </c:marker>
          <c:xVal>
            <c:numRef>
              <c:f>'Drift Raw data '!$C$8:$C$44</c:f>
              <c:numCache>
                <c:formatCode>0.0000_ </c:formatCode>
                <c:ptCount val="28"/>
                <c:pt idx="0" formatCode="General">
                  <c:v>0</c:v>
                </c:pt>
                <c:pt idx="1">
                  <c:v>3.3333333333333333E-2</c:v>
                </c:pt>
                <c:pt idx="2">
                  <c:v>8.3333333333333301E-2</c:v>
                </c:pt>
                <c:pt idx="3" formatCode="0.000_ ">
                  <c:v>0.16666666666666666</c:v>
                </c:pt>
                <c:pt idx="4" formatCode="0.000_ ">
                  <c:v>0.33333333333333331</c:v>
                </c:pt>
                <c:pt idx="5" formatCode="0.000_ ">
                  <c:v>0.5</c:v>
                </c:pt>
                <c:pt idx="6" formatCode="General">
                  <c:v>1</c:v>
                </c:pt>
                <c:pt idx="7" formatCode="General">
                  <c:v>2</c:v>
                </c:pt>
                <c:pt idx="8" formatCode="General">
                  <c:v>4</c:v>
                </c:pt>
                <c:pt idx="9" formatCode="General">
                  <c:v>8</c:v>
                </c:pt>
                <c:pt idx="10" formatCode="General">
                  <c:v>12</c:v>
                </c:pt>
                <c:pt idx="11" formatCode="General">
                  <c:v>24</c:v>
                </c:pt>
                <c:pt idx="12" formatCode="General">
                  <c:v>48</c:v>
                </c:pt>
                <c:pt idx="13" formatCode="General">
                  <c:v>72</c:v>
                </c:pt>
                <c:pt idx="14" formatCode="General">
                  <c:v>100</c:v>
                </c:pt>
                <c:pt idx="15" formatCode="General">
                  <c:v>168</c:v>
                </c:pt>
                <c:pt idx="16" formatCode="General">
                  <c:v>196</c:v>
                </c:pt>
                <c:pt idx="17" formatCode="General">
                  <c:v>216</c:v>
                </c:pt>
                <c:pt idx="18" formatCode="General">
                  <c:v>264</c:v>
                </c:pt>
                <c:pt idx="19" formatCode="General">
                  <c:v>300</c:v>
                </c:pt>
                <c:pt idx="20" formatCode="General">
                  <c:v>336</c:v>
                </c:pt>
                <c:pt idx="21" formatCode="General">
                  <c:v>408</c:v>
                </c:pt>
                <c:pt idx="22" formatCode="General">
                  <c:v>504</c:v>
                </c:pt>
                <c:pt idx="23" formatCode="General">
                  <c:v>600</c:v>
                </c:pt>
                <c:pt idx="24" formatCode="General">
                  <c:v>720</c:v>
                </c:pt>
                <c:pt idx="25" formatCode="General">
                  <c:v>792</c:v>
                </c:pt>
                <c:pt idx="26" formatCode="General">
                  <c:v>840</c:v>
                </c:pt>
                <c:pt idx="27" formatCode="General">
                  <c:v>912</c:v>
                </c:pt>
              </c:numCache>
            </c:numRef>
          </c:xVal>
          <c:yVal>
            <c:numRef>
              <c:f>'Drift Raw data '!$CH$8:$CH$44</c:f>
              <c:numCache>
                <c:formatCode>0.0000_);[Red]\(0.0000\)</c:formatCode>
                <c:ptCount val="28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CB34-4BA6-A647-34B83B8D82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633088"/>
        <c:axId val="130643456"/>
      </c:scatterChart>
      <c:valAx>
        <c:axId val="130633088"/>
        <c:scaling>
          <c:orientation val="minMax"/>
          <c:max val="100"/>
          <c:min val="0"/>
        </c:scaling>
        <c:delete val="0"/>
        <c:axPos val="b"/>
        <c:majorGridlines/>
        <c:minorGridlines>
          <c:spPr>
            <a:ln>
              <a:solidFill>
                <a:schemeClr val="bg1">
                  <a:lumMod val="85000"/>
                </a:scheme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lang="ja-JP"/>
                </a:pPr>
                <a:r>
                  <a:rPr lang="en-US" altLang="ja-JP" sz="1000" b="1" i="0" u="none" strike="noStrike" baseline="0"/>
                  <a:t>Aging Time</a:t>
                </a:r>
                <a:r>
                  <a:rPr lang="ja-JP" altLang="ja-JP" sz="1000" b="1" i="0" u="none" strike="noStrike" baseline="0"/>
                  <a:t>　</a:t>
                </a:r>
                <a:r>
                  <a:rPr lang="en-US" altLang="ja-JP" sz="1000" b="1" i="0" u="none" strike="noStrike" baseline="0"/>
                  <a:t>[hours]</a:t>
                </a:r>
                <a:endParaRPr lang="ja-JP"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txPr>
          <a:bodyPr/>
          <a:lstStyle/>
          <a:p>
            <a:pPr>
              <a:defRPr lang="ja-JP" sz="1200">
                <a:latin typeface="+mj-lt"/>
              </a:defRPr>
            </a:pPr>
            <a:endParaRPr lang="zh-CN"/>
          </a:p>
        </c:txPr>
        <c:crossAx val="130643456"/>
        <c:crosses val="autoZero"/>
        <c:crossBetween val="midCat"/>
      </c:valAx>
      <c:valAx>
        <c:axId val="130643456"/>
        <c:scaling>
          <c:orientation val="minMax"/>
          <c:max val="0.34000000000000008"/>
          <c:min val="0.26"/>
        </c:scaling>
        <c:delete val="0"/>
        <c:axPos val="l"/>
        <c:majorGridlines/>
        <c:minorGridlines>
          <c:spPr>
            <a:ln>
              <a:solidFill>
                <a:schemeClr val="bg1">
                  <a:lumMod val="85000"/>
                </a:scheme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lang="ja-JP" b="0">
                    <a:latin typeface="Arial Unicode MS" pitchFamily="50" charset="-128"/>
                    <a:ea typeface="Arial Unicode MS" pitchFamily="50" charset="-128"/>
                    <a:cs typeface="Arial Unicode MS" pitchFamily="50" charset="-128"/>
                  </a:defRPr>
                </a:pPr>
                <a:r>
                  <a:rPr lang="en-US" altLang="ja-JP" b="0">
                    <a:latin typeface="Arial Unicode MS" pitchFamily="50" charset="-128"/>
                    <a:ea typeface="Arial Unicode MS" pitchFamily="50" charset="-128"/>
                    <a:cs typeface="Arial Unicode MS" pitchFamily="50" charset="-128"/>
                  </a:rPr>
                  <a:t>White Chromaticity</a:t>
                </a:r>
                <a:r>
                  <a:rPr lang="ja-JP" altLang="en-US" b="0">
                    <a:latin typeface="Arial Unicode MS" pitchFamily="50" charset="-128"/>
                    <a:ea typeface="Arial Unicode MS" pitchFamily="50" charset="-128"/>
                    <a:cs typeface="Arial Unicode MS" pitchFamily="50" charset="-128"/>
                  </a:rPr>
                  <a:t>　</a:t>
                </a:r>
                <a:r>
                  <a:rPr lang="en-US" altLang="ja-JP" b="0">
                    <a:latin typeface="Arial Unicode MS" pitchFamily="50" charset="-128"/>
                    <a:ea typeface="Arial Unicode MS" pitchFamily="50" charset="-128"/>
                    <a:cs typeface="Arial Unicode MS" pitchFamily="50" charset="-128"/>
                  </a:rPr>
                  <a:t>y value</a:t>
                </a:r>
                <a:endParaRPr lang="ja-JP" altLang="en-US" b="0">
                  <a:latin typeface="Arial Unicode MS" pitchFamily="50" charset="-128"/>
                  <a:ea typeface="Arial Unicode MS" pitchFamily="50" charset="-128"/>
                  <a:cs typeface="Arial Unicode MS" pitchFamily="50" charset="-128"/>
                </a:endParaRPr>
              </a:p>
            </c:rich>
          </c:tx>
          <c:overlay val="0"/>
        </c:title>
        <c:numFmt formatCode="#,##0.000_ " sourceLinked="0"/>
        <c:majorTickMark val="out"/>
        <c:minorTickMark val="none"/>
        <c:tickLblPos val="nextTo"/>
        <c:txPr>
          <a:bodyPr/>
          <a:lstStyle/>
          <a:p>
            <a:pPr>
              <a:defRPr lang="ja-JP" sz="1200">
                <a:latin typeface="+mj-lt"/>
              </a:defRPr>
            </a:pPr>
            <a:endParaRPr lang="zh-CN"/>
          </a:p>
        </c:txPr>
        <c:crossAx val="130633088"/>
        <c:crosses val="autoZero"/>
        <c:crossBetween val="midCat"/>
        <c:majorUnit val="2.0000000000000004E-2"/>
      </c:valAx>
    </c:plotArea>
    <c:legend>
      <c:legendPos val="r"/>
      <c:layout>
        <c:manualLayout>
          <c:xMode val="edge"/>
          <c:yMode val="edge"/>
          <c:x val="0.72813575026920785"/>
          <c:y val="1.7292774590678792E-3"/>
          <c:w val="0.26692199976260517"/>
          <c:h val="0.3737126926217495"/>
        </c:manualLayout>
      </c:layout>
      <c:overlay val="1"/>
      <c:spPr>
        <a:solidFill>
          <a:schemeClr val="bg1"/>
        </a:solidFill>
        <a:ln>
          <a:solidFill>
            <a:schemeClr val="bg1">
              <a:lumMod val="75000"/>
            </a:schemeClr>
          </a:solidFill>
        </a:ln>
      </c:spPr>
      <c:txPr>
        <a:bodyPr/>
        <a:lstStyle/>
        <a:p>
          <a:pPr>
            <a:defRPr lang="ja-JP" sz="1200">
              <a:latin typeface="+mn-lt"/>
            </a:defRPr>
          </a:pPr>
          <a:endParaRPr lang="zh-CN"/>
        </a:p>
      </c:txPr>
    </c:legend>
    <c:plotVisOnly val="1"/>
    <c:dispBlanksAs val="span"/>
    <c:showDLblsOverMax val="0"/>
  </c:chart>
  <c:printSettings>
    <c:headerFooter/>
    <c:pageMargins b="0.75000000000000466" l="0.70000000000000062" r="0.70000000000000062" t="0.75000000000000466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ja-JP"/>
            </a:pPr>
            <a:r>
              <a:rPr lang="en-US" altLang="ja-JP"/>
              <a:t>Wy</a:t>
            </a:r>
            <a:r>
              <a:rPr lang="ja-JP" altLang="en-US"/>
              <a:t>　</a:t>
            </a:r>
            <a:r>
              <a:rPr lang="en-US" altLang="ja-JP" sz="1800" b="1" i="0" u="none" strike="noStrike" baseline="0">
                <a:effectLst/>
              </a:rPr>
              <a:t>(Variation)</a:t>
            </a:r>
            <a:endParaRPr lang="ja-JP" altLang="en-US"/>
          </a:p>
        </c:rich>
      </c:tx>
      <c:layout>
        <c:manualLayout>
          <c:xMode val="edge"/>
          <c:yMode val="edge"/>
          <c:x val="0.16725818185694374"/>
          <c:y val="3.07918204754726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'Drift Raw data '!$F$59</c:f>
              <c:strCache>
                <c:ptCount val="1"/>
                <c:pt idx="0">
                  <c:v>0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square"/>
            <c:size val="5"/>
          </c:marker>
          <c:xVal>
            <c:numRef>
              <c:f>'Drift Raw data '!$C$63:$C$96</c:f>
              <c:numCache>
                <c:formatCode>General</c:formatCode>
                <c:ptCount val="34"/>
                <c:pt idx="0">
                  <c:v>0</c:v>
                </c:pt>
                <c:pt idx="1">
                  <c:v>3.3333333333333333E-2</c:v>
                </c:pt>
                <c:pt idx="2">
                  <c:v>8.3333333333333301E-2</c:v>
                </c:pt>
                <c:pt idx="3">
                  <c:v>0.16666666666666666</c:v>
                </c:pt>
                <c:pt idx="4">
                  <c:v>0.33333333333333331</c:v>
                </c:pt>
                <c:pt idx="5">
                  <c:v>0.5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8</c:v>
                </c:pt>
                <c:pt idx="10">
                  <c:v>12</c:v>
                </c:pt>
                <c:pt idx="11">
                  <c:v>24</c:v>
                </c:pt>
                <c:pt idx="12">
                  <c:v>48</c:v>
                </c:pt>
                <c:pt idx="13">
                  <c:v>72</c:v>
                </c:pt>
                <c:pt idx="14">
                  <c:v>100</c:v>
                </c:pt>
                <c:pt idx="15">
                  <c:v>168</c:v>
                </c:pt>
                <c:pt idx="16">
                  <c:v>196</c:v>
                </c:pt>
                <c:pt idx="17">
                  <c:v>216</c:v>
                </c:pt>
                <c:pt idx="18">
                  <c:v>264</c:v>
                </c:pt>
                <c:pt idx="19">
                  <c:v>300</c:v>
                </c:pt>
                <c:pt idx="20">
                  <c:v>336</c:v>
                </c:pt>
                <c:pt idx="21">
                  <c:v>408</c:v>
                </c:pt>
                <c:pt idx="22">
                  <c:v>504</c:v>
                </c:pt>
                <c:pt idx="23">
                  <c:v>600</c:v>
                </c:pt>
                <c:pt idx="24">
                  <c:v>720</c:v>
                </c:pt>
                <c:pt idx="25">
                  <c:v>792</c:v>
                </c:pt>
                <c:pt idx="26">
                  <c:v>840</c:v>
                </c:pt>
                <c:pt idx="27">
                  <c:v>912</c:v>
                </c:pt>
                <c:pt idx="28">
                  <c:v>5000</c:v>
                </c:pt>
                <c:pt idx="29">
                  <c:v>7000</c:v>
                </c:pt>
                <c:pt idx="30">
                  <c:v>10000</c:v>
                </c:pt>
                <c:pt idx="31">
                  <c:v>15000</c:v>
                </c:pt>
                <c:pt idx="32">
                  <c:v>20000</c:v>
                </c:pt>
                <c:pt idx="33">
                  <c:v>25000</c:v>
                </c:pt>
              </c:numCache>
            </c:numRef>
          </c:xVal>
          <c:yVal>
            <c:numRef>
              <c:f>'Drift Raw data '!$K$63:$K$96</c:f>
              <c:numCache>
                <c:formatCode>0.000_ ;[Red]\-0.000\ </c:formatCode>
                <c:ptCount val="34"/>
                <c:pt idx="0">
                  <c:v>0</c:v>
                </c:pt>
                <c:pt idx="1">
                  <c:v>-0.31990000000000002</c:v>
                </c:pt>
                <c:pt idx="2">
                  <c:v>-3.0833300000000008E-2</c:v>
                </c:pt>
                <c:pt idx="3">
                  <c:v>-0.31990000000000002</c:v>
                </c:pt>
                <c:pt idx="4">
                  <c:v>-0.31990000000000002</c:v>
                </c:pt>
                <c:pt idx="5">
                  <c:v>-0.31990000000000002</c:v>
                </c:pt>
                <c:pt idx="6">
                  <c:v>-3.6900000000000044E-2</c:v>
                </c:pt>
                <c:pt idx="7">
                  <c:v>-3.7900000000000045E-2</c:v>
                </c:pt>
                <c:pt idx="8">
                  <c:v>-3.889999999999999E-2</c:v>
                </c:pt>
                <c:pt idx="11">
                  <c:v>-4.1899999999999993E-2</c:v>
                </c:pt>
                <c:pt idx="12">
                  <c:v>-4.2899999999999994E-2</c:v>
                </c:pt>
                <c:pt idx="15">
                  <c:v>-4.3899999999999995E-2</c:v>
                </c:pt>
                <c:pt idx="16">
                  <c:v>-4.4899999999999995E-2</c:v>
                </c:pt>
                <c:pt idx="17">
                  <c:v>-4.4899999999999995E-2</c:v>
                </c:pt>
                <c:pt idx="18">
                  <c:v>-4.4700000000000017E-2</c:v>
                </c:pt>
                <c:pt idx="19">
                  <c:v>-4.4700000000000017E-2</c:v>
                </c:pt>
                <c:pt idx="20">
                  <c:v>-0.31990000000000002</c:v>
                </c:pt>
                <c:pt idx="21">
                  <c:v>-0.31990000000000002</c:v>
                </c:pt>
                <c:pt idx="22">
                  <c:v>-0.31990000000000002</c:v>
                </c:pt>
                <c:pt idx="23">
                  <c:v>-0.31990000000000002</c:v>
                </c:pt>
                <c:pt idx="24">
                  <c:v>-0.31990000000000002</c:v>
                </c:pt>
                <c:pt idx="25">
                  <c:v>-0.31990000000000002</c:v>
                </c:pt>
                <c:pt idx="26">
                  <c:v>-0.31990000000000002</c:v>
                </c:pt>
                <c:pt idx="27">
                  <c:v>-0.31990000000000002</c:v>
                </c:pt>
                <c:pt idx="28">
                  <c:v>-0.31990000000000002</c:v>
                </c:pt>
                <c:pt idx="29">
                  <c:v>-0.31990000000000002</c:v>
                </c:pt>
                <c:pt idx="30">
                  <c:v>-0.31990000000000002</c:v>
                </c:pt>
                <c:pt idx="31">
                  <c:v>-0.31990000000000002</c:v>
                </c:pt>
                <c:pt idx="32">
                  <c:v>-0.31990000000000002</c:v>
                </c:pt>
                <c:pt idx="33">
                  <c:v>-0.31990000000000002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C3A-4EC6-9E89-11E99F870C1D}"/>
            </c:ext>
          </c:extLst>
        </c:ser>
        <c:ser>
          <c:idx val="1"/>
          <c:order val="1"/>
          <c:tx>
            <c:strRef>
              <c:f>'Drift Raw data '!$U$59</c:f>
              <c:strCache>
                <c:ptCount val="1"/>
                <c:pt idx="0">
                  <c:v>0</c:v>
                </c:pt>
              </c:strCache>
            </c:strRef>
          </c:tx>
          <c:marker>
            <c:symbol val="square"/>
            <c:size val="5"/>
          </c:marker>
          <c:xVal>
            <c:numRef>
              <c:f>'Drift Raw data '!$C$63:$C$96</c:f>
              <c:numCache>
                <c:formatCode>General</c:formatCode>
                <c:ptCount val="34"/>
                <c:pt idx="0">
                  <c:v>0</c:v>
                </c:pt>
                <c:pt idx="1">
                  <c:v>3.3333333333333333E-2</c:v>
                </c:pt>
                <c:pt idx="2">
                  <c:v>8.3333333333333301E-2</c:v>
                </c:pt>
                <c:pt idx="3">
                  <c:v>0.16666666666666666</c:v>
                </c:pt>
                <c:pt idx="4">
                  <c:v>0.33333333333333331</c:v>
                </c:pt>
                <c:pt idx="5">
                  <c:v>0.5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8</c:v>
                </c:pt>
                <c:pt idx="10">
                  <c:v>12</c:v>
                </c:pt>
                <c:pt idx="11">
                  <c:v>24</c:v>
                </c:pt>
                <c:pt idx="12">
                  <c:v>48</c:v>
                </c:pt>
                <c:pt idx="13">
                  <c:v>72</c:v>
                </c:pt>
                <c:pt idx="14">
                  <c:v>100</c:v>
                </c:pt>
                <c:pt idx="15">
                  <c:v>168</c:v>
                </c:pt>
                <c:pt idx="16">
                  <c:v>196</c:v>
                </c:pt>
                <c:pt idx="17">
                  <c:v>216</c:v>
                </c:pt>
                <c:pt idx="18">
                  <c:v>264</c:v>
                </c:pt>
                <c:pt idx="19">
                  <c:v>300</c:v>
                </c:pt>
                <c:pt idx="20">
                  <c:v>336</c:v>
                </c:pt>
                <c:pt idx="21">
                  <c:v>408</c:v>
                </c:pt>
                <c:pt idx="22">
                  <c:v>504</c:v>
                </c:pt>
                <c:pt idx="23">
                  <c:v>600</c:v>
                </c:pt>
                <c:pt idx="24">
                  <c:v>720</c:v>
                </c:pt>
                <c:pt idx="25">
                  <c:v>792</c:v>
                </c:pt>
                <c:pt idx="26">
                  <c:v>840</c:v>
                </c:pt>
                <c:pt idx="27">
                  <c:v>912</c:v>
                </c:pt>
                <c:pt idx="28">
                  <c:v>5000</c:v>
                </c:pt>
                <c:pt idx="29">
                  <c:v>7000</c:v>
                </c:pt>
                <c:pt idx="30">
                  <c:v>10000</c:v>
                </c:pt>
                <c:pt idx="31">
                  <c:v>15000</c:v>
                </c:pt>
                <c:pt idx="32">
                  <c:v>20000</c:v>
                </c:pt>
                <c:pt idx="33">
                  <c:v>25000</c:v>
                </c:pt>
              </c:numCache>
            </c:numRef>
          </c:xVal>
          <c:yVal>
            <c:numRef>
              <c:f>'Drift Raw data '!$Z$63:$Z$96</c:f>
              <c:numCache>
                <c:formatCode>0.000_ ;[Red]\-0.000\ </c:formatCode>
                <c:ptCount val="34"/>
                <c:pt idx="0">
                  <c:v>0</c:v>
                </c:pt>
                <c:pt idx="1">
                  <c:v>-0.3261</c:v>
                </c:pt>
                <c:pt idx="2">
                  <c:v>-3.9100000000000024E-2</c:v>
                </c:pt>
                <c:pt idx="3">
                  <c:v>-0.3261</c:v>
                </c:pt>
                <c:pt idx="4">
                  <c:v>-0.3261</c:v>
                </c:pt>
                <c:pt idx="5">
                  <c:v>-0.3261</c:v>
                </c:pt>
                <c:pt idx="6">
                  <c:v>-4.3200000000000016E-2</c:v>
                </c:pt>
                <c:pt idx="7">
                  <c:v>-4.4100000000000028E-2</c:v>
                </c:pt>
                <c:pt idx="8">
                  <c:v>-4.5099999999999973E-2</c:v>
                </c:pt>
                <c:pt idx="9">
                  <c:v>-4.6099999999999974E-2</c:v>
                </c:pt>
                <c:pt idx="10">
                  <c:v>-4.6099999999999974E-2</c:v>
                </c:pt>
                <c:pt idx="11">
                  <c:v>-4.8099999999999976E-2</c:v>
                </c:pt>
                <c:pt idx="12">
                  <c:v>-4.9099999999999977E-2</c:v>
                </c:pt>
                <c:pt idx="13">
                  <c:v>-4.9099999999999977E-2</c:v>
                </c:pt>
                <c:pt idx="14">
                  <c:v>-4.9099999999999977E-2</c:v>
                </c:pt>
                <c:pt idx="15">
                  <c:v>-5.0099999999999978E-2</c:v>
                </c:pt>
                <c:pt idx="16">
                  <c:v>-5.04E-2</c:v>
                </c:pt>
                <c:pt idx="17">
                  <c:v>-5.0099999999999978E-2</c:v>
                </c:pt>
                <c:pt idx="18">
                  <c:v>-5.0099999999999978E-2</c:v>
                </c:pt>
                <c:pt idx="19">
                  <c:v>-5.0800000000000012E-2</c:v>
                </c:pt>
                <c:pt idx="20">
                  <c:v>-0.3261</c:v>
                </c:pt>
                <c:pt idx="21">
                  <c:v>-0.3261</c:v>
                </c:pt>
                <c:pt idx="22">
                  <c:v>-0.3261</c:v>
                </c:pt>
                <c:pt idx="23">
                  <c:v>-0.3261</c:v>
                </c:pt>
                <c:pt idx="24">
                  <c:v>-0.3261</c:v>
                </c:pt>
                <c:pt idx="25">
                  <c:v>-0.3261</c:v>
                </c:pt>
                <c:pt idx="26">
                  <c:v>-0.3261</c:v>
                </c:pt>
                <c:pt idx="27">
                  <c:v>-0.3261</c:v>
                </c:pt>
                <c:pt idx="28">
                  <c:v>-0.3261</c:v>
                </c:pt>
                <c:pt idx="29">
                  <c:v>-0.3261</c:v>
                </c:pt>
                <c:pt idx="30">
                  <c:v>-0.3261</c:v>
                </c:pt>
                <c:pt idx="31">
                  <c:v>-0.3261</c:v>
                </c:pt>
                <c:pt idx="32">
                  <c:v>-0.3261</c:v>
                </c:pt>
                <c:pt idx="33">
                  <c:v>-0.3261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C3A-4EC6-9E89-11E99F870C1D}"/>
            </c:ext>
          </c:extLst>
        </c:ser>
        <c:ser>
          <c:idx val="2"/>
          <c:order val="2"/>
          <c:tx>
            <c:strRef>
              <c:f>'Drift Raw data '!$AJ$59</c:f>
              <c:strCache>
                <c:ptCount val="1"/>
                <c:pt idx="0">
                  <c:v>0</c:v>
                </c:pt>
              </c:strCache>
            </c:strRef>
          </c:tx>
          <c:marker>
            <c:symbol val="triangle"/>
            <c:size val="5"/>
          </c:marker>
          <c:xVal>
            <c:numRef>
              <c:f>'Drift Raw data '!$C$63:$C$96</c:f>
              <c:numCache>
                <c:formatCode>General</c:formatCode>
                <c:ptCount val="34"/>
                <c:pt idx="0">
                  <c:v>0</c:v>
                </c:pt>
                <c:pt idx="1">
                  <c:v>3.3333333333333333E-2</c:v>
                </c:pt>
                <c:pt idx="2">
                  <c:v>8.3333333333333301E-2</c:v>
                </c:pt>
                <c:pt idx="3">
                  <c:v>0.16666666666666666</c:v>
                </c:pt>
                <c:pt idx="4">
                  <c:v>0.33333333333333331</c:v>
                </c:pt>
                <c:pt idx="5">
                  <c:v>0.5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8</c:v>
                </c:pt>
                <c:pt idx="10">
                  <c:v>12</c:v>
                </c:pt>
                <c:pt idx="11">
                  <c:v>24</c:v>
                </c:pt>
                <c:pt idx="12">
                  <c:v>48</c:v>
                </c:pt>
                <c:pt idx="13">
                  <c:v>72</c:v>
                </c:pt>
                <c:pt idx="14">
                  <c:v>100</c:v>
                </c:pt>
                <c:pt idx="15">
                  <c:v>168</c:v>
                </c:pt>
                <c:pt idx="16">
                  <c:v>196</c:v>
                </c:pt>
                <c:pt idx="17">
                  <c:v>216</c:v>
                </c:pt>
                <c:pt idx="18">
                  <c:v>264</c:v>
                </c:pt>
                <c:pt idx="19">
                  <c:v>300</c:v>
                </c:pt>
                <c:pt idx="20">
                  <c:v>336</c:v>
                </c:pt>
                <c:pt idx="21">
                  <c:v>408</c:v>
                </c:pt>
                <c:pt idx="22">
                  <c:v>504</c:v>
                </c:pt>
                <c:pt idx="23">
                  <c:v>600</c:v>
                </c:pt>
                <c:pt idx="24">
                  <c:v>720</c:v>
                </c:pt>
                <c:pt idx="25">
                  <c:v>792</c:v>
                </c:pt>
                <c:pt idx="26">
                  <c:v>840</c:v>
                </c:pt>
                <c:pt idx="27">
                  <c:v>912</c:v>
                </c:pt>
                <c:pt idx="28">
                  <c:v>5000</c:v>
                </c:pt>
                <c:pt idx="29">
                  <c:v>7000</c:v>
                </c:pt>
                <c:pt idx="30">
                  <c:v>10000</c:v>
                </c:pt>
                <c:pt idx="31">
                  <c:v>15000</c:v>
                </c:pt>
                <c:pt idx="32">
                  <c:v>20000</c:v>
                </c:pt>
                <c:pt idx="33">
                  <c:v>25000</c:v>
                </c:pt>
              </c:numCache>
            </c:numRef>
          </c:xVal>
          <c:yVal>
            <c:numRef>
              <c:f>'Drift Raw data '!$AO$63:$AO$96</c:f>
              <c:numCache>
                <c:formatCode>0.000_ ;[Red]\-0.000\ 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C3A-4EC6-9E89-11E99F870C1D}"/>
            </c:ext>
          </c:extLst>
        </c:ser>
        <c:ser>
          <c:idx val="3"/>
          <c:order val="3"/>
          <c:tx>
            <c:strRef>
              <c:f>'Drift Raw data '!$AY$59</c:f>
              <c:strCache>
                <c:ptCount val="1"/>
                <c:pt idx="0">
                  <c:v>0</c:v>
                </c:pt>
              </c:strCache>
            </c:strRef>
          </c:tx>
          <c:marker>
            <c:symbol val="triangle"/>
            <c:size val="5"/>
          </c:marker>
          <c:xVal>
            <c:numRef>
              <c:f>'Drift Raw data '!$C$63:$C$96</c:f>
              <c:numCache>
                <c:formatCode>General</c:formatCode>
                <c:ptCount val="34"/>
                <c:pt idx="0">
                  <c:v>0</c:v>
                </c:pt>
                <c:pt idx="1">
                  <c:v>3.3333333333333333E-2</c:v>
                </c:pt>
                <c:pt idx="2">
                  <c:v>8.3333333333333301E-2</c:v>
                </c:pt>
                <c:pt idx="3">
                  <c:v>0.16666666666666666</c:v>
                </c:pt>
                <c:pt idx="4">
                  <c:v>0.33333333333333331</c:v>
                </c:pt>
                <c:pt idx="5">
                  <c:v>0.5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8</c:v>
                </c:pt>
                <c:pt idx="10">
                  <c:v>12</c:v>
                </c:pt>
                <c:pt idx="11">
                  <c:v>24</c:v>
                </c:pt>
                <c:pt idx="12">
                  <c:v>48</c:v>
                </c:pt>
                <c:pt idx="13">
                  <c:v>72</c:v>
                </c:pt>
                <c:pt idx="14">
                  <c:v>100</c:v>
                </c:pt>
                <c:pt idx="15">
                  <c:v>168</c:v>
                </c:pt>
                <c:pt idx="16">
                  <c:v>196</c:v>
                </c:pt>
                <c:pt idx="17">
                  <c:v>216</c:v>
                </c:pt>
                <c:pt idx="18">
                  <c:v>264</c:v>
                </c:pt>
                <c:pt idx="19">
                  <c:v>300</c:v>
                </c:pt>
                <c:pt idx="20">
                  <c:v>336</c:v>
                </c:pt>
                <c:pt idx="21">
                  <c:v>408</c:v>
                </c:pt>
                <c:pt idx="22">
                  <c:v>504</c:v>
                </c:pt>
                <c:pt idx="23">
                  <c:v>600</c:v>
                </c:pt>
                <c:pt idx="24">
                  <c:v>720</c:v>
                </c:pt>
                <c:pt idx="25">
                  <c:v>792</c:v>
                </c:pt>
                <c:pt idx="26">
                  <c:v>840</c:v>
                </c:pt>
                <c:pt idx="27">
                  <c:v>912</c:v>
                </c:pt>
                <c:pt idx="28">
                  <c:v>5000</c:v>
                </c:pt>
                <c:pt idx="29">
                  <c:v>7000</c:v>
                </c:pt>
                <c:pt idx="30">
                  <c:v>10000</c:v>
                </c:pt>
                <c:pt idx="31">
                  <c:v>15000</c:v>
                </c:pt>
                <c:pt idx="32">
                  <c:v>20000</c:v>
                </c:pt>
                <c:pt idx="33">
                  <c:v>25000</c:v>
                </c:pt>
              </c:numCache>
            </c:numRef>
          </c:xVal>
          <c:yVal>
            <c:numRef>
              <c:f>'Drift Raw data '!$BD$63:$BD$96</c:f>
              <c:numCache>
                <c:formatCode>0.000_ ;[Red]\-0.000\ 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1C3A-4EC6-9E89-11E99F870C1D}"/>
            </c:ext>
          </c:extLst>
        </c:ser>
        <c:ser>
          <c:idx val="4"/>
          <c:order val="4"/>
          <c:tx>
            <c:strRef>
              <c:f>'Drift Raw data '!$BN$59</c:f>
              <c:strCache>
                <c:ptCount val="1"/>
                <c:pt idx="0">
                  <c:v>0</c:v>
                </c:pt>
              </c:strCache>
            </c:strRef>
          </c:tx>
          <c:marker>
            <c:symbol val="circle"/>
            <c:size val="5"/>
          </c:marker>
          <c:xVal>
            <c:numRef>
              <c:f>'Drift Raw data '!$C$63:$C$96</c:f>
              <c:numCache>
                <c:formatCode>General</c:formatCode>
                <c:ptCount val="34"/>
                <c:pt idx="0">
                  <c:v>0</c:v>
                </c:pt>
                <c:pt idx="1">
                  <c:v>3.3333333333333333E-2</c:v>
                </c:pt>
                <c:pt idx="2">
                  <c:v>8.3333333333333301E-2</c:v>
                </c:pt>
                <c:pt idx="3">
                  <c:v>0.16666666666666666</c:v>
                </c:pt>
                <c:pt idx="4">
                  <c:v>0.33333333333333331</c:v>
                </c:pt>
                <c:pt idx="5">
                  <c:v>0.5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8</c:v>
                </c:pt>
                <c:pt idx="10">
                  <c:v>12</c:v>
                </c:pt>
                <c:pt idx="11">
                  <c:v>24</c:v>
                </c:pt>
                <c:pt idx="12">
                  <c:v>48</c:v>
                </c:pt>
                <c:pt idx="13">
                  <c:v>72</c:v>
                </c:pt>
                <c:pt idx="14">
                  <c:v>100</c:v>
                </c:pt>
                <c:pt idx="15">
                  <c:v>168</c:v>
                </c:pt>
                <c:pt idx="16">
                  <c:v>196</c:v>
                </c:pt>
                <c:pt idx="17">
                  <c:v>216</c:v>
                </c:pt>
                <c:pt idx="18">
                  <c:v>264</c:v>
                </c:pt>
                <c:pt idx="19">
                  <c:v>300</c:v>
                </c:pt>
                <c:pt idx="20">
                  <c:v>336</c:v>
                </c:pt>
                <c:pt idx="21">
                  <c:v>408</c:v>
                </c:pt>
                <c:pt idx="22">
                  <c:v>504</c:v>
                </c:pt>
                <c:pt idx="23">
                  <c:v>600</c:v>
                </c:pt>
                <c:pt idx="24">
                  <c:v>720</c:v>
                </c:pt>
                <c:pt idx="25">
                  <c:v>792</c:v>
                </c:pt>
                <c:pt idx="26">
                  <c:v>840</c:v>
                </c:pt>
                <c:pt idx="27">
                  <c:v>912</c:v>
                </c:pt>
                <c:pt idx="28">
                  <c:v>5000</c:v>
                </c:pt>
                <c:pt idx="29">
                  <c:v>7000</c:v>
                </c:pt>
                <c:pt idx="30">
                  <c:v>10000</c:v>
                </c:pt>
                <c:pt idx="31">
                  <c:v>15000</c:v>
                </c:pt>
                <c:pt idx="32">
                  <c:v>20000</c:v>
                </c:pt>
                <c:pt idx="33">
                  <c:v>25000</c:v>
                </c:pt>
              </c:numCache>
            </c:numRef>
          </c:xVal>
          <c:yVal>
            <c:numRef>
              <c:f>'Drift Raw data '!$BS$63:$BS$96</c:f>
              <c:numCache>
                <c:formatCode>0.000_ ;[Red]\-0.000\ 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1C3A-4EC6-9E89-11E99F870C1D}"/>
            </c:ext>
          </c:extLst>
        </c:ser>
        <c:ser>
          <c:idx val="5"/>
          <c:order val="5"/>
          <c:tx>
            <c:strRef>
              <c:f>'Drift Raw data '!$CC$59</c:f>
              <c:strCache>
                <c:ptCount val="1"/>
                <c:pt idx="0">
                  <c:v>0</c:v>
                </c:pt>
              </c:strCache>
            </c:strRef>
          </c:tx>
          <c:marker>
            <c:symbol val="circle"/>
            <c:size val="5"/>
          </c:marker>
          <c:xVal>
            <c:numRef>
              <c:f>'Drift Raw data '!$C$63:$C$96</c:f>
              <c:numCache>
                <c:formatCode>General</c:formatCode>
                <c:ptCount val="34"/>
                <c:pt idx="0">
                  <c:v>0</c:v>
                </c:pt>
                <c:pt idx="1">
                  <c:v>3.3333333333333333E-2</c:v>
                </c:pt>
                <c:pt idx="2">
                  <c:v>8.3333333333333301E-2</c:v>
                </c:pt>
                <c:pt idx="3">
                  <c:v>0.16666666666666666</c:v>
                </c:pt>
                <c:pt idx="4">
                  <c:v>0.33333333333333331</c:v>
                </c:pt>
                <c:pt idx="5">
                  <c:v>0.5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8</c:v>
                </c:pt>
                <c:pt idx="10">
                  <c:v>12</c:v>
                </c:pt>
                <c:pt idx="11">
                  <c:v>24</c:v>
                </c:pt>
                <c:pt idx="12">
                  <c:v>48</c:v>
                </c:pt>
                <c:pt idx="13">
                  <c:v>72</c:v>
                </c:pt>
                <c:pt idx="14">
                  <c:v>100</c:v>
                </c:pt>
                <c:pt idx="15">
                  <c:v>168</c:v>
                </c:pt>
                <c:pt idx="16">
                  <c:v>196</c:v>
                </c:pt>
                <c:pt idx="17">
                  <c:v>216</c:v>
                </c:pt>
                <c:pt idx="18">
                  <c:v>264</c:v>
                </c:pt>
                <c:pt idx="19">
                  <c:v>300</c:v>
                </c:pt>
                <c:pt idx="20">
                  <c:v>336</c:v>
                </c:pt>
                <c:pt idx="21">
                  <c:v>408</c:v>
                </c:pt>
                <c:pt idx="22">
                  <c:v>504</c:v>
                </c:pt>
                <c:pt idx="23">
                  <c:v>600</c:v>
                </c:pt>
                <c:pt idx="24">
                  <c:v>720</c:v>
                </c:pt>
                <c:pt idx="25">
                  <c:v>792</c:v>
                </c:pt>
                <c:pt idx="26">
                  <c:v>840</c:v>
                </c:pt>
                <c:pt idx="27">
                  <c:v>912</c:v>
                </c:pt>
                <c:pt idx="28">
                  <c:v>5000</c:v>
                </c:pt>
                <c:pt idx="29">
                  <c:v>7000</c:v>
                </c:pt>
                <c:pt idx="30">
                  <c:v>10000</c:v>
                </c:pt>
                <c:pt idx="31">
                  <c:v>15000</c:v>
                </c:pt>
                <c:pt idx="32">
                  <c:v>20000</c:v>
                </c:pt>
                <c:pt idx="33">
                  <c:v>25000</c:v>
                </c:pt>
              </c:numCache>
            </c:numRef>
          </c:xVal>
          <c:yVal>
            <c:numRef>
              <c:f>'Drift Raw data '!$CH$63:$CH$96</c:f>
              <c:numCache>
                <c:formatCode>0.000_ ;[Red]\-0.000\ 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1C3A-4EC6-9E89-11E99F870C1D}"/>
            </c:ext>
          </c:extLst>
        </c:ser>
        <c:ser>
          <c:idx val="6"/>
          <c:order val="6"/>
          <c:tx>
            <c:v>Guide Line</c:v>
          </c:tx>
          <c:spPr>
            <a:ln>
              <a:prstDash val="sysDot"/>
            </a:ln>
          </c:spPr>
          <c:marker>
            <c:symbol val="none"/>
          </c:marker>
          <c:xVal>
            <c:numRef>
              <c:f>'Drift Raw data '!$C$110:$C$131</c:f>
            </c:numRef>
          </c:xVal>
          <c:yVal>
            <c:numRef>
              <c:f>'Drift Raw data '!$Q$110:$Q$131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1C3A-4EC6-9E89-11E99F870C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437760"/>
        <c:axId val="30439680"/>
      </c:scatterChart>
      <c:valAx>
        <c:axId val="30437760"/>
        <c:scaling>
          <c:orientation val="minMax"/>
          <c:min val="0"/>
        </c:scaling>
        <c:delete val="0"/>
        <c:axPos val="b"/>
        <c:majorGridlines/>
        <c:minorGridlines>
          <c:spPr>
            <a:ln>
              <a:solidFill>
                <a:schemeClr val="bg1">
                  <a:lumMod val="85000"/>
                </a:scheme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lang="ja-JP"/>
                </a:pPr>
                <a:r>
                  <a:rPr lang="en-US" altLang="ja-JP" sz="1000" b="1" i="0" u="none" strike="noStrike" baseline="0"/>
                  <a:t>Aging Time</a:t>
                </a:r>
                <a:r>
                  <a:rPr lang="ja-JP" altLang="ja-JP" sz="1000" b="1" i="0" u="none" strike="noStrike" baseline="0"/>
                  <a:t>　</a:t>
                </a:r>
                <a:r>
                  <a:rPr lang="en-US" altLang="ja-JP" sz="1000" b="1" i="0" u="none" strike="noStrike" baseline="0"/>
                  <a:t>[hours]</a:t>
                </a:r>
                <a:endParaRPr lang="ja-JP"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txPr>
          <a:bodyPr/>
          <a:lstStyle/>
          <a:p>
            <a:pPr>
              <a:defRPr lang="ja-JP" sz="1200">
                <a:latin typeface="+mj-lt"/>
              </a:defRPr>
            </a:pPr>
            <a:endParaRPr lang="zh-CN"/>
          </a:p>
        </c:txPr>
        <c:crossAx val="30439680"/>
        <c:crosses val="autoZero"/>
        <c:crossBetween val="midCat"/>
      </c:valAx>
      <c:valAx>
        <c:axId val="30439680"/>
        <c:scaling>
          <c:orientation val="minMax"/>
          <c:max val="2.0000000000000004E-2"/>
          <c:min val="-2.0000000000000004E-2"/>
        </c:scaling>
        <c:delete val="0"/>
        <c:axPos val="l"/>
        <c:majorGridlines/>
        <c:minorGridlines>
          <c:spPr>
            <a:ln>
              <a:solidFill>
                <a:schemeClr val="bg1">
                  <a:lumMod val="85000"/>
                </a:scheme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lang="ja-JP" b="0">
                    <a:latin typeface="Arial Unicode MS" pitchFamily="50" charset="-128"/>
                    <a:ea typeface="Arial Unicode MS" pitchFamily="50" charset="-128"/>
                    <a:cs typeface="Arial Unicode MS" pitchFamily="50" charset="-128"/>
                  </a:defRPr>
                </a:pPr>
                <a:r>
                  <a:rPr lang="en-US" altLang="ja-JP" b="0">
                    <a:latin typeface="Arial Unicode MS" pitchFamily="50" charset="-128"/>
                    <a:ea typeface="Arial Unicode MS" pitchFamily="50" charset="-128"/>
                    <a:cs typeface="Arial Unicode MS" pitchFamily="50" charset="-128"/>
                  </a:rPr>
                  <a:t>White Chromaticity</a:t>
                </a:r>
                <a:r>
                  <a:rPr lang="ja-JP" altLang="en-US" b="0">
                    <a:latin typeface="Arial Unicode MS" pitchFamily="50" charset="-128"/>
                    <a:ea typeface="Arial Unicode MS" pitchFamily="50" charset="-128"/>
                    <a:cs typeface="Arial Unicode MS" pitchFamily="50" charset="-128"/>
                  </a:rPr>
                  <a:t>　</a:t>
                </a:r>
                <a:r>
                  <a:rPr lang="en-US" altLang="ja-JP" b="0">
                    <a:latin typeface="Arial Unicode MS" pitchFamily="50" charset="-128"/>
                    <a:ea typeface="Arial Unicode MS" pitchFamily="50" charset="-128"/>
                    <a:cs typeface="Arial Unicode MS" pitchFamily="50" charset="-128"/>
                  </a:rPr>
                  <a:t>y value</a:t>
                </a:r>
                <a:endParaRPr lang="ja-JP" altLang="en-US" b="0">
                  <a:latin typeface="Arial Unicode MS" pitchFamily="50" charset="-128"/>
                  <a:ea typeface="Arial Unicode MS" pitchFamily="50" charset="-128"/>
                  <a:cs typeface="Arial Unicode MS" pitchFamily="50" charset="-128"/>
                </a:endParaRPr>
              </a:p>
            </c:rich>
          </c:tx>
          <c:overlay val="0"/>
        </c:title>
        <c:numFmt formatCode="#,##0.000_ " sourceLinked="0"/>
        <c:majorTickMark val="out"/>
        <c:minorTickMark val="none"/>
        <c:tickLblPos val="nextTo"/>
        <c:txPr>
          <a:bodyPr/>
          <a:lstStyle/>
          <a:p>
            <a:pPr>
              <a:defRPr lang="ja-JP" sz="1200">
                <a:latin typeface="+mj-lt"/>
              </a:defRPr>
            </a:pPr>
            <a:endParaRPr lang="zh-CN"/>
          </a:p>
        </c:txPr>
        <c:crossAx val="30437760"/>
        <c:crosses val="autoZero"/>
        <c:crossBetween val="midCat"/>
        <c:majorUnit val="1.0000000000000002E-2"/>
      </c:valAx>
    </c:plotArea>
    <c:legend>
      <c:legendPos val="r"/>
      <c:layout>
        <c:manualLayout>
          <c:xMode val="edge"/>
          <c:yMode val="edge"/>
          <c:x val="0.69915603156287387"/>
          <c:y val="4.644813563796593E-3"/>
          <c:w val="0.2925325981809509"/>
          <c:h val="0.3811210677059339"/>
        </c:manualLayout>
      </c:layout>
      <c:overlay val="1"/>
      <c:spPr>
        <a:solidFill>
          <a:schemeClr val="bg1"/>
        </a:solidFill>
        <a:ln>
          <a:solidFill>
            <a:schemeClr val="bg1">
              <a:lumMod val="75000"/>
            </a:schemeClr>
          </a:solidFill>
        </a:ln>
      </c:spPr>
      <c:txPr>
        <a:bodyPr/>
        <a:lstStyle/>
        <a:p>
          <a:pPr>
            <a:defRPr lang="ja-JP" sz="1200"/>
          </a:pPr>
          <a:endParaRPr lang="zh-CN"/>
        </a:p>
      </c:txPr>
    </c:legend>
    <c:plotVisOnly val="1"/>
    <c:dispBlanksAs val="span"/>
    <c:showDLblsOverMax val="0"/>
  </c:chart>
  <c:printSettings>
    <c:headerFooter/>
    <c:pageMargins b="0.75000000000000488" l="0.70000000000000062" r="0.70000000000000062" t="0.75000000000000488" header="0.30000000000000032" footer="0.30000000000000032"/>
    <c:pageSetup/>
  </c:printSettings>
  <c:userShapes r:id="rId1"/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lang="ja-JP"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800" b="1" i="0" baseline="0">
                <a:effectLst/>
              </a:rPr>
              <a:t>Low Gray </a:t>
            </a:r>
            <a:r>
              <a:rPr lang="en-US" altLang="ja-JP"/>
              <a:t>Chrom. Drift (y)  </a:t>
            </a:r>
            <a:endParaRPr lang="ja-JP" alt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'Drift Raw data '!$F$59</c:f>
              <c:strCache>
                <c:ptCount val="1"/>
                <c:pt idx="0">
                  <c:v>0</c:v>
                </c:pt>
              </c:strCache>
            </c:strRef>
          </c:tx>
          <c:marker>
            <c:symbol val="square"/>
            <c:size val="5"/>
          </c:marker>
          <c:xVal>
            <c:numRef>
              <c:f>'Drift Raw data '!$C$63:$C$99</c:f>
              <c:numCache>
                <c:formatCode>General</c:formatCode>
                <c:ptCount val="37"/>
                <c:pt idx="0">
                  <c:v>0</c:v>
                </c:pt>
                <c:pt idx="1">
                  <c:v>3.3333333333333333E-2</c:v>
                </c:pt>
                <c:pt idx="2">
                  <c:v>8.3333333333333301E-2</c:v>
                </c:pt>
                <c:pt idx="3">
                  <c:v>0.16666666666666666</c:v>
                </c:pt>
                <c:pt idx="4">
                  <c:v>0.33333333333333331</c:v>
                </c:pt>
                <c:pt idx="5">
                  <c:v>0.5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8</c:v>
                </c:pt>
                <c:pt idx="10">
                  <c:v>12</c:v>
                </c:pt>
                <c:pt idx="11">
                  <c:v>24</c:v>
                </c:pt>
                <c:pt idx="12">
                  <c:v>48</c:v>
                </c:pt>
                <c:pt idx="13">
                  <c:v>72</c:v>
                </c:pt>
                <c:pt idx="14">
                  <c:v>100</c:v>
                </c:pt>
                <c:pt idx="15">
                  <c:v>168</c:v>
                </c:pt>
                <c:pt idx="16">
                  <c:v>196</c:v>
                </c:pt>
                <c:pt idx="17">
                  <c:v>216</c:v>
                </c:pt>
                <c:pt idx="18">
                  <c:v>264</c:v>
                </c:pt>
                <c:pt idx="19">
                  <c:v>300</c:v>
                </c:pt>
                <c:pt idx="20">
                  <c:v>336</c:v>
                </c:pt>
                <c:pt idx="21">
                  <c:v>408</c:v>
                </c:pt>
                <c:pt idx="22">
                  <c:v>504</c:v>
                </c:pt>
                <c:pt idx="23">
                  <c:v>600</c:v>
                </c:pt>
                <c:pt idx="24">
                  <c:v>720</c:v>
                </c:pt>
                <c:pt idx="25">
                  <c:v>792</c:v>
                </c:pt>
                <c:pt idx="26">
                  <c:v>840</c:v>
                </c:pt>
                <c:pt idx="27">
                  <c:v>912</c:v>
                </c:pt>
                <c:pt idx="28">
                  <c:v>5000</c:v>
                </c:pt>
                <c:pt idx="29">
                  <c:v>7000</c:v>
                </c:pt>
                <c:pt idx="30">
                  <c:v>10000</c:v>
                </c:pt>
                <c:pt idx="31">
                  <c:v>15000</c:v>
                </c:pt>
                <c:pt idx="32">
                  <c:v>20000</c:v>
                </c:pt>
                <c:pt idx="33">
                  <c:v>25000</c:v>
                </c:pt>
                <c:pt idx="34">
                  <c:v>30000</c:v>
                </c:pt>
                <c:pt idx="35">
                  <c:v>40000</c:v>
                </c:pt>
                <c:pt idx="36">
                  <c:v>50000</c:v>
                </c:pt>
              </c:numCache>
            </c:numRef>
          </c:xVal>
          <c:yVal>
            <c:numRef>
              <c:f>'Drift Raw data '!$H$63:$H$99</c:f>
              <c:numCache>
                <c:formatCode>0.000_ ;[Red]\-0.000\ </c:formatCode>
                <c:ptCount val="37"/>
                <c:pt idx="0" formatCode="0.000_);[Red]\(0.000\)">
                  <c:v>0</c:v>
                </c:pt>
                <c:pt idx="2">
                  <c:v>-0.26353339999999997</c:v>
                </c:pt>
                <c:pt idx="5">
                  <c:v>2.5533300000000037E-2</c:v>
                </c:pt>
                <c:pt idx="6">
                  <c:v>-0.25746669999999994</c:v>
                </c:pt>
                <c:pt idx="7">
                  <c:v>-0.25646669999999994</c:v>
                </c:pt>
                <c:pt idx="8">
                  <c:v>-0.25546669999999999</c:v>
                </c:pt>
                <c:pt idx="11">
                  <c:v>-0.25246669999999999</c:v>
                </c:pt>
                <c:pt idx="12">
                  <c:v>3.553329999999999E-2</c:v>
                </c:pt>
                <c:pt idx="15">
                  <c:v>-0.25046669999999999</c:v>
                </c:pt>
                <c:pt idx="16">
                  <c:v>-0.24946669999999999</c:v>
                </c:pt>
                <c:pt idx="17">
                  <c:v>-0.24946669999999999</c:v>
                </c:pt>
                <c:pt idx="18">
                  <c:v>-0.24966669999999996</c:v>
                </c:pt>
                <c:pt idx="19">
                  <c:v>-0.24966669999999996</c:v>
                </c:pt>
                <c:pt idx="20">
                  <c:v>2.5533300000000037E-2</c:v>
                </c:pt>
                <c:pt idx="21">
                  <c:v>2.5533300000000037E-2</c:v>
                </c:pt>
                <c:pt idx="22">
                  <c:v>2.5533300000000037E-2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FD0-4D20-8251-7C80DB220EB7}"/>
            </c:ext>
          </c:extLst>
        </c:ser>
        <c:ser>
          <c:idx val="2"/>
          <c:order val="1"/>
          <c:tx>
            <c:strRef>
              <c:f>'Drift Raw data '!$U$59</c:f>
              <c:strCache>
                <c:ptCount val="1"/>
                <c:pt idx="0">
                  <c:v>0</c:v>
                </c:pt>
              </c:strCache>
            </c:strRef>
          </c:tx>
          <c:marker>
            <c:symbol val="triangle"/>
            <c:size val="5"/>
          </c:marker>
          <c:xVal>
            <c:numRef>
              <c:f>'Drift Raw data '!$S$63:$S$99</c:f>
              <c:numCache>
                <c:formatCode>General</c:formatCode>
                <c:ptCount val="37"/>
                <c:pt idx="0">
                  <c:v>0</c:v>
                </c:pt>
                <c:pt idx="1">
                  <c:v>3.3333333333333333E-2</c:v>
                </c:pt>
                <c:pt idx="2">
                  <c:v>8.3333333333333301E-2</c:v>
                </c:pt>
                <c:pt idx="3">
                  <c:v>0.16666666666666666</c:v>
                </c:pt>
                <c:pt idx="4">
                  <c:v>0.33333333333333331</c:v>
                </c:pt>
                <c:pt idx="5">
                  <c:v>0.5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8</c:v>
                </c:pt>
                <c:pt idx="10">
                  <c:v>12</c:v>
                </c:pt>
                <c:pt idx="11">
                  <c:v>24</c:v>
                </c:pt>
                <c:pt idx="12">
                  <c:v>48</c:v>
                </c:pt>
                <c:pt idx="13">
                  <c:v>72</c:v>
                </c:pt>
                <c:pt idx="14">
                  <c:v>100</c:v>
                </c:pt>
                <c:pt idx="15">
                  <c:v>168</c:v>
                </c:pt>
                <c:pt idx="16">
                  <c:v>196</c:v>
                </c:pt>
                <c:pt idx="17">
                  <c:v>216</c:v>
                </c:pt>
                <c:pt idx="18">
                  <c:v>264</c:v>
                </c:pt>
                <c:pt idx="19">
                  <c:v>300</c:v>
                </c:pt>
                <c:pt idx="20">
                  <c:v>336</c:v>
                </c:pt>
                <c:pt idx="21">
                  <c:v>408</c:v>
                </c:pt>
                <c:pt idx="22">
                  <c:v>504</c:v>
                </c:pt>
                <c:pt idx="23">
                  <c:v>600</c:v>
                </c:pt>
                <c:pt idx="24">
                  <c:v>720</c:v>
                </c:pt>
                <c:pt idx="25">
                  <c:v>792</c:v>
                </c:pt>
                <c:pt idx="26">
                  <c:v>840</c:v>
                </c:pt>
                <c:pt idx="27">
                  <c:v>912</c:v>
                </c:pt>
                <c:pt idx="28">
                  <c:v>5000</c:v>
                </c:pt>
                <c:pt idx="29">
                  <c:v>7000</c:v>
                </c:pt>
                <c:pt idx="30">
                  <c:v>10000</c:v>
                </c:pt>
                <c:pt idx="31">
                  <c:v>15000</c:v>
                </c:pt>
                <c:pt idx="32">
                  <c:v>20000</c:v>
                </c:pt>
                <c:pt idx="33">
                  <c:v>25000</c:v>
                </c:pt>
                <c:pt idx="34">
                  <c:v>30000</c:v>
                </c:pt>
                <c:pt idx="35">
                  <c:v>40000</c:v>
                </c:pt>
                <c:pt idx="36">
                  <c:v>50000</c:v>
                </c:pt>
              </c:numCache>
            </c:numRef>
          </c:xVal>
          <c:yVal>
            <c:numRef>
              <c:f>'Drift Raw data '!$W$63:$W$99</c:f>
              <c:numCache>
                <c:formatCode>0.000_ ;[Red]\-0.000\ </c:formatCode>
                <c:ptCount val="37"/>
                <c:pt idx="0" formatCode="0.000_);[Red]\(0.000\)">
                  <c:v>0</c:v>
                </c:pt>
                <c:pt idx="2">
                  <c:v>-0.28419999999999995</c:v>
                </c:pt>
                <c:pt idx="5">
                  <c:v>2.8000000000000247E-3</c:v>
                </c:pt>
                <c:pt idx="6">
                  <c:v>-0.28009999999999996</c:v>
                </c:pt>
                <c:pt idx="7">
                  <c:v>-0.27919999999999995</c:v>
                </c:pt>
                <c:pt idx="8">
                  <c:v>-0.2782</c:v>
                </c:pt>
                <c:pt idx="11">
                  <c:v>-0.2752</c:v>
                </c:pt>
                <c:pt idx="12">
                  <c:v>2.0799999999999985E-2</c:v>
                </c:pt>
                <c:pt idx="15">
                  <c:v>-0.2732</c:v>
                </c:pt>
                <c:pt idx="16">
                  <c:v>-0.27289999999999998</c:v>
                </c:pt>
                <c:pt idx="17">
                  <c:v>-0.2732</c:v>
                </c:pt>
                <c:pt idx="18">
                  <c:v>-0.2732</c:v>
                </c:pt>
                <c:pt idx="19">
                  <c:v>-0.27249999999999996</c:v>
                </c:pt>
                <c:pt idx="20">
                  <c:v>2.8000000000000247E-3</c:v>
                </c:pt>
                <c:pt idx="21">
                  <c:v>2.8000000000000247E-3</c:v>
                </c:pt>
                <c:pt idx="22">
                  <c:v>2.8000000000000247E-3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FD0-4D20-8251-7C80DB220EB7}"/>
            </c:ext>
          </c:extLst>
        </c:ser>
        <c:ser>
          <c:idx val="0"/>
          <c:order val="2"/>
          <c:tx>
            <c:strRef>
              <c:f>'Drift Raw data '!$AJ$59</c:f>
              <c:strCache>
                <c:ptCount val="1"/>
                <c:pt idx="0">
                  <c:v>0</c:v>
                </c:pt>
              </c:strCache>
            </c:strRef>
          </c:tx>
          <c:marker>
            <c:symbol val="square"/>
            <c:size val="5"/>
          </c:marker>
          <c:xVal>
            <c:numRef>
              <c:f>'Drift Raw data '!$AH$63:$AH$99</c:f>
              <c:numCache>
                <c:formatCode>General</c:formatCode>
                <c:ptCount val="37"/>
                <c:pt idx="0">
                  <c:v>0</c:v>
                </c:pt>
                <c:pt idx="1">
                  <c:v>3.3333333333333333E-2</c:v>
                </c:pt>
                <c:pt idx="2">
                  <c:v>8.3333333333333301E-2</c:v>
                </c:pt>
                <c:pt idx="3">
                  <c:v>0.16666666666666666</c:v>
                </c:pt>
                <c:pt idx="4">
                  <c:v>0.33333333333333331</c:v>
                </c:pt>
                <c:pt idx="5">
                  <c:v>0.5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8</c:v>
                </c:pt>
                <c:pt idx="10">
                  <c:v>12</c:v>
                </c:pt>
                <c:pt idx="11">
                  <c:v>24</c:v>
                </c:pt>
                <c:pt idx="12">
                  <c:v>48</c:v>
                </c:pt>
                <c:pt idx="13">
                  <c:v>72</c:v>
                </c:pt>
                <c:pt idx="14">
                  <c:v>100</c:v>
                </c:pt>
                <c:pt idx="15">
                  <c:v>168</c:v>
                </c:pt>
                <c:pt idx="16">
                  <c:v>200</c:v>
                </c:pt>
                <c:pt idx="17">
                  <c:v>250</c:v>
                </c:pt>
                <c:pt idx="18">
                  <c:v>300</c:v>
                </c:pt>
                <c:pt idx="19">
                  <c:v>400</c:v>
                </c:pt>
                <c:pt idx="20">
                  <c:v>500</c:v>
                </c:pt>
                <c:pt idx="21">
                  <c:v>700</c:v>
                </c:pt>
                <c:pt idx="22">
                  <c:v>1000</c:v>
                </c:pt>
                <c:pt idx="23">
                  <c:v>1500</c:v>
                </c:pt>
                <c:pt idx="24">
                  <c:v>2000</c:v>
                </c:pt>
                <c:pt idx="25">
                  <c:v>2500</c:v>
                </c:pt>
                <c:pt idx="26">
                  <c:v>3000</c:v>
                </c:pt>
                <c:pt idx="27">
                  <c:v>4000</c:v>
                </c:pt>
                <c:pt idx="28">
                  <c:v>5000</c:v>
                </c:pt>
                <c:pt idx="29">
                  <c:v>7000</c:v>
                </c:pt>
                <c:pt idx="30">
                  <c:v>10000</c:v>
                </c:pt>
                <c:pt idx="31">
                  <c:v>15000</c:v>
                </c:pt>
                <c:pt idx="32">
                  <c:v>20000</c:v>
                </c:pt>
                <c:pt idx="33">
                  <c:v>25000</c:v>
                </c:pt>
                <c:pt idx="34">
                  <c:v>30000</c:v>
                </c:pt>
                <c:pt idx="35">
                  <c:v>40000</c:v>
                </c:pt>
                <c:pt idx="36">
                  <c:v>50000</c:v>
                </c:pt>
              </c:numCache>
            </c:numRef>
          </c:xVal>
          <c:yVal>
            <c:numRef>
              <c:f>'Drift Raw data '!$AL$63:$AL$99</c:f>
              <c:numCache>
                <c:formatCode>0.000_ ;[Red]\-0.000\ </c:formatCode>
                <c:ptCount val="37"/>
                <c:pt idx="0" formatCode="0.000_);[Red]\(0.000\)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FD0-4D20-8251-7C80DB220EB7}"/>
            </c:ext>
          </c:extLst>
        </c:ser>
        <c:ser>
          <c:idx val="3"/>
          <c:order val="3"/>
          <c:tx>
            <c:strRef>
              <c:f>'Drift Raw data '!$AY$59</c:f>
              <c:strCache>
                <c:ptCount val="1"/>
                <c:pt idx="0">
                  <c:v>0</c:v>
                </c:pt>
              </c:strCache>
            </c:strRef>
          </c:tx>
          <c:marker>
            <c:symbol val="triangle"/>
            <c:size val="5"/>
          </c:marker>
          <c:xVal>
            <c:numRef>
              <c:f>'Drift Raw data '!$AW$63:$AW$99</c:f>
              <c:numCache>
                <c:formatCode>General</c:formatCode>
                <c:ptCount val="37"/>
                <c:pt idx="0">
                  <c:v>0</c:v>
                </c:pt>
                <c:pt idx="1">
                  <c:v>3.3333333333333333E-2</c:v>
                </c:pt>
                <c:pt idx="2">
                  <c:v>8.3333333333333301E-2</c:v>
                </c:pt>
                <c:pt idx="3">
                  <c:v>0.16666666666666666</c:v>
                </c:pt>
                <c:pt idx="4">
                  <c:v>0.33333333333333331</c:v>
                </c:pt>
                <c:pt idx="5">
                  <c:v>0.5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8</c:v>
                </c:pt>
                <c:pt idx="10">
                  <c:v>12</c:v>
                </c:pt>
                <c:pt idx="11">
                  <c:v>24</c:v>
                </c:pt>
                <c:pt idx="12">
                  <c:v>48</c:v>
                </c:pt>
                <c:pt idx="13">
                  <c:v>72</c:v>
                </c:pt>
                <c:pt idx="14">
                  <c:v>100</c:v>
                </c:pt>
                <c:pt idx="15">
                  <c:v>168</c:v>
                </c:pt>
                <c:pt idx="16">
                  <c:v>200</c:v>
                </c:pt>
                <c:pt idx="17">
                  <c:v>250</c:v>
                </c:pt>
                <c:pt idx="18">
                  <c:v>300</c:v>
                </c:pt>
                <c:pt idx="19">
                  <c:v>400</c:v>
                </c:pt>
                <c:pt idx="20">
                  <c:v>500</c:v>
                </c:pt>
                <c:pt idx="21">
                  <c:v>700</c:v>
                </c:pt>
                <c:pt idx="22">
                  <c:v>1000</c:v>
                </c:pt>
                <c:pt idx="23">
                  <c:v>1500</c:v>
                </c:pt>
                <c:pt idx="24">
                  <c:v>2000</c:v>
                </c:pt>
                <c:pt idx="25">
                  <c:v>2500</c:v>
                </c:pt>
                <c:pt idx="26">
                  <c:v>3000</c:v>
                </c:pt>
                <c:pt idx="27">
                  <c:v>4000</c:v>
                </c:pt>
                <c:pt idx="28">
                  <c:v>5000</c:v>
                </c:pt>
                <c:pt idx="29">
                  <c:v>7000</c:v>
                </c:pt>
                <c:pt idx="30">
                  <c:v>10000</c:v>
                </c:pt>
                <c:pt idx="31">
                  <c:v>15000</c:v>
                </c:pt>
                <c:pt idx="32">
                  <c:v>20000</c:v>
                </c:pt>
                <c:pt idx="33">
                  <c:v>25000</c:v>
                </c:pt>
                <c:pt idx="34">
                  <c:v>30000</c:v>
                </c:pt>
                <c:pt idx="35">
                  <c:v>40000</c:v>
                </c:pt>
                <c:pt idx="36">
                  <c:v>50000</c:v>
                </c:pt>
              </c:numCache>
            </c:numRef>
          </c:xVal>
          <c:yVal>
            <c:numRef>
              <c:f>'Drift Raw data '!$BA$63:$BA$99</c:f>
              <c:numCache>
                <c:formatCode>0.000_ ;[Red]\-0.000\ </c:formatCode>
                <c:ptCount val="37"/>
                <c:pt idx="0" formatCode="0.000_);[Red]\(0.000\)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4FD0-4D20-8251-7C80DB220EB7}"/>
            </c:ext>
          </c:extLst>
        </c:ser>
        <c:ser>
          <c:idx val="4"/>
          <c:order val="4"/>
          <c:tx>
            <c:strRef>
              <c:f>'Drift Raw data '!$BN$59</c:f>
              <c:strCache>
                <c:ptCount val="1"/>
                <c:pt idx="0">
                  <c:v>0</c:v>
                </c:pt>
              </c:strCache>
            </c:strRef>
          </c:tx>
          <c:xVal>
            <c:numRef>
              <c:f>'Drift Raw data '!$BL$63:$BL$99</c:f>
              <c:numCache>
                <c:formatCode>General</c:formatCode>
                <c:ptCount val="37"/>
                <c:pt idx="0">
                  <c:v>0</c:v>
                </c:pt>
                <c:pt idx="1">
                  <c:v>3.3333333333333333E-2</c:v>
                </c:pt>
                <c:pt idx="2">
                  <c:v>8.3333333333333301E-2</c:v>
                </c:pt>
                <c:pt idx="3">
                  <c:v>0.16666666666666666</c:v>
                </c:pt>
                <c:pt idx="4">
                  <c:v>0.33333333333333331</c:v>
                </c:pt>
                <c:pt idx="5">
                  <c:v>0.5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8</c:v>
                </c:pt>
                <c:pt idx="10">
                  <c:v>12</c:v>
                </c:pt>
                <c:pt idx="11">
                  <c:v>36.5</c:v>
                </c:pt>
                <c:pt idx="12">
                  <c:v>48</c:v>
                </c:pt>
                <c:pt idx="13">
                  <c:v>72</c:v>
                </c:pt>
                <c:pt idx="14">
                  <c:v>100</c:v>
                </c:pt>
                <c:pt idx="15">
                  <c:v>168</c:v>
                </c:pt>
                <c:pt idx="16">
                  <c:v>200</c:v>
                </c:pt>
                <c:pt idx="17">
                  <c:v>250</c:v>
                </c:pt>
                <c:pt idx="18">
                  <c:v>300</c:v>
                </c:pt>
                <c:pt idx="19">
                  <c:v>400</c:v>
                </c:pt>
                <c:pt idx="20">
                  <c:v>500</c:v>
                </c:pt>
                <c:pt idx="21">
                  <c:v>700</c:v>
                </c:pt>
                <c:pt idx="22">
                  <c:v>1000</c:v>
                </c:pt>
                <c:pt idx="23">
                  <c:v>1500</c:v>
                </c:pt>
                <c:pt idx="24">
                  <c:v>2000</c:v>
                </c:pt>
                <c:pt idx="25">
                  <c:v>2500</c:v>
                </c:pt>
                <c:pt idx="26">
                  <c:v>3000</c:v>
                </c:pt>
                <c:pt idx="27">
                  <c:v>4000</c:v>
                </c:pt>
                <c:pt idx="28">
                  <c:v>5000</c:v>
                </c:pt>
                <c:pt idx="29">
                  <c:v>7000</c:v>
                </c:pt>
                <c:pt idx="30">
                  <c:v>10000</c:v>
                </c:pt>
                <c:pt idx="31">
                  <c:v>15000</c:v>
                </c:pt>
                <c:pt idx="32">
                  <c:v>20000</c:v>
                </c:pt>
                <c:pt idx="33">
                  <c:v>25000</c:v>
                </c:pt>
                <c:pt idx="34">
                  <c:v>30000</c:v>
                </c:pt>
                <c:pt idx="35">
                  <c:v>40000</c:v>
                </c:pt>
                <c:pt idx="36">
                  <c:v>50000</c:v>
                </c:pt>
              </c:numCache>
            </c:numRef>
          </c:xVal>
          <c:yVal>
            <c:numRef>
              <c:f>'Drift Raw data '!$BP$63:$BP$99</c:f>
              <c:numCache>
                <c:formatCode>0.0000_);[Red]\(0.0000\)</c:formatCode>
                <c:ptCount val="37"/>
                <c:pt idx="0" formatCode="0.000_);[Red]\(0.000\)">
                  <c:v>0</c:v>
                </c:pt>
                <c:pt idx="12" formatCode="0.000_ ;[Red]\-0.000\ 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4FD0-4D20-8251-7C80DB220EB7}"/>
            </c:ext>
          </c:extLst>
        </c:ser>
        <c:ser>
          <c:idx val="5"/>
          <c:order val="5"/>
          <c:tx>
            <c:strRef>
              <c:f>'Drift Raw data '!$CC$59</c:f>
              <c:strCache>
                <c:ptCount val="1"/>
                <c:pt idx="0">
                  <c:v>0</c:v>
                </c:pt>
              </c:strCache>
            </c:strRef>
          </c:tx>
          <c:xVal>
            <c:numRef>
              <c:f>'Drift Raw data '!$CA$63:$CA$99</c:f>
              <c:numCache>
                <c:formatCode>General</c:formatCode>
                <c:ptCount val="37"/>
                <c:pt idx="0">
                  <c:v>0</c:v>
                </c:pt>
                <c:pt idx="1">
                  <c:v>3.3333333333333333E-2</c:v>
                </c:pt>
                <c:pt idx="2">
                  <c:v>8.3333333333333301E-2</c:v>
                </c:pt>
                <c:pt idx="3">
                  <c:v>0.16666666666666666</c:v>
                </c:pt>
                <c:pt idx="4">
                  <c:v>0.33333333333333331</c:v>
                </c:pt>
                <c:pt idx="5">
                  <c:v>0.5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8</c:v>
                </c:pt>
                <c:pt idx="10">
                  <c:v>12</c:v>
                </c:pt>
                <c:pt idx="11">
                  <c:v>24</c:v>
                </c:pt>
                <c:pt idx="12">
                  <c:v>48</c:v>
                </c:pt>
                <c:pt idx="13">
                  <c:v>72</c:v>
                </c:pt>
                <c:pt idx="14">
                  <c:v>100</c:v>
                </c:pt>
                <c:pt idx="15">
                  <c:v>140</c:v>
                </c:pt>
                <c:pt idx="16">
                  <c:v>200</c:v>
                </c:pt>
                <c:pt idx="17">
                  <c:v>250</c:v>
                </c:pt>
                <c:pt idx="18">
                  <c:v>300</c:v>
                </c:pt>
                <c:pt idx="19">
                  <c:v>400</c:v>
                </c:pt>
                <c:pt idx="20">
                  <c:v>500</c:v>
                </c:pt>
                <c:pt idx="21">
                  <c:v>700</c:v>
                </c:pt>
                <c:pt idx="22">
                  <c:v>1000</c:v>
                </c:pt>
                <c:pt idx="23">
                  <c:v>1500</c:v>
                </c:pt>
                <c:pt idx="24">
                  <c:v>2000</c:v>
                </c:pt>
                <c:pt idx="25">
                  <c:v>2500</c:v>
                </c:pt>
                <c:pt idx="26">
                  <c:v>3000</c:v>
                </c:pt>
                <c:pt idx="27">
                  <c:v>4000</c:v>
                </c:pt>
                <c:pt idx="28">
                  <c:v>5000</c:v>
                </c:pt>
                <c:pt idx="29">
                  <c:v>7000</c:v>
                </c:pt>
                <c:pt idx="30">
                  <c:v>10000</c:v>
                </c:pt>
                <c:pt idx="31">
                  <c:v>15000</c:v>
                </c:pt>
                <c:pt idx="32">
                  <c:v>20000</c:v>
                </c:pt>
                <c:pt idx="33">
                  <c:v>25000</c:v>
                </c:pt>
                <c:pt idx="34">
                  <c:v>30000</c:v>
                </c:pt>
                <c:pt idx="35">
                  <c:v>40000</c:v>
                </c:pt>
                <c:pt idx="36">
                  <c:v>50000</c:v>
                </c:pt>
              </c:numCache>
            </c:numRef>
          </c:xVal>
          <c:yVal>
            <c:numRef>
              <c:f>'Drift Raw data '!$CE$63:$CE$99</c:f>
              <c:numCache>
                <c:formatCode>0.0000_);[Red]\(0.0000\)</c:formatCode>
                <c:ptCount val="37"/>
                <c:pt idx="0" formatCode="0.000_);[Red]\(0.000\)">
                  <c:v>0</c:v>
                </c:pt>
                <c:pt idx="12" formatCode="0.000_ ;[Red]\-0.000\ 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4FD0-4D20-8251-7C80DB220E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716032"/>
        <c:axId val="130717952"/>
      </c:scatterChart>
      <c:valAx>
        <c:axId val="130716032"/>
        <c:scaling>
          <c:orientation val="minMax"/>
          <c:max val="100"/>
          <c:min val="0"/>
        </c:scaling>
        <c:delete val="0"/>
        <c:axPos val="b"/>
        <c:majorGridlines/>
        <c:minorGridlines>
          <c:spPr>
            <a:ln>
              <a:solidFill>
                <a:schemeClr val="bg1">
                  <a:lumMod val="85000"/>
                </a:scheme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lang="ja-JP"/>
                </a:pPr>
                <a:r>
                  <a:rPr lang="en-US" altLang="ja-JP"/>
                  <a:t>Aging</a:t>
                </a:r>
                <a:r>
                  <a:rPr lang="en-US" altLang="ja-JP" baseline="0"/>
                  <a:t> Time</a:t>
                </a:r>
                <a:r>
                  <a:rPr lang="ja-JP" altLang="en-US" baseline="0"/>
                  <a:t>　</a:t>
                </a:r>
                <a:r>
                  <a:rPr lang="en-US" altLang="ja-JP" baseline="0"/>
                  <a:t>[hours]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6577727194536167"/>
              <c:y val="0.88537237661735346"/>
            </c:manualLayout>
          </c:layout>
          <c:overlay val="0"/>
        </c:title>
        <c:numFmt formatCode="General" sourceLinked="1"/>
        <c:majorTickMark val="out"/>
        <c:minorTickMark val="none"/>
        <c:tickLblPos val="low"/>
        <c:txPr>
          <a:bodyPr/>
          <a:lstStyle/>
          <a:p>
            <a:pPr>
              <a:defRPr lang="ja-JP" sz="1200">
                <a:latin typeface="+mj-lt"/>
              </a:defRPr>
            </a:pPr>
            <a:endParaRPr lang="zh-CN"/>
          </a:p>
        </c:txPr>
        <c:crossAx val="130717952"/>
        <c:crosses val="autoZero"/>
        <c:crossBetween val="midCat"/>
      </c:valAx>
      <c:valAx>
        <c:axId val="130717952"/>
        <c:scaling>
          <c:orientation val="minMax"/>
          <c:min val="-1.0000000000000002E-2"/>
        </c:scaling>
        <c:delete val="0"/>
        <c:axPos val="l"/>
        <c:majorGridlines/>
        <c:minorGridlines>
          <c:spPr>
            <a:ln>
              <a:solidFill>
                <a:schemeClr val="bg1">
                  <a:lumMod val="85000"/>
                </a:scheme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lang="ja-JP" b="0">
                    <a:latin typeface="Arial Unicode MS" pitchFamily="50" charset="-128"/>
                    <a:ea typeface="Arial Unicode MS" pitchFamily="50" charset="-128"/>
                    <a:cs typeface="Arial Unicode MS" pitchFamily="50" charset="-128"/>
                  </a:defRPr>
                </a:pPr>
                <a:r>
                  <a:rPr lang="en-US" altLang="ja-JP" b="0">
                    <a:latin typeface="Arial Unicode MS" pitchFamily="50" charset="-128"/>
                    <a:ea typeface="Arial Unicode MS" pitchFamily="50" charset="-128"/>
                    <a:cs typeface="Arial Unicode MS" pitchFamily="50" charset="-128"/>
                  </a:rPr>
                  <a:t>White Chromaticity</a:t>
                </a:r>
                <a:r>
                  <a:rPr lang="ja-JP" altLang="en-US" b="0">
                    <a:latin typeface="Arial Unicode MS" pitchFamily="50" charset="-128"/>
                    <a:ea typeface="Arial Unicode MS" pitchFamily="50" charset="-128"/>
                    <a:cs typeface="Arial Unicode MS" pitchFamily="50" charset="-128"/>
                  </a:rPr>
                  <a:t>　</a:t>
                </a:r>
                <a:r>
                  <a:rPr lang="en-US" altLang="ja-JP" b="0">
                    <a:latin typeface="Arial Unicode MS" pitchFamily="50" charset="-128"/>
                    <a:ea typeface="Arial Unicode MS" pitchFamily="50" charset="-128"/>
                    <a:cs typeface="Arial Unicode MS" pitchFamily="50" charset="-128"/>
                  </a:rPr>
                  <a:t>x value</a:t>
                </a:r>
                <a:endParaRPr lang="ja-JP" altLang="en-US" b="0">
                  <a:latin typeface="Arial Unicode MS" pitchFamily="50" charset="-128"/>
                  <a:ea typeface="Arial Unicode MS" pitchFamily="50" charset="-128"/>
                  <a:cs typeface="Arial Unicode MS" pitchFamily="50" charset="-128"/>
                </a:endParaRPr>
              </a:p>
            </c:rich>
          </c:tx>
          <c:overlay val="0"/>
        </c:title>
        <c:numFmt formatCode="#,##0.000_ " sourceLinked="0"/>
        <c:majorTickMark val="out"/>
        <c:minorTickMark val="none"/>
        <c:tickLblPos val="nextTo"/>
        <c:txPr>
          <a:bodyPr/>
          <a:lstStyle/>
          <a:p>
            <a:pPr>
              <a:defRPr lang="ja-JP" sz="1200">
                <a:latin typeface="+mj-lt"/>
              </a:defRPr>
            </a:pPr>
            <a:endParaRPr lang="zh-CN"/>
          </a:p>
        </c:txPr>
        <c:crossAx val="130716032"/>
        <c:crosses val="autoZero"/>
        <c:crossBetween val="midCat"/>
        <c:majorUnit val="1.0000000000000002E-2"/>
      </c:valAx>
    </c:plotArea>
    <c:legend>
      <c:legendPos val="r"/>
      <c:layout>
        <c:manualLayout>
          <c:xMode val="edge"/>
          <c:yMode val="edge"/>
          <c:x val="0.80477512399570028"/>
          <c:y val="1.4067684660388836E-2"/>
          <c:w val="0.1875049109192653"/>
          <c:h val="0.33164530689926142"/>
        </c:manualLayout>
      </c:layout>
      <c:overlay val="1"/>
      <c:spPr>
        <a:solidFill>
          <a:schemeClr val="bg1"/>
        </a:solidFill>
        <a:ln>
          <a:solidFill>
            <a:schemeClr val="bg1">
              <a:lumMod val="75000"/>
            </a:schemeClr>
          </a:solidFill>
        </a:ln>
      </c:spPr>
      <c:txPr>
        <a:bodyPr/>
        <a:lstStyle/>
        <a:p>
          <a:pPr>
            <a:defRPr lang="ja-JP" sz="1200">
              <a:latin typeface="+mn-lt"/>
            </a:defRPr>
          </a:pPr>
          <a:endParaRPr lang="zh-CN"/>
        </a:p>
      </c:txPr>
    </c:legend>
    <c:plotVisOnly val="1"/>
    <c:dispBlanksAs val="span"/>
    <c:showDLblsOverMax val="0"/>
  </c:chart>
  <c:printSettings>
    <c:headerFooter/>
    <c:pageMargins b="0.75000000000000455" l="0.70000000000000062" r="0.70000000000000062" t="0.75000000000000455" header="0.30000000000000032" footer="0.30000000000000032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lang="ja-JP"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800" b="1" i="0" baseline="0">
                <a:effectLst/>
              </a:rPr>
              <a:t>Low Gray </a:t>
            </a:r>
            <a:r>
              <a:rPr lang="en-US" altLang="ja-JP"/>
              <a:t>Chrom. Drift (x)  </a:t>
            </a:r>
            <a:endParaRPr lang="ja-JP" alt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'Drift Raw data '!$F$59</c:f>
              <c:strCache>
                <c:ptCount val="1"/>
                <c:pt idx="0">
                  <c:v>0</c:v>
                </c:pt>
              </c:strCache>
            </c:strRef>
          </c:tx>
          <c:marker>
            <c:symbol val="square"/>
            <c:size val="5"/>
          </c:marker>
          <c:xVal>
            <c:numRef>
              <c:f>'Drift Raw data '!$C$63:$C$99</c:f>
              <c:numCache>
                <c:formatCode>General</c:formatCode>
                <c:ptCount val="37"/>
                <c:pt idx="0">
                  <c:v>0</c:v>
                </c:pt>
                <c:pt idx="1">
                  <c:v>3.3333333333333333E-2</c:v>
                </c:pt>
                <c:pt idx="2">
                  <c:v>8.3333333333333301E-2</c:v>
                </c:pt>
                <c:pt idx="3">
                  <c:v>0.16666666666666666</c:v>
                </c:pt>
                <c:pt idx="4">
                  <c:v>0.33333333333333331</c:v>
                </c:pt>
                <c:pt idx="5">
                  <c:v>0.5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8</c:v>
                </c:pt>
                <c:pt idx="10">
                  <c:v>12</c:v>
                </c:pt>
                <c:pt idx="11">
                  <c:v>24</c:v>
                </c:pt>
                <c:pt idx="12">
                  <c:v>48</c:v>
                </c:pt>
                <c:pt idx="13">
                  <c:v>72</c:v>
                </c:pt>
                <c:pt idx="14">
                  <c:v>100</c:v>
                </c:pt>
                <c:pt idx="15">
                  <c:v>168</c:v>
                </c:pt>
                <c:pt idx="16">
                  <c:v>196</c:v>
                </c:pt>
                <c:pt idx="17">
                  <c:v>216</c:v>
                </c:pt>
                <c:pt idx="18">
                  <c:v>264</c:v>
                </c:pt>
                <c:pt idx="19">
                  <c:v>300</c:v>
                </c:pt>
                <c:pt idx="20">
                  <c:v>336</c:v>
                </c:pt>
                <c:pt idx="21">
                  <c:v>408</c:v>
                </c:pt>
                <c:pt idx="22">
                  <c:v>504</c:v>
                </c:pt>
                <c:pt idx="23">
                  <c:v>600</c:v>
                </c:pt>
                <c:pt idx="24">
                  <c:v>720</c:v>
                </c:pt>
                <c:pt idx="25">
                  <c:v>792</c:v>
                </c:pt>
                <c:pt idx="26">
                  <c:v>840</c:v>
                </c:pt>
                <c:pt idx="27">
                  <c:v>912</c:v>
                </c:pt>
                <c:pt idx="28">
                  <c:v>5000</c:v>
                </c:pt>
                <c:pt idx="29">
                  <c:v>7000</c:v>
                </c:pt>
                <c:pt idx="30">
                  <c:v>10000</c:v>
                </c:pt>
                <c:pt idx="31">
                  <c:v>15000</c:v>
                </c:pt>
                <c:pt idx="32">
                  <c:v>20000</c:v>
                </c:pt>
                <c:pt idx="33">
                  <c:v>25000</c:v>
                </c:pt>
                <c:pt idx="34">
                  <c:v>30000</c:v>
                </c:pt>
                <c:pt idx="35">
                  <c:v>40000</c:v>
                </c:pt>
                <c:pt idx="36">
                  <c:v>50000</c:v>
                </c:pt>
              </c:numCache>
            </c:numRef>
          </c:xVal>
          <c:yVal>
            <c:numRef>
              <c:f>'Drift Raw data '!$G$63:$G$99</c:f>
              <c:numCache>
                <c:formatCode>0.000_ ;[Red]\-0.000\ </c:formatCode>
                <c:ptCount val="37"/>
                <c:pt idx="0" formatCode="0.000_);[Red]\(0.000\)">
                  <c:v>0</c:v>
                </c:pt>
                <c:pt idx="2">
                  <c:v>-0.26869999999999999</c:v>
                </c:pt>
                <c:pt idx="5">
                  <c:v>9.9000000000000199E-3</c:v>
                </c:pt>
                <c:pt idx="6">
                  <c:v>-0.2661</c:v>
                </c:pt>
                <c:pt idx="7">
                  <c:v>-0.2651</c:v>
                </c:pt>
                <c:pt idx="8">
                  <c:v>-0.2651</c:v>
                </c:pt>
                <c:pt idx="11">
                  <c:v>-0.2631</c:v>
                </c:pt>
                <c:pt idx="12">
                  <c:v>1.5900000000000025E-2</c:v>
                </c:pt>
                <c:pt idx="15">
                  <c:v>-0.2621</c:v>
                </c:pt>
                <c:pt idx="16">
                  <c:v>-0.2621</c:v>
                </c:pt>
                <c:pt idx="17">
                  <c:v>-0.2611</c:v>
                </c:pt>
                <c:pt idx="18">
                  <c:v>-0.26139999999999997</c:v>
                </c:pt>
                <c:pt idx="19">
                  <c:v>-0.26139999999999997</c:v>
                </c:pt>
                <c:pt idx="20">
                  <c:v>9.9000000000000199E-3</c:v>
                </c:pt>
                <c:pt idx="21">
                  <c:v>9.9000000000000199E-3</c:v>
                </c:pt>
                <c:pt idx="22">
                  <c:v>9.9000000000000199E-3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F41-46DB-9827-74EA1CDA7E6A}"/>
            </c:ext>
          </c:extLst>
        </c:ser>
        <c:ser>
          <c:idx val="2"/>
          <c:order val="1"/>
          <c:tx>
            <c:strRef>
              <c:f>'Drift Raw data '!$U$59</c:f>
              <c:strCache>
                <c:ptCount val="1"/>
                <c:pt idx="0">
                  <c:v>0</c:v>
                </c:pt>
              </c:strCache>
            </c:strRef>
          </c:tx>
          <c:marker>
            <c:symbol val="triangle"/>
            <c:size val="5"/>
          </c:marker>
          <c:xVal>
            <c:numRef>
              <c:f>'Drift Raw data '!$S$63:$S$99</c:f>
              <c:numCache>
                <c:formatCode>General</c:formatCode>
                <c:ptCount val="37"/>
                <c:pt idx="0">
                  <c:v>0</c:v>
                </c:pt>
                <c:pt idx="1">
                  <c:v>3.3333333333333333E-2</c:v>
                </c:pt>
                <c:pt idx="2">
                  <c:v>8.3333333333333301E-2</c:v>
                </c:pt>
                <c:pt idx="3">
                  <c:v>0.16666666666666666</c:v>
                </c:pt>
                <c:pt idx="4">
                  <c:v>0.33333333333333331</c:v>
                </c:pt>
                <c:pt idx="5">
                  <c:v>0.5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8</c:v>
                </c:pt>
                <c:pt idx="10">
                  <c:v>12</c:v>
                </c:pt>
                <c:pt idx="11">
                  <c:v>24</c:v>
                </c:pt>
                <c:pt idx="12">
                  <c:v>48</c:v>
                </c:pt>
                <c:pt idx="13">
                  <c:v>72</c:v>
                </c:pt>
                <c:pt idx="14">
                  <c:v>100</c:v>
                </c:pt>
                <c:pt idx="15">
                  <c:v>168</c:v>
                </c:pt>
                <c:pt idx="16">
                  <c:v>196</c:v>
                </c:pt>
                <c:pt idx="17">
                  <c:v>216</c:v>
                </c:pt>
                <c:pt idx="18">
                  <c:v>264</c:v>
                </c:pt>
                <c:pt idx="19">
                  <c:v>300</c:v>
                </c:pt>
                <c:pt idx="20">
                  <c:v>336</c:v>
                </c:pt>
                <c:pt idx="21">
                  <c:v>408</c:v>
                </c:pt>
                <c:pt idx="22">
                  <c:v>504</c:v>
                </c:pt>
                <c:pt idx="23">
                  <c:v>600</c:v>
                </c:pt>
                <c:pt idx="24">
                  <c:v>720</c:v>
                </c:pt>
                <c:pt idx="25">
                  <c:v>792</c:v>
                </c:pt>
                <c:pt idx="26">
                  <c:v>840</c:v>
                </c:pt>
                <c:pt idx="27">
                  <c:v>912</c:v>
                </c:pt>
                <c:pt idx="28">
                  <c:v>5000</c:v>
                </c:pt>
                <c:pt idx="29">
                  <c:v>7000</c:v>
                </c:pt>
                <c:pt idx="30">
                  <c:v>10000</c:v>
                </c:pt>
                <c:pt idx="31">
                  <c:v>15000</c:v>
                </c:pt>
                <c:pt idx="32">
                  <c:v>20000</c:v>
                </c:pt>
                <c:pt idx="33">
                  <c:v>25000</c:v>
                </c:pt>
                <c:pt idx="34">
                  <c:v>30000</c:v>
                </c:pt>
                <c:pt idx="35">
                  <c:v>40000</c:v>
                </c:pt>
                <c:pt idx="36">
                  <c:v>50000</c:v>
                </c:pt>
              </c:numCache>
            </c:numRef>
          </c:xVal>
          <c:yVal>
            <c:numRef>
              <c:f>'Drift Raw data '!$V$63:$V$99</c:f>
              <c:numCache>
                <c:formatCode>0.000_ ;[Red]\-0.000\ </c:formatCode>
                <c:ptCount val="37"/>
                <c:pt idx="0" formatCode="0.000_);[Red]\(0.000\)">
                  <c:v>0</c:v>
                </c:pt>
                <c:pt idx="2">
                  <c:v>-0.27460000000000001</c:v>
                </c:pt>
                <c:pt idx="5">
                  <c:v>4.400000000000015E-3</c:v>
                </c:pt>
                <c:pt idx="6">
                  <c:v>-0.2722</c:v>
                </c:pt>
                <c:pt idx="7">
                  <c:v>-0.27160000000000001</c:v>
                </c:pt>
                <c:pt idx="8">
                  <c:v>-0.27160000000000001</c:v>
                </c:pt>
                <c:pt idx="11">
                  <c:v>-0.26960000000000001</c:v>
                </c:pt>
                <c:pt idx="12">
                  <c:v>1.7399999999999971E-2</c:v>
                </c:pt>
                <c:pt idx="15">
                  <c:v>-0.2676</c:v>
                </c:pt>
                <c:pt idx="16">
                  <c:v>-0.2681</c:v>
                </c:pt>
                <c:pt idx="17">
                  <c:v>-0.2676</c:v>
                </c:pt>
                <c:pt idx="18">
                  <c:v>-0.26860000000000001</c:v>
                </c:pt>
                <c:pt idx="19">
                  <c:v>-0.26769999999999999</c:v>
                </c:pt>
                <c:pt idx="20">
                  <c:v>4.400000000000015E-3</c:v>
                </c:pt>
                <c:pt idx="21">
                  <c:v>4.400000000000015E-3</c:v>
                </c:pt>
                <c:pt idx="22">
                  <c:v>4.400000000000015E-3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F41-46DB-9827-74EA1CDA7E6A}"/>
            </c:ext>
          </c:extLst>
        </c:ser>
        <c:ser>
          <c:idx val="0"/>
          <c:order val="2"/>
          <c:tx>
            <c:strRef>
              <c:f>'Drift Raw data '!$AJ$59</c:f>
              <c:strCache>
                <c:ptCount val="1"/>
                <c:pt idx="0">
                  <c:v>0</c:v>
                </c:pt>
              </c:strCache>
            </c:strRef>
          </c:tx>
          <c:marker>
            <c:symbol val="square"/>
            <c:size val="5"/>
          </c:marker>
          <c:xVal>
            <c:numRef>
              <c:f>'Drift Raw data '!$AH$63:$AH$99</c:f>
              <c:numCache>
                <c:formatCode>General</c:formatCode>
                <c:ptCount val="37"/>
                <c:pt idx="0">
                  <c:v>0</c:v>
                </c:pt>
                <c:pt idx="1">
                  <c:v>3.3333333333333333E-2</c:v>
                </c:pt>
                <c:pt idx="2">
                  <c:v>8.3333333333333301E-2</c:v>
                </c:pt>
                <c:pt idx="3">
                  <c:v>0.16666666666666666</c:v>
                </c:pt>
                <c:pt idx="4">
                  <c:v>0.33333333333333331</c:v>
                </c:pt>
                <c:pt idx="5">
                  <c:v>0.5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8</c:v>
                </c:pt>
                <c:pt idx="10">
                  <c:v>12</c:v>
                </c:pt>
                <c:pt idx="11">
                  <c:v>24</c:v>
                </c:pt>
                <c:pt idx="12">
                  <c:v>48</c:v>
                </c:pt>
                <c:pt idx="13">
                  <c:v>72</c:v>
                </c:pt>
                <c:pt idx="14">
                  <c:v>100</c:v>
                </c:pt>
                <c:pt idx="15">
                  <c:v>168</c:v>
                </c:pt>
                <c:pt idx="16">
                  <c:v>200</c:v>
                </c:pt>
                <c:pt idx="17">
                  <c:v>250</c:v>
                </c:pt>
                <c:pt idx="18">
                  <c:v>300</c:v>
                </c:pt>
                <c:pt idx="19">
                  <c:v>400</c:v>
                </c:pt>
                <c:pt idx="20">
                  <c:v>500</c:v>
                </c:pt>
                <c:pt idx="21">
                  <c:v>700</c:v>
                </c:pt>
                <c:pt idx="22">
                  <c:v>1000</c:v>
                </c:pt>
                <c:pt idx="23">
                  <c:v>1500</c:v>
                </c:pt>
                <c:pt idx="24">
                  <c:v>2000</c:v>
                </c:pt>
                <c:pt idx="25">
                  <c:v>2500</c:v>
                </c:pt>
                <c:pt idx="26">
                  <c:v>3000</c:v>
                </c:pt>
                <c:pt idx="27">
                  <c:v>4000</c:v>
                </c:pt>
                <c:pt idx="28">
                  <c:v>5000</c:v>
                </c:pt>
                <c:pt idx="29">
                  <c:v>7000</c:v>
                </c:pt>
                <c:pt idx="30">
                  <c:v>10000</c:v>
                </c:pt>
                <c:pt idx="31">
                  <c:v>15000</c:v>
                </c:pt>
                <c:pt idx="32">
                  <c:v>20000</c:v>
                </c:pt>
                <c:pt idx="33">
                  <c:v>25000</c:v>
                </c:pt>
                <c:pt idx="34">
                  <c:v>30000</c:v>
                </c:pt>
                <c:pt idx="35">
                  <c:v>40000</c:v>
                </c:pt>
                <c:pt idx="36">
                  <c:v>50000</c:v>
                </c:pt>
              </c:numCache>
            </c:numRef>
          </c:xVal>
          <c:yVal>
            <c:numRef>
              <c:f>'Drift Raw data '!$AK$63:$AK$99</c:f>
              <c:numCache>
                <c:formatCode>0.000_ ;[Red]\-0.000\ </c:formatCode>
                <c:ptCount val="37"/>
                <c:pt idx="0" formatCode="0.000_);[Red]\(0.000\)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F41-46DB-9827-74EA1CDA7E6A}"/>
            </c:ext>
          </c:extLst>
        </c:ser>
        <c:ser>
          <c:idx val="3"/>
          <c:order val="3"/>
          <c:tx>
            <c:strRef>
              <c:f>'Drift Raw data '!$AY$59</c:f>
              <c:strCache>
                <c:ptCount val="1"/>
                <c:pt idx="0">
                  <c:v>0</c:v>
                </c:pt>
              </c:strCache>
            </c:strRef>
          </c:tx>
          <c:marker>
            <c:symbol val="triangle"/>
            <c:size val="5"/>
          </c:marker>
          <c:xVal>
            <c:numRef>
              <c:f>'Drift Raw data '!$AW$63:$AW$99</c:f>
              <c:numCache>
                <c:formatCode>General</c:formatCode>
                <c:ptCount val="37"/>
                <c:pt idx="0">
                  <c:v>0</c:v>
                </c:pt>
                <c:pt idx="1">
                  <c:v>3.3333333333333333E-2</c:v>
                </c:pt>
                <c:pt idx="2">
                  <c:v>8.3333333333333301E-2</c:v>
                </c:pt>
                <c:pt idx="3">
                  <c:v>0.16666666666666666</c:v>
                </c:pt>
                <c:pt idx="4">
                  <c:v>0.33333333333333331</c:v>
                </c:pt>
                <c:pt idx="5">
                  <c:v>0.5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8</c:v>
                </c:pt>
                <c:pt idx="10">
                  <c:v>12</c:v>
                </c:pt>
                <c:pt idx="11">
                  <c:v>24</c:v>
                </c:pt>
                <c:pt idx="12">
                  <c:v>48</c:v>
                </c:pt>
                <c:pt idx="13">
                  <c:v>72</c:v>
                </c:pt>
                <c:pt idx="14">
                  <c:v>100</c:v>
                </c:pt>
                <c:pt idx="15">
                  <c:v>168</c:v>
                </c:pt>
                <c:pt idx="16">
                  <c:v>200</c:v>
                </c:pt>
                <c:pt idx="17">
                  <c:v>250</c:v>
                </c:pt>
                <c:pt idx="18">
                  <c:v>300</c:v>
                </c:pt>
                <c:pt idx="19">
                  <c:v>400</c:v>
                </c:pt>
                <c:pt idx="20">
                  <c:v>500</c:v>
                </c:pt>
                <c:pt idx="21">
                  <c:v>700</c:v>
                </c:pt>
                <c:pt idx="22">
                  <c:v>1000</c:v>
                </c:pt>
                <c:pt idx="23">
                  <c:v>1500</c:v>
                </c:pt>
                <c:pt idx="24">
                  <c:v>2000</c:v>
                </c:pt>
                <c:pt idx="25">
                  <c:v>2500</c:v>
                </c:pt>
                <c:pt idx="26">
                  <c:v>3000</c:v>
                </c:pt>
                <c:pt idx="27">
                  <c:v>4000</c:v>
                </c:pt>
                <c:pt idx="28">
                  <c:v>5000</c:v>
                </c:pt>
                <c:pt idx="29">
                  <c:v>7000</c:v>
                </c:pt>
                <c:pt idx="30">
                  <c:v>10000</c:v>
                </c:pt>
                <c:pt idx="31">
                  <c:v>15000</c:v>
                </c:pt>
                <c:pt idx="32">
                  <c:v>20000</c:v>
                </c:pt>
                <c:pt idx="33">
                  <c:v>25000</c:v>
                </c:pt>
                <c:pt idx="34">
                  <c:v>30000</c:v>
                </c:pt>
                <c:pt idx="35">
                  <c:v>40000</c:v>
                </c:pt>
                <c:pt idx="36">
                  <c:v>50000</c:v>
                </c:pt>
              </c:numCache>
            </c:numRef>
          </c:xVal>
          <c:yVal>
            <c:numRef>
              <c:f>'Drift Raw data '!$AZ$63:$AZ$99</c:f>
              <c:numCache>
                <c:formatCode>0.000_ ;[Red]\-0.000\ </c:formatCode>
                <c:ptCount val="37"/>
                <c:pt idx="0" formatCode="0.000_);[Red]\(0.000\)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4F41-46DB-9827-74EA1CDA7E6A}"/>
            </c:ext>
          </c:extLst>
        </c:ser>
        <c:ser>
          <c:idx val="4"/>
          <c:order val="4"/>
          <c:tx>
            <c:strRef>
              <c:f>'Drift Raw data '!$BN$59</c:f>
              <c:strCache>
                <c:ptCount val="1"/>
                <c:pt idx="0">
                  <c:v>0</c:v>
                </c:pt>
              </c:strCache>
            </c:strRef>
          </c:tx>
          <c:xVal>
            <c:numRef>
              <c:f>'Drift Raw data '!$BL$63:$BL$99</c:f>
              <c:numCache>
                <c:formatCode>General</c:formatCode>
                <c:ptCount val="37"/>
                <c:pt idx="0">
                  <c:v>0</c:v>
                </c:pt>
                <c:pt idx="1">
                  <c:v>3.3333333333333333E-2</c:v>
                </c:pt>
                <c:pt idx="2">
                  <c:v>8.3333333333333301E-2</c:v>
                </c:pt>
                <c:pt idx="3">
                  <c:v>0.16666666666666666</c:v>
                </c:pt>
                <c:pt idx="4">
                  <c:v>0.33333333333333331</c:v>
                </c:pt>
                <c:pt idx="5">
                  <c:v>0.5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8</c:v>
                </c:pt>
                <c:pt idx="10">
                  <c:v>12</c:v>
                </c:pt>
                <c:pt idx="11">
                  <c:v>36.5</c:v>
                </c:pt>
                <c:pt idx="12">
                  <c:v>48</c:v>
                </c:pt>
                <c:pt idx="13">
                  <c:v>72</c:v>
                </c:pt>
                <c:pt idx="14">
                  <c:v>100</c:v>
                </c:pt>
                <c:pt idx="15">
                  <c:v>168</c:v>
                </c:pt>
                <c:pt idx="16">
                  <c:v>200</c:v>
                </c:pt>
                <c:pt idx="17">
                  <c:v>250</c:v>
                </c:pt>
                <c:pt idx="18">
                  <c:v>300</c:v>
                </c:pt>
                <c:pt idx="19">
                  <c:v>400</c:v>
                </c:pt>
                <c:pt idx="20">
                  <c:v>500</c:v>
                </c:pt>
                <c:pt idx="21">
                  <c:v>700</c:v>
                </c:pt>
                <c:pt idx="22">
                  <c:v>1000</c:v>
                </c:pt>
                <c:pt idx="23">
                  <c:v>1500</c:v>
                </c:pt>
                <c:pt idx="24">
                  <c:v>2000</c:v>
                </c:pt>
                <c:pt idx="25">
                  <c:v>2500</c:v>
                </c:pt>
                <c:pt idx="26">
                  <c:v>3000</c:v>
                </c:pt>
                <c:pt idx="27">
                  <c:v>4000</c:v>
                </c:pt>
                <c:pt idx="28">
                  <c:v>5000</c:v>
                </c:pt>
                <c:pt idx="29">
                  <c:v>7000</c:v>
                </c:pt>
                <c:pt idx="30">
                  <c:v>10000</c:v>
                </c:pt>
                <c:pt idx="31">
                  <c:v>15000</c:v>
                </c:pt>
                <c:pt idx="32">
                  <c:v>20000</c:v>
                </c:pt>
                <c:pt idx="33">
                  <c:v>25000</c:v>
                </c:pt>
                <c:pt idx="34">
                  <c:v>30000</c:v>
                </c:pt>
                <c:pt idx="35">
                  <c:v>40000</c:v>
                </c:pt>
                <c:pt idx="36">
                  <c:v>50000</c:v>
                </c:pt>
              </c:numCache>
            </c:numRef>
          </c:xVal>
          <c:yVal>
            <c:numRef>
              <c:f>'Drift Raw data '!$BO$63:$BO$99</c:f>
              <c:numCache>
                <c:formatCode>0.0000_);[Red]\(0.0000\)</c:formatCode>
                <c:ptCount val="37"/>
                <c:pt idx="0" formatCode="0.000_);[Red]\(0.000\)">
                  <c:v>0</c:v>
                </c:pt>
                <c:pt idx="12" formatCode="0.000_ ;[Red]\-0.000\ 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4F41-46DB-9827-74EA1CDA7E6A}"/>
            </c:ext>
          </c:extLst>
        </c:ser>
        <c:ser>
          <c:idx val="5"/>
          <c:order val="5"/>
          <c:tx>
            <c:strRef>
              <c:f>'Drift Raw data '!$CC$59</c:f>
              <c:strCache>
                <c:ptCount val="1"/>
                <c:pt idx="0">
                  <c:v>0</c:v>
                </c:pt>
              </c:strCache>
            </c:strRef>
          </c:tx>
          <c:xVal>
            <c:numRef>
              <c:f>'Drift Raw data '!$CA$63:$CA$99</c:f>
              <c:numCache>
                <c:formatCode>General</c:formatCode>
                <c:ptCount val="37"/>
                <c:pt idx="0">
                  <c:v>0</c:v>
                </c:pt>
                <c:pt idx="1">
                  <c:v>3.3333333333333333E-2</c:v>
                </c:pt>
                <c:pt idx="2">
                  <c:v>8.3333333333333301E-2</c:v>
                </c:pt>
                <c:pt idx="3">
                  <c:v>0.16666666666666666</c:v>
                </c:pt>
                <c:pt idx="4">
                  <c:v>0.33333333333333331</c:v>
                </c:pt>
                <c:pt idx="5">
                  <c:v>0.5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8</c:v>
                </c:pt>
                <c:pt idx="10">
                  <c:v>12</c:v>
                </c:pt>
                <c:pt idx="11">
                  <c:v>24</c:v>
                </c:pt>
                <c:pt idx="12">
                  <c:v>48</c:v>
                </c:pt>
                <c:pt idx="13">
                  <c:v>72</c:v>
                </c:pt>
                <c:pt idx="14">
                  <c:v>100</c:v>
                </c:pt>
                <c:pt idx="15">
                  <c:v>140</c:v>
                </c:pt>
                <c:pt idx="16">
                  <c:v>200</c:v>
                </c:pt>
                <c:pt idx="17">
                  <c:v>250</c:v>
                </c:pt>
                <c:pt idx="18">
                  <c:v>300</c:v>
                </c:pt>
                <c:pt idx="19">
                  <c:v>400</c:v>
                </c:pt>
                <c:pt idx="20">
                  <c:v>500</c:v>
                </c:pt>
                <c:pt idx="21">
                  <c:v>700</c:v>
                </c:pt>
                <c:pt idx="22">
                  <c:v>1000</c:v>
                </c:pt>
                <c:pt idx="23">
                  <c:v>1500</c:v>
                </c:pt>
                <c:pt idx="24">
                  <c:v>2000</c:v>
                </c:pt>
                <c:pt idx="25">
                  <c:v>2500</c:v>
                </c:pt>
                <c:pt idx="26">
                  <c:v>3000</c:v>
                </c:pt>
                <c:pt idx="27">
                  <c:v>4000</c:v>
                </c:pt>
                <c:pt idx="28">
                  <c:v>5000</c:v>
                </c:pt>
                <c:pt idx="29">
                  <c:v>7000</c:v>
                </c:pt>
                <c:pt idx="30">
                  <c:v>10000</c:v>
                </c:pt>
                <c:pt idx="31">
                  <c:v>15000</c:v>
                </c:pt>
                <c:pt idx="32">
                  <c:v>20000</c:v>
                </c:pt>
                <c:pt idx="33">
                  <c:v>25000</c:v>
                </c:pt>
                <c:pt idx="34">
                  <c:v>30000</c:v>
                </c:pt>
                <c:pt idx="35">
                  <c:v>40000</c:v>
                </c:pt>
                <c:pt idx="36">
                  <c:v>50000</c:v>
                </c:pt>
              </c:numCache>
            </c:numRef>
          </c:xVal>
          <c:yVal>
            <c:numRef>
              <c:f>'Drift Raw data '!$CD$63:$CD$99</c:f>
              <c:numCache>
                <c:formatCode>0.0000_);[Red]\(0.0000\)</c:formatCode>
                <c:ptCount val="37"/>
                <c:pt idx="0" formatCode="0.000_);[Red]\(0.000\)">
                  <c:v>0</c:v>
                </c:pt>
                <c:pt idx="12" formatCode="0.000_ ;[Red]\-0.000\ 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4F41-46DB-9827-74EA1CDA7E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503808"/>
        <c:axId val="130505728"/>
      </c:scatterChart>
      <c:valAx>
        <c:axId val="130503808"/>
        <c:scaling>
          <c:orientation val="minMax"/>
          <c:max val="100"/>
          <c:min val="0"/>
        </c:scaling>
        <c:delete val="0"/>
        <c:axPos val="b"/>
        <c:majorGridlines/>
        <c:minorGridlines>
          <c:spPr>
            <a:ln>
              <a:solidFill>
                <a:schemeClr val="bg1">
                  <a:lumMod val="85000"/>
                </a:scheme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lang="ja-JP"/>
                </a:pPr>
                <a:r>
                  <a:rPr lang="en-US" altLang="ja-JP"/>
                  <a:t>Aging</a:t>
                </a:r>
                <a:r>
                  <a:rPr lang="en-US" altLang="ja-JP" baseline="0"/>
                  <a:t> Time</a:t>
                </a:r>
                <a:r>
                  <a:rPr lang="ja-JP" altLang="en-US" baseline="0"/>
                  <a:t>　</a:t>
                </a:r>
                <a:r>
                  <a:rPr lang="en-US" altLang="ja-JP" baseline="0"/>
                  <a:t>[hours]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6577727194536167"/>
              <c:y val="0.88537237661735346"/>
            </c:manualLayout>
          </c:layout>
          <c:overlay val="0"/>
        </c:title>
        <c:numFmt formatCode="General" sourceLinked="1"/>
        <c:majorTickMark val="out"/>
        <c:minorTickMark val="none"/>
        <c:tickLblPos val="low"/>
        <c:txPr>
          <a:bodyPr/>
          <a:lstStyle/>
          <a:p>
            <a:pPr>
              <a:defRPr lang="ja-JP" sz="1200">
                <a:latin typeface="+mj-lt"/>
              </a:defRPr>
            </a:pPr>
            <a:endParaRPr lang="zh-CN"/>
          </a:p>
        </c:txPr>
        <c:crossAx val="130505728"/>
        <c:crosses val="autoZero"/>
        <c:crossBetween val="midCat"/>
      </c:valAx>
      <c:valAx>
        <c:axId val="130505728"/>
        <c:scaling>
          <c:orientation val="minMax"/>
          <c:min val="-1.0000000000000002E-2"/>
        </c:scaling>
        <c:delete val="0"/>
        <c:axPos val="l"/>
        <c:majorGridlines/>
        <c:minorGridlines>
          <c:spPr>
            <a:ln>
              <a:solidFill>
                <a:schemeClr val="bg1">
                  <a:lumMod val="85000"/>
                </a:scheme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lang="ja-JP" b="0">
                    <a:latin typeface="Arial Unicode MS" pitchFamily="50" charset="-128"/>
                    <a:ea typeface="Arial Unicode MS" pitchFamily="50" charset="-128"/>
                    <a:cs typeface="Arial Unicode MS" pitchFamily="50" charset="-128"/>
                  </a:defRPr>
                </a:pPr>
                <a:r>
                  <a:rPr lang="en-US" altLang="ja-JP" b="0">
                    <a:latin typeface="Arial Unicode MS" pitchFamily="50" charset="-128"/>
                    <a:ea typeface="Arial Unicode MS" pitchFamily="50" charset="-128"/>
                    <a:cs typeface="Arial Unicode MS" pitchFamily="50" charset="-128"/>
                  </a:rPr>
                  <a:t>White Chromaticity</a:t>
                </a:r>
                <a:r>
                  <a:rPr lang="ja-JP" altLang="en-US" b="0">
                    <a:latin typeface="Arial Unicode MS" pitchFamily="50" charset="-128"/>
                    <a:ea typeface="Arial Unicode MS" pitchFamily="50" charset="-128"/>
                    <a:cs typeface="Arial Unicode MS" pitchFamily="50" charset="-128"/>
                  </a:rPr>
                  <a:t>　</a:t>
                </a:r>
                <a:r>
                  <a:rPr lang="en-US" altLang="ja-JP" b="0">
                    <a:latin typeface="Arial Unicode MS" pitchFamily="50" charset="-128"/>
                    <a:ea typeface="Arial Unicode MS" pitchFamily="50" charset="-128"/>
                    <a:cs typeface="Arial Unicode MS" pitchFamily="50" charset="-128"/>
                  </a:rPr>
                  <a:t>x value</a:t>
                </a:r>
                <a:endParaRPr lang="ja-JP" altLang="en-US" b="0">
                  <a:latin typeface="Arial Unicode MS" pitchFamily="50" charset="-128"/>
                  <a:ea typeface="Arial Unicode MS" pitchFamily="50" charset="-128"/>
                  <a:cs typeface="Arial Unicode MS" pitchFamily="50" charset="-128"/>
                </a:endParaRPr>
              </a:p>
            </c:rich>
          </c:tx>
          <c:overlay val="0"/>
        </c:title>
        <c:numFmt formatCode="#,##0.000_ " sourceLinked="0"/>
        <c:majorTickMark val="out"/>
        <c:minorTickMark val="none"/>
        <c:tickLblPos val="nextTo"/>
        <c:txPr>
          <a:bodyPr/>
          <a:lstStyle/>
          <a:p>
            <a:pPr>
              <a:defRPr lang="ja-JP" sz="1200">
                <a:latin typeface="+mj-lt"/>
              </a:defRPr>
            </a:pPr>
            <a:endParaRPr lang="zh-CN"/>
          </a:p>
        </c:txPr>
        <c:crossAx val="130503808"/>
        <c:crosses val="autoZero"/>
        <c:crossBetween val="midCat"/>
        <c:majorUnit val="1.0000000000000002E-2"/>
      </c:valAx>
    </c:plotArea>
    <c:legend>
      <c:legendPos val="r"/>
      <c:layout>
        <c:manualLayout>
          <c:xMode val="edge"/>
          <c:yMode val="edge"/>
          <c:x val="0.80477512399570028"/>
          <c:y val="1.4067684660388836E-2"/>
          <c:w val="0.1875049109192653"/>
          <c:h val="0.33164530689926142"/>
        </c:manualLayout>
      </c:layout>
      <c:overlay val="1"/>
      <c:spPr>
        <a:solidFill>
          <a:schemeClr val="bg1"/>
        </a:solidFill>
        <a:ln>
          <a:solidFill>
            <a:schemeClr val="bg1">
              <a:lumMod val="75000"/>
            </a:schemeClr>
          </a:solidFill>
        </a:ln>
      </c:spPr>
      <c:txPr>
        <a:bodyPr/>
        <a:lstStyle/>
        <a:p>
          <a:pPr>
            <a:defRPr lang="ja-JP" sz="1200">
              <a:latin typeface="+mn-lt"/>
            </a:defRPr>
          </a:pPr>
          <a:endParaRPr lang="zh-CN"/>
        </a:p>
      </c:txPr>
    </c:legend>
    <c:plotVisOnly val="1"/>
    <c:dispBlanksAs val="span"/>
    <c:showDLblsOverMax val="0"/>
  </c:chart>
  <c:printSettings>
    <c:headerFooter/>
    <c:pageMargins b="0.75000000000000455" l="0.70000000000000062" r="0.70000000000000062" t="0.75000000000000455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ja-JP"/>
            </a:pPr>
            <a:r>
              <a:rPr lang="en-US" altLang="ja-JP"/>
              <a:t>Wx (Variation)</a:t>
            </a:r>
            <a:endParaRPr lang="ja-JP" alt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'Drift Raw data '!$F$59</c:f>
              <c:strCache>
                <c:ptCount val="1"/>
                <c:pt idx="0">
                  <c:v>0</c:v>
                </c:pt>
              </c:strCache>
            </c:strRef>
          </c:tx>
          <c:marker>
            <c:symbol val="square"/>
            <c:size val="5"/>
          </c:marker>
          <c:xVal>
            <c:numRef>
              <c:f>'Drift Raw data '!$C$63:$C$96</c:f>
              <c:numCache>
                <c:formatCode>General</c:formatCode>
                <c:ptCount val="34"/>
                <c:pt idx="0">
                  <c:v>0</c:v>
                </c:pt>
                <c:pt idx="1">
                  <c:v>3.3333333333333333E-2</c:v>
                </c:pt>
                <c:pt idx="2">
                  <c:v>8.3333333333333301E-2</c:v>
                </c:pt>
                <c:pt idx="3">
                  <c:v>0.16666666666666666</c:v>
                </c:pt>
                <c:pt idx="4">
                  <c:v>0.33333333333333331</c:v>
                </c:pt>
                <c:pt idx="5">
                  <c:v>0.5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8</c:v>
                </c:pt>
                <c:pt idx="10">
                  <c:v>12</c:v>
                </c:pt>
                <c:pt idx="11">
                  <c:v>24</c:v>
                </c:pt>
                <c:pt idx="12">
                  <c:v>48</c:v>
                </c:pt>
                <c:pt idx="13">
                  <c:v>72</c:v>
                </c:pt>
                <c:pt idx="14">
                  <c:v>100</c:v>
                </c:pt>
                <c:pt idx="15">
                  <c:v>168</c:v>
                </c:pt>
                <c:pt idx="16">
                  <c:v>196</c:v>
                </c:pt>
                <c:pt idx="17">
                  <c:v>216</c:v>
                </c:pt>
                <c:pt idx="18">
                  <c:v>264</c:v>
                </c:pt>
                <c:pt idx="19">
                  <c:v>300</c:v>
                </c:pt>
                <c:pt idx="20">
                  <c:v>336</c:v>
                </c:pt>
                <c:pt idx="21">
                  <c:v>408</c:v>
                </c:pt>
                <c:pt idx="22">
                  <c:v>504</c:v>
                </c:pt>
                <c:pt idx="23">
                  <c:v>600</c:v>
                </c:pt>
                <c:pt idx="24">
                  <c:v>720</c:v>
                </c:pt>
                <c:pt idx="25">
                  <c:v>792</c:v>
                </c:pt>
                <c:pt idx="26">
                  <c:v>840</c:v>
                </c:pt>
                <c:pt idx="27">
                  <c:v>912</c:v>
                </c:pt>
                <c:pt idx="28">
                  <c:v>5000</c:v>
                </c:pt>
                <c:pt idx="29">
                  <c:v>7000</c:v>
                </c:pt>
                <c:pt idx="30">
                  <c:v>10000</c:v>
                </c:pt>
                <c:pt idx="31">
                  <c:v>15000</c:v>
                </c:pt>
                <c:pt idx="32">
                  <c:v>20000</c:v>
                </c:pt>
                <c:pt idx="33">
                  <c:v>25000</c:v>
                </c:pt>
              </c:numCache>
            </c:numRef>
          </c:xVal>
          <c:yVal>
            <c:numRef>
              <c:f>'Drift Raw data '!$J$63:$J$96</c:f>
              <c:numCache>
                <c:formatCode>0.000_ ;[Red]\-0.000\ </c:formatCode>
                <c:ptCount val="34"/>
                <c:pt idx="0">
                  <c:v>0</c:v>
                </c:pt>
                <c:pt idx="1">
                  <c:v>-0.2928</c:v>
                </c:pt>
                <c:pt idx="2">
                  <c:v>-1.419999999999999E-2</c:v>
                </c:pt>
                <c:pt idx="3">
                  <c:v>-0.2928</c:v>
                </c:pt>
                <c:pt idx="4">
                  <c:v>-0.2928</c:v>
                </c:pt>
                <c:pt idx="5">
                  <c:v>-0.2928</c:v>
                </c:pt>
                <c:pt idx="6">
                  <c:v>-1.6799999999999982E-2</c:v>
                </c:pt>
                <c:pt idx="7">
                  <c:v>-1.7799999999999983E-2</c:v>
                </c:pt>
                <c:pt idx="8">
                  <c:v>-1.7799999999999983E-2</c:v>
                </c:pt>
                <c:pt idx="11">
                  <c:v>-1.9799999999999984E-2</c:v>
                </c:pt>
                <c:pt idx="12">
                  <c:v>-1.9799999999999984E-2</c:v>
                </c:pt>
                <c:pt idx="15">
                  <c:v>-2.0799999999999985E-2</c:v>
                </c:pt>
                <c:pt idx="16">
                  <c:v>-2.0799999999999985E-2</c:v>
                </c:pt>
                <c:pt idx="17">
                  <c:v>-2.1799999999999986E-2</c:v>
                </c:pt>
                <c:pt idx="18">
                  <c:v>-2.1500000000000019E-2</c:v>
                </c:pt>
                <c:pt idx="19">
                  <c:v>-2.1500000000000019E-2</c:v>
                </c:pt>
                <c:pt idx="20">
                  <c:v>-0.2928</c:v>
                </c:pt>
                <c:pt idx="21">
                  <c:v>-0.2928</c:v>
                </c:pt>
                <c:pt idx="22">
                  <c:v>-0.2928</c:v>
                </c:pt>
                <c:pt idx="23">
                  <c:v>-0.2928</c:v>
                </c:pt>
                <c:pt idx="24">
                  <c:v>-0.2928</c:v>
                </c:pt>
                <c:pt idx="25">
                  <c:v>-0.2928</c:v>
                </c:pt>
                <c:pt idx="26">
                  <c:v>-0.2928</c:v>
                </c:pt>
                <c:pt idx="27">
                  <c:v>-0.2928</c:v>
                </c:pt>
                <c:pt idx="28">
                  <c:v>-0.2928</c:v>
                </c:pt>
                <c:pt idx="29">
                  <c:v>-0.2928</c:v>
                </c:pt>
                <c:pt idx="30">
                  <c:v>-0.2928</c:v>
                </c:pt>
                <c:pt idx="31">
                  <c:v>-0.2928</c:v>
                </c:pt>
                <c:pt idx="32">
                  <c:v>-0.2928</c:v>
                </c:pt>
                <c:pt idx="33">
                  <c:v>-0.2928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339-460F-9D14-5942E54ACCB2}"/>
            </c:ext>
          </c:extLst>
        </c:ser>
        <c:ser>
          <c:idx val="1"/>
          <c:order val="1"/>
          <c:tx>
            <c:strRef>
              <c:f>'Drift Raw data '!$U$59</c:f>
              <c:strCache>
                <c:ptCount val="1"/>
                <c:pt idx="0">
                  <c:v>0</c:v>
                </c:pt>
              </c:strCache>
            </c:strRef>
          </c:tx>
          <c:marker>
            <c:symbol val="square"/>
            <c:size val="5"/>
          </c:marker>
          <c:xVal>
            <c:numRef>
              <c:f>'Drift Raw data '!$C$63:$C$96</c:f>
              <c:numCache>
                <c:formatCode>General</c:formatCode>
                <c:ptCount val="34"/>
                <c:pt idx="0">
                  <c:v>0</c:v>
                </c:pt>
                <c:pt idx="1">
                  <c:v>3.3333333333333333E-2</c:v>
                </c:pt>
                <c:pt idx="2">
                  <c:v>8.3333333333333301E-2</c:v>
                </c:pt>
                <c:pt idx="3">
                  <c:v>0.16666666666666666</c:v>
                </c:pt>
                <c:pt idx="4">
                  <c:v>0.33333333333333331</c:v>
                </c:pt>
                <c:pt idx="5">
                  <c:v>0.5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8</c:v>
                </c:pt>
                <c:pt idx="10">
                  <c:v>12</c:v>
                </c:pt>
                <c:pt idx="11">
                  <c:v>24</c:v>
                </c:pt>
                <c:pt idx="12">
                  <c:v>48</c:v>
                </c:pt>
                <c:pt idx="13">
                  <c:v>72</c:v>
                </c:pt>
                <c:pt idx="14">
                  <c:v>100</c:v>
                </c:pt>
                <c:pt idx="15">
                  <c:v>168</c:v>
                </c:pt>
                <c:pt idx="16">
                  <c:v>196</c:v>
                </c:pt>
                <c:pt idx="17">
                  <c:v>216</c:v>
                </c:pt>
                <c:pt idx="18">
                  <c:v>264</c:v>
                </c:pt>
                <c:pt idx="19">
                  <c:v>300</c:v>
                </c:pt>
                <c:pt idx="20">
                  <c:v>336</c:v>
                </c:pt>
                <c:pt idx="21">
                  <c:v>408</c:v>
                </c:pt>
                <c:pt idx="22">
                  <c:v>504</c:v>
                </c:pt>
                <c:pt idx="23">
                  <c:v>600</c:v>
                </c:pt>
                <c:pt idx="24">
                  <c:v>720</c:v>
                </c:pt>
                <c:pt idx="25">
                  <c:v>792</c:v>
                </c:pt>
                <c:pt idx="26">
                  <c:v>840</c:v>
                </c:pt>
                <c:pt idx="27">
                  <c:v>912</c:v>
                </c:pt>
                <c:pt idx="28">
                  <c:v>5000</c:v>
                </c:pt>
                <c:pt idx="29">
                  <c:v>7000</c:v>
                </c:pt>
                <c:pt idx="30">
                  <c:v>10000</c:v>
                </c:pt>
                <c:pt idx="31">
                  <c:v>15000</c:v>
                </c:pt>
                <c:pt idx="32">
                  <c:v>20000</c:v>
                </c:pt>
                <c:pt idx="33">
                  <c:v>25000</c:v>
                </c:pt>
              </c:numCache>
            </c:numRef>
          </c:xVal>
          <c:yVal>
            <c:numRef>
              <c:f>'Drift Raw data '!$Y$63:$Y$96</c:f>
              <c:numCache>
                <c:formatCode>0.000_ ;[Red]\-0.000\ </c:formatCode>
                <c:ptCount val="34"/>
                <c:pt idx="0">
                  <c:v>0</c:v>
                </c:pt>
                <c:pt idx="1">
                  <c:v>-0.2954</c:v>
                </c:pt>
                <c:pt idx="2">
                  <c:v>-1.639999999999997E-2</c:v>
                </c:pt>
                <c:pt idx="3">
                  <c:v>-0.2954</c:v>
                </c:pt>
                <c:pt idx="4">
                  <c:v>-0.2954</c:v>
                </c:pt>
                <c:pt idx="5">
                  <c:v>-0.2954</c:v>
                </c:pt>
                <c:pt idx="6">
                  <c:v>-1.8799999999999983E-2</c:v>
                </c:pt>
                <c:pt idx="7">
                  <c:v>-1.9399999999999973E-2</c:v>
                </c:pt>
                <c:pt idx="8">
                  <c:v>-1.9399999999999973E-2</c:v>
                </c:pt>
                <c:pt idx="9">
                  <c:v>-2.0399999999999974E-2</c:v>
                </c:pt>
                <c:pt idx="10">
                  <c:v>-2.0399999999999974E-2</c:v>
                </c:pt>
                <c:pt idx="11">
                  <c:v>-2.1399999999999975E-2</c:v>
                </c:pt>
                <c:pt idx="12">
                  <c:v>-2.2399999999999975E-2</c:v>
                </c:pt>
                <c:pt idx="13">
                  <c:v>-2.2399999999999975E-2</c:v>
                </c:pt>
                <c:pt idx="14">
                  <c:v>-2.2399999999999975E-2</c:v>
                </c:pt>
                <c:pt idx="15">
                  <c:v>-2.3399999999999976E-2</c:v>
                </c:pt>
                <c:pt idx="16">
                  <c:v>-2.2899999999999976E-2</c:v>
                </c:pt>
                <c:pt idx="17">
                  <c:v>-2.3399999999999976E-2</c:v>
                </c:pt>
                <c:pt idx="18">
                  <c:v>-2.2399999999999975E-2</c:v>
                </c:pt>
                <c:pt idx="19">
                  <c:v>-2.3299999999999987E-2</c:v>
                </c:pt>
                <c:pt idx="20">
                  <c:v>-0.2954</c:v>
                </c:pt>
                <c:pt idx="21">
                  <c:v>-0.2954</c:v>
                </c:pt>
                <c:pt idx="22">
                  <c:v>-0.2954</c:v>
                </c:pt>
                <c:pt idx="23">
                  <c:v>-0.2954</c:v>
                </c:pt>
                <c:pt idx="24">
                  <c:v>-0.2954</c:v>
                </c:pt>
                <c:pt idx="25">
                  <c:v>-0.2954</c:v>
                </c:pt>
                <c:pt idx="26">
                  <c:v>-0.2954</c:v>
                </c:pt>
                <c:pt idx="27">
                  <c:v>-0.2954</c:v>
                </c:pt>
                <c:pt idx="28">
                  <c:v>-0.2954</c:v>
                </c:pt>
                <c:pt idx="29">
                  <c:v>-0.2954</c:v>
                </c:pt>
                <c:pt idx="30">
                  <c:v>-0.2954</c:v>
                </c:pt>
                <c:pt idx="31">
                  <c:v>-0.2954</c:v>
                </c:pt>
                <c:pt idx="32">
                  <c:v>-0.2954</c:v>
                </c:pt>
                <c:pt idx="33">
                  <c:v>-0.2954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339-460F-9D14-5942E54ACCB2}"/>
            </c:ext>
          </c:extLst>
        </c:ser>
        <c:ser>
          <c:idx val="2"/>
          <c:order val="2"/>
          <c:tx>
            <c:strRef>
              <c:f>'Drift Raw data '!$AJ$59</c:f>
              <c:strCache>
                <c:ptCount val="1"/>
                <c:pt idx="0">
                  <c:v>0</c:v>
                </c:pt>
              </c:strCache>
            </c:strRef>
          </c:tx>
          <c:marker>
            <c:symbol val="triangle"/>
            <c:size val="5"/>
          </c:marker>
          <c:xVal>
            <c:numRef>
              <c:f>'Drift Raw data '!$C$63:$C$96</c:f>
              <c:numCache>
                <c:formatCode>General</c:formatCode>
                <c:ptCount val="34"/>
                <c:pt idx="0">
                  <c:v>0</c:v>
                </c:pt>
                <c:pt idx="1">
                  <c:v>3.3333333333333333E-2</c:v>
                </c:pt>
                <c:pt idx="2">
                  <c:v>8.3333333333333301E-2</c:v>
                </c:pt>
                <c:pt idx="3">
                  <c:v>0.16666666666666666</c:v>
                </c:pt>
                <c:pt idx="4">
                  <c:v>0.33333333333333331</c:v>
                </c:pt>
                <c:pt idx="5">
                  <c:v>0.5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8</c:v>
                </c:pt>
                <c:pt idx="10">
                  <c:v>12</c:v>
                </c:pt>
                <c:pt idx="11">
                  <c:v>24</c:v>
                </c:pt>
                <c:pt idx="12">
                  <c:v>48</c:v>
                </c:pt>
                <c:pt idx="13">
                  <c:v>72</c:v>
                </c:pt>
                <c:pt idx="14">
                  <c:v>100</c:v>
                </c:pt>
                <c:pt idx="15">
                  <c:v>168</c:v>
                </c:pt>
                <c:pt idx="16">
                  <c:v>196</c:v>
                </c:pt>
                <c:pt idx="17">
                  <c:v>216</c:v>
                </c:pt>
                <c:pt idx="18">
                  <c:v>264</c:v>
                </c:pt>
                <c:pt idx="19">
                  <c:v>300</c:v>
                </c:pt>
                <c:pt idx="20">
                  <c:v>336</c:v>
                </c:pt>
                <c:pt idx="21">
                  <c:v>408</c:v>
                </c:pt>
                <c:pt idx="22">
                  <c:v>504</c:v>
                </c:pt>
                <c:pt idx="23">
                  <c:v>600</c:v>
                </c:pt>
                <c:pt idx="24">
                  <c:v>720</c:v>
                </c:pt>
                <c:pt idx="25">
                  <c:v>792</c:v>
                </c:pt>
                <c:pt idx="26">
                  <c:v>840</c:v>
                </c:pt>
                <c:pt idx="27">
                  <c:v>912</c:v>
                </c:pt>
                <c:pt idx="28">
                  <c:v>5000</c:v>
                </c:pt>
                <c:pt idx="29">
                  <c:v>7000</c:v>
                </c:pt>
                <c:pt idx="30">
                  <c:v>10000</c:v>
                </c:pt>
                <c:pt idx="31">
                  <c:v>15000</c:v>
                </c:pt>
                <c:pt idx="32">
                  <c:v>20000</c:v>
                </c:pt>
                <c:pt idx="33">
                  <c:v>25000</c:v>
                </c:pt>
              </c:numCache>
            </c:numRef>
          </c:xVal>
          <c:yVal>
            <c:numRef>
              <c:f>'Drift Raw data '!$AN$63:$AN$96</c:f>
              <c:numCache>
                <c:formatCode>0.000_ ;[Red]\-0.000\ 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339-460F-9D14-5942E54ACCB2}"/>
            </c:ext>
          </c:extLst>
        </c:ser>
        <c:ser>
          <c:idx val="3"/>
          <c:order val="3"/>
          <c:tx>
            <c:strRef>
              <c:f>'Drift Raw data '!$AY$59</c:f>
              <c:strCache>
                <c:ptCount val="1"/>
                <c:pt idx="0">
                  <c:v>0</c:v>
                </c:pt>
              </c:strCache>
            </c:strRef>
          </c:tx>
          <c:marker>
            <c:symbol val="triangle"/>
            <c:size val="5"/>
          </c:marker>
          <c:xVal>
            <c:numRef>
              <c:f>'Drift Raw data '!$C$63:$C$96</c:f>
              <c:numCache>
                <c:formatCode>General</c:formatCode>
                <c:ptCount val="34"/>
                <c:pt idx="0">
                  <c:v>0</c:v>
                </c:pt>
                <c:pt idx="1">
                  <c:v>3.3333333333333333E-2</c:v>
                </c:pt>
                <c:pt idx="2">
                  <c:v>8.3333333333333301E-2</c:v>
                </c:pt>
                <c:pt idx="3">
                  <c:v>0.16666666666666666</c:v>
                </c:pt>
                <c:pt idx="4">
                  <c:v>0.33333333333333331</c:v>
                </c:pt>
                <c:pt idx="5">
                  <c:v>0.5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8</c:v>
                </c:pt>
                <c:pt idx="10">
                  <c:v>12</c:v>
                </c:pt>
                <c:pt idx="11">
                  <c:v>24</c:v>
                </c:pt>
                <c:pt idx="12">
                  <c:v>48</c:v>
                </c:pt>
                <c:pt idx="13">
                  <c:v>72</c:v>
                </c:pt>
                <c:pt idx="14">
                  <c:v>100</c:v>
                </c:pt>
                <c:pt idx="15">
                  <c:v>168</c:v>
                </c:pt>
                <c:pt idx="16">
                  <c:v>196</c:v>
                </c:pt>
                <c:pt idx="17">
                  <c:v>216</c:v>
                </c:pt>
                <c:pt idx="18">
                  <c:v>264</c:v>
                </c:pt>
                <c:pt idx="19">
                  <c:v>300</c:v>
                </c:pt>
                <c:pt idx="20">
                  <c:v>336</c:v>
                </c:pt>
                <c:pt idx="21">
                  <c:v>408</c:v>
                </c:pt>
                <c:pt idx="22">
                  <c:v>504</c:v>
                </c:pt>
                <c:pt idx="23">
                  <c:v>600</c:v>
                </c:pt>
                <c:pt idx="24">
                  <c:v>720</c:v>
                </c:pt>
                <c:pt idx="25">
                  <c:v>792</c:v>
                </c:pt>
                <c:pt idx="26">
                  <c:v>840</c:v>
                </c:pt>
                <c:pt idx="27">
                  <c:v>912</c:v>
                </c:pt>
                <c:pt idx="28">
                  <c:v>5000</c:v>
                </c:pt>
                <c:pt idx="29">
                  <c:v>7000</c:v>
                </c:pt>
                <c:pt idx="30">
                  <c:v>10000</c:v>
                </c:pt>
                <c:pt idx="31">
                  <c:v>15000</c:v>
                </c:pt>
                <c:pt idx="32">
                  <c:v>20000</c:v>
                </c:pt>
                <c:pt idx="33">
                  <c:v>25000</c:v>
                </c:pt>
              </c:numCache>
            </c:numRef>
          </c:xVal>
          <c:yVal>
            <c:numRef>
              <c:f>'Drift Raw data '!$BC$63:$BC$96</c:f>
              <c:numCache>
                <c:formatCode>0.000_ ;[Red]\-0.000\ 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7339-460F-9D14-5942E54ACCB2}"/>
            </c:ext>
          </c:extLst>
        </c:ser>
        <c:ser>
          <c:idx val="4"/>
          <c:order val="4"/>
          <c:tx>
            <c:strRef>
              <c:f>'Drift Raw data '!$BN$59</c:f>
              <c:strCache>
                <c:ptCount val="1"/>
                <c:pt idx="0">
                  <c:v>0</c:v>
                </c:pt>
              </c:strCache>
            </c:strRef>
          </c:tx>
          <c:marker>
            <c:symbol val="circle"/>
            <c:size val="5"/>
          </c:marker>
          <c:xVal>
            <c:numRef>
              <c:f>'Drift Raw data '!$C$63:$C$96</c:f>
              <c:numCache>
                <c:formatCode>General</c:formatCode>
                <c:ptCount val="34"/>
                <c:pt idx="0">
                  <c:v>0</c:v>
                </c:pt>
                <c:pt idx="1">
                  <c:v>3.3333333333333333E-2</c:v>
                </c:pt>
                <c:pt idx="2">
                  <c:v>8.3333333333333301E-2</c:v>
                </c:pt>
                <c:pt idx="3">
                  <c:v>0.16666666666666666</c:v>
                </c:pt>
                <c:pt idx="4">
                  <c:v>0.33333333333333331</c:v>
                </c:pt>
                <c:pt idx="5">
                  <c:v>0.5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8</c:v>
                </c:pt>
                <c:pt idx="10">
                  <c:v>12</c:v>
                </c:pt>
                <c:pt idx="11">
                  <c:v>24</c:v>
                </c:pt>
                <c:pt idx="12">
                  <c:v>48</c:v>
                </c:pt>
                <c:pt idx="13">
                  <c:v>72</c:v>
                </c:pt>
                <c:pt idx="14">
                  <c:v>100</c:v>
                </c:pt>
                <c:pt idx="15">
                  <c:v>168</c:v>
                </c:pt>
                <c:pt idx="16">
                  <c:v>196</c:v>
                </c:pt>
                <c:pt idx="17">
                  <c:v>216</c:v>
                </c:pt>
                <c:pt idx="18">
                  <c:v>264</c:v>
                </c:pt>
                <c:pt idx="19">
                  <c:v>300</c:v>
                </c:pt>
                <c:pt idx="20">
                  <c:v>336</c:v>
                </c:pt>
                <c:pt idx="21">
                  <c:v>408</c:v>
                </c:pt>
                <c:pt idx="22">
                  <c:v>504</c:v>
                </c:pt>
                <c:pt idx="23">
                  <c:v>600</c:v>
                </c:pt>
                <c:pt idx="24">
                  <c:v>720</c:v>
                </c:pt>
                <c:pt idx="25">
                  <c:v>792</c:v>
                </c:pt>
                <c:pt idx="26">
                  <c:v>840</c:v>
                </c:pt>
                <c:pt idx="27">
                  <c:v>912</c:v>
                </c:pt>
                <c:pt idx="28">
                  <c:v>5000</c:v>
                </c:pt>
                <c:pt idx="29">
                  <c:v>7000</c:v>
                </c:pt>
                <c:pt idx="30">
                  <c:v>10000</c:v>
                </c:pt>
                <c:pt idx="31">
                  <c:v>15000</c:v>
                </c:pt>
                <c:pt idx="32">
                  <c:v>20000</c:v>
                </c:pt>
                <c:pt idx="33">
                  <c:v>25000</c:v>
                </c:pt>
              </c:numCache>
            </c:numRef>
          </c:xVal>
          <c:yVal>
            <c:numRef>
              <c:f>'Drift Raw data '!$BR$63:$BR$96</c:f>
              <c:numCache>
                <c:formatCode>0.000_ ;[Red]\-0.000\ 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7339-460F-9D14-5942E54ACCB2}"/>
            </c:ext>
          </c:extLst>
        </c:ser>
        <c:ser>
          <c:idx val="5"/>
          <c:order val="5"/>
          <c:tx>
            <c:strRef>
              <c:f>'Drift Raw data '!$CC$59</c:f>
              <c:strCache>
                <c:ptCount val="1"/>
                <c:pt idx="0">
                  <c:v>0</c:v>
                </c:pt>
              </c:strCache>
            </c:strRef>
          </c:tx>
          <c:marker>
            <c:symbol val="circle"/>
            <c:size val="5"/>
          </c:marker>
          <c:xVal>
            <c:numRef>
              <c:f>'Drift Raw data '!$C$63:$C$96</c:f>
              <c:numCache>
                <c:formatCode>General</c:formatCode>
                <c:ptCount val="34"/>
                <c:pt idx="0">
                  <c:v>0</c:v>
                </c:pt>
                <c:pt idx="1">
                  <c:v>3.3333333333333333E-2</c:v>
                </c:pt>
                <c:pt idx="2">
                  <c:v>8.3333333333333301E-2</c:v>
                </c:pt>
                <c:pt idx="3">
                  <c:v>0.16666666666666666</c:v>
                </c:pt>
                <c:pt idx="4">
                  <c:v>0.33333333333333331</c:v>
                </c:pt>
                <c:pt idx="5">
                  <c:v>0.5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8</c:v>
                </c:pt>
                <c:pt idx="10">
                  <c:v>12</c:v>
                </c:pt>
                <c:pt idx="11">
                  <c:v>24</c:v>
                </c:pt>
                <c:pt idx="12">
                  <c:v>48</c:v>
                </c:pt>
                <c:pt idx="13">
                  <c:v>72</c:v>
                </c:pt>
                <c:pt idx="14">
                  <c:v>100</c:v>
                </c:pt>
                <c:pt idx="15">
                  <c:v>168</c:v>
                </c:pt>
                <c:pt idx="16">
                  <c:v>196</c:v>
                </c:pt>
                <c:pt idx="17">
                  <c:v>216</c:v>
                </c:pt>
                <c:pt idx="18">
                  <c:v>264</c:v>
                </c:pt>
                <c:pt idx="19">
                  <c:v>300</c:v>
                </c:pt>
                <c:pt idx="20">
                  <c:v>336</c:v>
                </c:pt>
                <c:pt idx="21">
                  <c:v>408</c:v>
                </c:pt>
                <c:pt idx="22">
                  <c:v>504</c:v>
                </c:pt>
                <c:pt idx="23">
                  <c:v>600</c:v>
                </c:pt>
                <c:pt idx="24">
                  <c:v>720</c:v>
                </c:pt>
                <c:pt idx="25">
                  <c:v>792</c:v>
                </c:pt>
                <c:pt idx="26">
                  <c:v>840</c:v>
                </c:pt>
                <c:pt idx="27">
                  <c:v>912</c:v>
                </c:pt>
                <c:pt idx="28">
                  <c:v>5000</c:v>
                </c:pt>
                <c:pt idx="29">
                  <c:v>7000</c:v>
                </c:pt>
                <c:pt idx="30">
                  <c:v>10000</c:v>
                </c:pt>
                <c:pt idx="31">
                  <c:v>15000</c:v>
                </c:pt>
                <c:pt idx="32">
                  <c:v>20000</c:v>
                </c:pt>
                <c:pt idx="33">
                  <c:v>25000</c:v>
                </c:pt>
              </c:numCache>
            </c:numRef>
          </c:xVal>
          <c:yVal>
            <c:numRef>
              <c:f>'Drift Raw data '!$CG$63:$CG$96</c:f>
              <c:numCache>
                <c:formatCode>0.000_ ;[Red]\-0.000\ 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7339-460F-9D14-5942E54ACC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291072"/>
        <c:axId val="30292992"/>
      </c:scatterChart>
      <c:valAx>
        <c:axId val="30291072"/>
        <c:scaling>
          <c:orientation val="minMax"/>
          <c:min val="0"/>
        </c:scaling>
        <c:delete val="0"/>
        <c:axPos val="b"/>
        <c:majorGridlines/>
        <c:minorGridlines>
          <c:spPr>
            <a:ln>
              <a:solidFill>
                <a:schemeClr val="bg1">
                  <a:lumMod val="85000"/>
                </a:scheme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lang="ja-JP"/>
                </a:pPr>
                <a:r>
                  <a:rPr lang="en-US" altLang="ja-JP"/>
                  <a:t>Aging</a:t>
                </a:r>
                <a:r>
                  <a:rPr lang="en-US" altLang="ja-JP" baseline="0"/>
                  <a:t> Time</a:t>
                </a:r>
                <a:r>
                  <a:rPr lang="ja-JP" altLang="en-US" baseline="0"/>
                  <a:t>　</a:t>
                </a:r>
                <a:r>
                  <a:rPr lang="en-US" altLang="ja-JP" baseline="0"/>
                  <a:t>[hours]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6577727194536167"/>
              <c:y val="0.88537237661735346"/>
            </c:manualLayout>
          </c:layout>
          <c:overlay val="0"/>
        </c:title>
        <c:numFmt formatCode="General" sourceLinked="1"/>
        <c:majorTickMark val="out"/>
        <c:minorTickMark val="none"/>
        <c:tickLblPos val="low"/>
        <c:txPr>
          <a:bodyPr/>
          <a:lstStyle/>
          <a:p>
            <a:pPr>
              <a:defRPr lang="ja-JP" sz="1200">
                <a:latin typeface="+mj-lt"/>
              </a:defRPr>
            </a:pPr>
            <a:endParaRPr lang="zh-CN"/>
          </a:p>
        </c:txPr>
        <c:crossAx val="30292992"/>
        <c:crosses val="autoZero"/>
        <c:crossBetween val="midCat"/>
      </c:valAx>
      <c:valAx>
        <c:axId val="30292992"/>
        <c:scaling>
          <c:orientation val="minMax"/>
          <c:max val="1.0000000000000002E-2"/>
          <c:min val="-3.0000000000000006E-2"/>
        </c:scaling>
        <c:delete val="0"/>
        <c:axPos val="l"/>
        <c:majorGridlines/>
        <c:minorGridlines>
          <c:spPr>
            <a:ln>
              <a:solidFill>
                <a:schemeClr val="bg1">
                  <a:lumMod val="85000"/>
                </a:scheme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lang="ja-JP" b="0">
                    <a:latin typeface="Arial Unicode MS" pitchFamily="50" charset="-128"/>
                    <a:ea typeface="Arial Unicode MS" pitchFamily="50" charset="-128"/>
                    <a:cs typeface="Arial Unicode MS" pitchFamily="50" charset="-128"/>
                  </a:defRPr>
                </a:pPr>
                <a:r>
                  <a:rPr lang="en-US" altLang="ja-JP" b="0">
                    <a:latin typeface="Arial Unicode MS" pitchFamily="50" charset="-128"/>
                    <a:ea typeface="Arial Unicode MS" pitchFamily="50" charset="-128"/>
                    <a:cs typeface="Arial Unicode MS" pitchFamily="50" charset="-128"/>
                  </a:rPr>
                  <a:t>White Chromaticity</a:t>
                </a:r>
                <a:r>
                  <a:rPr lang="ja-JP" altLang="en-US" b="0">
                    <a:latin typeface="Arial Unicode MS" pitchFamily="50" charset="-128"/>
                    <a:ea typeface="Arial Unicode MS" pitchFamily="50" charset="-128"/>
                    <a:cs typeface="Arial Unicode MS" pitchFamily="50" charset="-128"/>
                  </a:rPr>
                  <a:t>　</a:t>
                </a:r>
                <a:r>
                  <a:rPr lang="en-US" altLang="ja-JP" b="0">
                    <a:latin typeface="Arial Unicode MS" pitchFamily="50" charset="-128"/>
                    <a:ea typeface="Arial Unicode MS" pitchFamily="50" charset="-128"/>
                    <a:cs typeface="Arial Unicode MS" pitchFamily="50" charset="-128"/>
                  </a:rPr>
                  <a:t>x value</a:t>
                </a:r>
                <a:endParaRPr lang="ja-JP" altLang="en-US" b="0">
                  <a:latin typeface="Arial Unicode MS" pitchFamily="50" charset="-128"/>
                  <a:ea typeface="Arial Unicode MS" pitchFamily="50" charset="-128"/>
                  <a:cs typeface="Arial Unicode MS" pitchFamily="50" charset="-128"/>
                </a:endParaRPr>
              </a:p>
            </c:rich>
          </c:tx>
          <c:overlay val="0"/>
        </c:title>
        <c:numFmt formatCode="#,##0.000_ " sourceLinked="0"/>
        <c:majorTickMark val="out"/>
        <c:minorTickMark val="none"/>
        <c:tickLblPos val="nextTo"/>
        <c:txPr>
          <a:bodyPr/>
          <a:lstStyle/>
          <a:p>
            <a:pPr>
              <a:defRPr lang="ja-JP" sz="1200">
                <a:latin typeface="+mj-lt"/>
              </a:defRPr>
            </a:pPr>
            <a:endParaRPr lang="zh-CN"/>
          </a:p>
        </c:txPr>
        <c:crossAx val="30291072"/>
        <c:crosses val="autoZero"/>
        <c:crossBetween val="midCat"/>
        <c:majorUnit val="1.0000000000000002E-2"/>
      </c:valAx>
    </c:plotArea>
    <c:legend>
      <c:legendPos val="r"/>
      <c:layout>
        <c:manualLayout>
          <c:xMode val="edge"/>
          <c:yMode val="edge"/>
          <c:x val="0.72670821148462905"/>
          <c:y val="1.6342898018749962E-3"/>
          <c:w val="0.26581676805654814"/>
          <c:h val="0.33990486658086205"/>
        </c:manualLayout>
      </c:layout>
      <c:overlay val="1"/>
      <c:spPr>
        <a:solidFill>
          <a:schemeClr val="bg1"/>
        </a:solidFill>
        <a:ln>
          <a:solidFill>
            <a:schemeClr val="bg1">
              <a:lumMod val="75000"/>
            </a:schemeClr>
          </a:solidFill>
        </a:ln>
      </c:spPr>
      <c:txPr>
        <a:bodyPr/>
        <a:lstStyle/>
        <a:p>
          <a:pPr>
            <a:defRPr lang="ja-JP" sz="1200">
              <a:latin typeface="+mn-lt"/>
            </a:defRPr>
          </a:pPr>
          <a:endParaRPr lang="zh-CN"/>
        </a:p>
      </c:txPr>
    </c:legend>
    <c:plotVisOnly val="1"/>
    <c:dispBlanksAs val="span"/>
    <c:showDLblsOverMax val="0"/>
  </c:chart>
  <c:printSettings>
    <c:headerFooter/>
    <c:pageMargins b="0.75000000000000455" l="0.70000000000000062" r="0.70000000000000062" t="0.75000000000000455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ja-JP"/>
            </a:pPr>
            <a:r>
              <a:rPr lang="en-US" altLang="ja-JP"/>
              <a:t>Wy (Variation)</a:t>
            </a:r>
            <a:endParaRPr lang="ja-JP" alt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'Drift Raw data '!$F$59</c:f>
              <c:strCache>
                <c:ptCount val="1"/>
                <c:pt idx="0">
                  <c:v>0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square"/>
            <c:size val="5"/>
          </c:marker>
          <c:xVal>
            <c:numRef>
              <c:f>'Drift Raw data '!$C$63:$C$96</c:f>
              <c:numCache>
                <c:formatCode>General</c:formatCode>
                <c:ptCount val="34"/>
                <c:pt idx="0">
                  <c:v>0</c:v>
                </c:pt>
                <c:pt idx="1">
                  <c:v>3.3333333333333333E-2</c:v>
                </c:pt>
                <c:pt idx="2">
                  <c:v>8.3333333333333301E-2</c:v>
                </c:pt>
                <c:pt idx="3">
                  <c:v>0.16666666666666666</c:v>
                </c:pt>
                <c:pt idx="4">
                  <c:v>0.33333333333333331</c:v>
                </c:pt>
                <c:pt idx="5">
                  <c:v>0.5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8</c:v>
                </c:pt>
                <c:pt idx="10">
                  <c:v>12</c:v>
                </c:pt>
                <c:pt idx="11">
                  <c:v>24</c:v>
                </c:pt>
                <c:pt idx="12">
                  <c:v>48</c:v>
                </c:pt>
                <c:pt idx="13">
                  <c:v>72</c:v>
                </c:pt>
                <c:pt idx="14">
                  <c:v>100</c:v>
                </c:pt>
                <c:pt idx="15">
                  <c:v>168</c:v>
                </c:pt>
                <c:pt idx="16">
                  <c:v>196</c:v>
                </c:pt>
                <c:pt idx="17">
                  <c:v>216</c:v>
                </c:pt>
                <c:pt idx="18">
                  <c:v>264</c:v>
                </c:pt>
                <c:pt idx="19">
                  <c:v>300</c:v>
                </c:pt>
                <c:pt idx="20">
                  <c:v>336</c:v>
                </c:pt>
                <c:pt idx="21">
                  <c:v>408</c:v>
                </c:pt>
                <c:pt idx="22">
                  <c:v>504</c:v>
                </c:pt>
                <c:pt idx="23">
                  <c:v>600</c:v>
                </c:pt>
                <c:pt idx="24">
                  <c:v>720</c:v>
                </c:pt>
                <c:pt idx="25">
                  <c:v>792</c:v>
                </c:pt>
                <c:pt idx="26">
                  <c:v>840</c:v>
                </c:pt>
                <c:pt idx="27">
                  <c:v>912</c:v>
                </c:pt>
                <c:pt idx="28">
                  <c:v>5000</c:v>
                </c:pt>
                <c:pt idx="29">
                  <c:v>7000</c:v>
                </c:pt>
                <c:pt idx="30">
                  <c:v>10000</c:v>
                </c:pt>
                <c:pt idx="31">
                  <c:v>15000</c:v>
                </c:pt>
                <c:pt idx="32">
                  <c:v>20000</c:v>
                </c:pt>
                <c:pt idx="33">
                  <c:v>25000</c:v>
                </c:pt>
              </c:numCache>
            </c:numRef>
          </c:xVal>
          <c:yVal>
            <c:numRef>
              <c:f>'Drift Raw data '!$K$63:$K$96</c:f>
              <c:numCache>
                <c:formatCode>0.000_ ;[Red]\-0.000\ </c:formatCode>
                <c:ptCount val="34"/>
                <c:pt idx="0">
                  <c:v>0</c:v>
                </c:pt>
                <c:pt idx="1">
                  <c:v>-0.31990000000000002</c:v>
                </c:pt>
                <c:pt idx="2">
                  <c:v>-3.0833300000000008E-2</c:v>
                </c:pt>
                <c:pt idx="3">
                  <c:v>-0.31990000000000002</c:v>
                </c:pt>
                <c:pt idx="4">
                  <c:v>-0.31990000000000002</c:v>
                </c:pt>
                <c:pt idx="5">
                  <c:v>-0.31990000000000002</c:v>
                </c:pt>
                <c:pt idx="6">
                  <c:v>-3.6900000000000044E-2</c:v>
                </c:pt>
                <c:pt idx="7">
                  <c:v>-3.7900000000000045E-2</c:v>
                </c:pt>
                <c:pt idx="8">
                  <c:v>-3.889999999999999E-2</c:v>
                </c:pt>
                <c:pt idx="11">
                  <c:v>-4.1899999999999993E-2</c:v>
                </c:pt>
                <c:pt idx="12">
                  <c:v>-4.2899999999999994E-2</c:v>
                </c:pt>
                <c:pt idx="15">
                  <c:v>-4.3899999999999995E-2</c:v>
                </c:pt>
                <c:pt idx="16">
                  <c:v>-4.4899999999999995E-2</c:v>
                </c:pt>
                <c:pt idx="17">
                  <c:v>-4.4899999999999995E-2</c:v>
                </c:pt>
                <c:pt idx="18">
                  <c:v>-4.4700000000000017E-2</c:v>
                </c:pt>
                <c:pt idx="19">
                  <c:v>-4.4700000000000017E-2</c:v>
                </c:pt>
                <c:pt idx="20">
                  <c:v>-0.31990000000000002</c:v>
                </c:pt>
                <c:pt idx="21">
                  <c:v>-0.31990000000000002</c:v>
                </c:pt>
                <c:pt idx="22">
                  <c:v>-0.31990000000000002</c:v>
                </c:pt>
                <c:pt idx="23">
                  <c:v>-0.31990000000000002</c:v>
                </c:pt>
                <c:pt idx="24">
                  <c:v>-0.31990000000000002</c:v>
                </c:pt>
                <c:pt idx="25">
                  <c:v>-0.31990000000000002</c:v>
                </c:pt>
                <c:pt idx="26">
                  <c:v>-0.31990000000000002</c:v>
                </c:pt>
                <c:pt idx="27">
                  <c:v>-0.31990000000000002</c:v>
                </c:pt>
                <c:pt idx="28">
                  <c:v>-0.31990000000000002</c:v>
                </c:pt>
                <c:pt idx="29">
                  <c:v>-0.31990000000000002</c:v>
                </c:pt>
                <c:pt idx="30">
                  <c:v>-0.31990000000000002</c:v>
                </c:pt>
                <c:pt idx="31">
                  <c:v>-0.31990000000000002</c:v>
                </c:pt>
                <c:pt idx="32">
                  <c:v>-0.31990000000000002</c:v>
                </c:pt>
                <c:pt idx="33">
                  <c:v>-0.31990000000000002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310-4A73-96F7-CD931C433160}"/>
            </c:ext>
          </c:extLst>
        </c:ser>
        <c:ser>
          <c:idx val="1"/>
          <c:order val="1"/>
          <c:tx>
            <c:strRef>
              <c:f>'Drift Raw data '!$U$59</c:f>
              <c:strCache>
                <c:ptCount val="1"/>
                <c:pt idx="0">
                  <c:v>0</c:v>
                </c:pt>
              </c:strCache>
            </c:strRef>
          </c:tx>
          <c:marker>
            <c:symbol val="square"/>
            <c:size val="5"/>
          </c:marker>
          <c:xVal>
            <c:numRef>
              <c:f>'Drift Raw data '!$C$63:$C$96</c:f>
              <c:numCache>
                <c:formatCode>General</c:formatCode>
                <c:ptCount val="34"/>
                <c:pt idx="0">
                  <c:v>0</c:v>
                </c:pt>
                <c:pt idx="1">
                  <c:v>3.3333333333333333E-2</c:v>
                </c:pt>
                <c:pt idx="2">
                  <c:v>8.3333333333333301E-2</c:v>
                </c:pt>
                <c:pt idx="3">
                  <c:v>0.16666666666666666</c:v>
                </c:pt>
                <c:pt idx="4">
                  <c:v>0.33333333333333331</c:v>
                </c:pt>
                <c:pt idx="5">
                  <c:v>0.5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8</c:v>
                </c:pt>
                <c:pt idx="10">
                  <c:v>12</c:v>
                </c:pt>
                <c:pt idx="11">
                  <c:v>24</c:v>
                </c:pt>
                <c:pt idx="12">
                  <c:v>48</c:v>
                </c:pt>
                <c:pt idx="13">
                  <c:v>72</c:v>
                </c:pt>
                <c:pt idx="14">
                  <c:v>100</c:v>
                </c:pt>
                <c:pt idx="15">
                  <c:v>168</c:v>
                </c:pt>
                <c:pt idx="16">
                  <c:v>196</c:v>
                </c:pt>
                <c:pt idx="17">
                  <c:v>216</c:v>
                </c:pt>
                <c:pt idx="18">
                  <c:v>264</c:v>
                </c:pt>
                <c:pt idx="19">
                  <c:v>300</c:v>
                </c:pt>
                <c:pt idx="20">
                  <c:v>336</c:v>
                </c:pt>
                <c:pt idx="21">
                  <c:v>408</c:v>
                </c:pt>
                <c:pt idx="22">
                  <c:v>504</c:v>
                </c:pt>
                <c:pt idx="23">
                  <c:v>600</c:v>
                </c:pt>
                <c:pt idx="24">
                  <c:v>720</c:v>
                </c:pt>
                <c:pt idx="25">
                  <c:v>792</c:v>
                </c:pt>
                <c:pt idx="26">
                  <c:v>840</c:v>
                </c:pt>
                <c:pt idx="27">
                  <c:v>912</c:v>
                </c:pt>
                <c:pt idx="28">
                  <c:v>5000</c:v>
                </c:pt>
                <c:pt idx="29">
                  <c:v>7000</c:v>
                </c:pt>
                <c:pt idx="30">
                  <c:v>10000</c:v>
                </c:pt>
                <c:pt idx="31">
                  <c:v>15000</c:v>
                </c:pt>
                <c:pt idx="32">
                  <c:v>20000</c:v>
                </c:pt>
                <c:pt idx="33">
                  <c:v>25000</c:v>
                </c:pt>
              </c:numCache>
            </c:numRef>
          </c:xVal>
          <c:yVal>
            <c:numRef>
              <c:f>'Drift Raw data '!$Z$63:$Z$96</c:f>
              <c:numCache>
                <c:formatCode>0.000_ ;[Red]\-0.000\ </c:formatCode>
                <c:ptCount val="34"/>
                <c:pt idx="0">
                  <c:v>0</c:v>
                </c:pt>
                <c:pt idx="1">
                  <c:v>-0.3261</c:v>
                </c:pt>
                <c:pt idx="2">
                  <c:v>-3.9100000000000024E-2</c:v>
                </c:pt>
                <c:pt idx="3">
                  <c:v>-0.3261</c:v>
                </c:pt>
                <c:pt idx="4">
                  <c:v>-0.3261</c:v>
                </c:pt>
                <c:pt idx="5">
                  <c:v>-0.3261</c:v>
                </c:pt>
                <c:pt idx="6">
                  <c:v>-4.3200000000000016E-2</c:v>
                </c:pt>
                <c:pt idx="7">
                  <c:v>-4.4100000000000028E-2</c:v>
                </c:pt>
                <c:pt idx="8">
                  <c:v>-4.5099999999999973E-2</c:v>
                </c:pt>
                <c:pt idx="9">
                  <c:v>-4.6099999999999974E-2</c:v>
                </c:pt>
                <c:pt idx="10">
                  <c:v>-4.6099999999999974E-2</c:v>
                </c:pt>
                <c:pt idx="11">
                  <c:v>-4.8099999999999976E-2</c:v>
                </c:pt>
                <c:pt idx="12">
                  <c:v>-4.9099999999999977E-2</c:v>
                </c:pt>
                <c:pt idx="13">
                  <c:v>-4.9099999999999977E-2</c:v>
                </c:pt>
                <c:pt idx="14">
                  <c:v>-4.9099999999999977E-2</c:v>
                </c:pt>
                <c:pt idx="15">
                  <c:v>-5.0099999999999978E-2</c:v>
                </c:pt>
                <c:pt idx="16">
                  <c:v>-5.04E-2</c:v>
                </c:pt>
                <c:pt idx="17">
                  <c:v>-5.0099999999999978E-2</c:v>
                </c:pt>
                <c:pt idx="18">
                  <c:v>-5.0099999999999978E-2</c:v>
                </c:pt>
                <c:pt idx="19">
                  <c:v>-5.0800000000000012E-2</c:v>
                </c:pt>
                <c:pt idx="20">
                  <c:v>-0.3261</c:v>
                </c:pt>
                <c:pt idx="21">
                  <c:v>-0.3261</c:v>
                </c:pt>
                <c:pt idx="22">
                  <c:v>-0.3261</c:v>
                </c:pt>
                <c:pt idx="23">
                  <c:v>-0.3261</c:v>
                </c:pt>
                <c:pt idx="24">
                  <c:v>-0.3261</c:v>
                </c:pt>
                <c:pt idx="25">
                  <c:v>-0.3261</c:v>
                </c:pt>
                <c:pt idx="26">
                  <c:v>-0.3261</c:v>
                </c:pt>
                <c:pt idx="27">
                  <c:v>-0.3261</c:v>
                </c:pt>
                <c:pt idx="28">
                  <c:v>-0.3261</c:v>
                </c:pt>
                <c:pt idx="29">
                  <c:v>-0.3261</c:v>
                </c:pt>
                <c:pt idx="30">
                  <c:v>-0.3261</c:v>
                </c:pt>
                <c:pt idx="31">
                  <c:v>-0.3261</c:v>
                </c:pt>
                <c:pt idx="32">
                  <c:v>-0.3261</c:v>
                </c:pt>
                <c:pt idx="33">
                  <c:v>-0.3261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310-4A73-96F7-CD931C433160}"/>
            </c:ext>
          </c:extLst>
        </c:ser>
        <c:ser>
          <c:idx val="2"/>
          <c:order val="2"/>
          <c:tx>
            <c:strRef>
              <c:f>'Drift Raw data '!$AJ$59</c:f>
              <c:strCache>
                <c:ptCount val="1"/>
                <c:pt idx="0">
                  <c:v>0</c:v>
                </c:pt>
              </c:strCache>
            </c:strRef>
          </c:tx>
          <c:marker>
            <c:symbol val="triangle"/>
            <c:size val="5"/>
          </c:marker>
          <c:xVal>
            <c:numRef>
              <c:f>'Drift Raw data '!$C$63:$C$96</c:f>
              <c:numCache>
                <c:formatCode>General</c:formatCode>
                <c:ptCount val="34"/>
                <c:pt idx="0">
                  <c:v>0</c:v>
                </c:pt>
                <c:pt idx="1">
                  <c:v>3.3333333333333333E-2</c:v>
                </c:pt>
                <c:pt idx="2">
                  <c:v>8.3333333333333301E-2</c:v>
                </c:pt>
                <c:pt idx="3">
                  <c:v>0.16666666666666666</c:v>
                </c:pt>
                <c:pt idx="4">
                  <c:v>0.33333333333333331</c:v>
                </c:pt>
                <c:pt idx="5">
                  <c:v>0.5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8</c:v>
                </c:pt>
                <c:pt idx="10">
                  <c:v>12</c:v>
                </c:pt>
                <c:pt idx="11">
                  <c:v>24</c:v>
                </c:pt>
                <c:pt idx="12">
                  <c:v>48</c:v>
                </c:pt>
                <c:pt idx="13">
                  <c:v>72</c:v>
                </c:pt>
                <c:pt idx="14">
                  <c:v>100</c:v>
                </c:pt>
                <c:pt idx="15">
                  <c:v>168</c:v>
                </c:pt>
                <c:pt idx="16">
                  <c:v>196</c:v>
                </c:pt>
                <c:pt idx="17">
                  <c:v>216</c:v>
                </c:pt>
                <c:pt idx="18">
                  <c:v>264</c:v>
                </c:pt>
                <c:pt idx="19">
                  <c:v>300</c:v>
                </c:pt>
                <c:pt idx="20">
                  <c:v>336</c:v>
                </c:pt>
                <c:pt idx="21">
                  <c:v>408</c:v>
                </c:pt>
                <c:pt idx="22">
                  <c:v>504</c:v>
                </c:pt>
                <c:pt idx="23">
                  <c:v>600</c:v>
                </c:pt>
                <c:pt idx="24">
                  <c:v>720</c:v>
                </c:pt>
                <c:pt idx="25">
                  <c:v>792</c:v>
                </c:pt>
                <c:pt idx="26">
                  <c:v>840</c:v>
                </c:pt>
                <c:pt idx="27">
                  <c:v>912</c:v>
                </c:pt>
                <c:pt idx="28">
                  <c:v>5000</c:v>
                </c:pt>
                <c:pt idx="29">
                  <c:v>7000</c:v>
                </c:pt>
                <c:pt idx="30">
                  <c:v>10000</c:v>
                </c:pt>
                <c:pt idx="31">
                  <c:v>15000</c:v>
                </c:pt>
                <c:pt idx="32">
                  <c:v>20000</c:v>
                </c:pt>
                <c:pt idx="33">
                  <c:v>25000</c:v>
                </c:pt>
              </c:numCache>
            </c:numRef>
          </c:xVal>
          <c:yVal>
            <c:numRef>
              <c:f>'Drift Raw data '!$AO$63:$AO$96</c:f>
              <c:numCache>
                <c:formatCode>0.000_ ;[Red]\-0.000\ 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310-4A73-96F7-CD931C433160}"/>
            </c:ext>
          </c:extLst>
        </c:ser>
        <c:ser>
          <c:idx val="3"/>
          <c:order val="3"/>
          <c:tx>
            <c:strRef>
              <c:f>'Drift Raw data '!$AY$59</c:f>
              <c:strCache>
                <c:ptCount val="1"/>
                <c:pt idx="0">
                  <c:v>0</c:v>
                </c:pt>
              </c:strCache>
            </c:strRef>
          </c:tx>
          <c:marker>
            <c:symbol val="triangle"/>
            <c:size val="5"/>
          </c:marker>
          <c:xVal>
            <c:numRef>
              <c:f>'Drift Raw data '!$C$63:$C$96</c:f>
              <c:numCache>
                <c:formatCode>General</c:formatCode>
                <c:ptCount val="34"/>
                <c:pt idx="0">
                  <c:v>0</c:v>
                </c:pt>
                <c:pt idx="1">
                  <c:v>3.3333333333333333E-2</c:v>
                </c:pt>
                <c:pt idx="2">
                  <c:v>8.3333333333333301E-2</c:v>
                </c:pt>
                <c:pt idx="3">
                  <c:v>0.16666666666666666</c:v>
                </c:pt>
                <c:pt idx="4">
                  <c:v>0.33333333333333331</c:v>
                </c:pt>
                <c:pt idx="5">
                  <c:v>0.5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8</c:v>
                </c:pt>
                <c:pt idx="10">
                  <c:v>12</c:v>
                </c:pt>
                <c:pt idx="11">
                  <c:v>24</c:v>
                </c:pt>
                <c:pt idx="12">
                  <c:v>48</c:v>
                </c:pt>
                <c:pt idx="13">
                  <c:v>72</c:v>
                </c:pt>
                <c:pt idx="14">
                  <c:v>100</c:v>
                </c:pt>
                <c:pt idx="15">
                  <c:v>168</c:v>
                </c:pt>
                <c:pt idx="16">
                  <c:v>196</c:v>
                </c:pt>
                <c:pt idx="17">
                  <c:v>216</c:v>
                </c:pt>
                <c:pt idx="18">
                  <c:v>264</c:v>
                </c:pt>
                <c:pt idx="19">
                  <c:v>300</c:v>
                </c:pt>
                <c:pt idx="20">
                  <c:v>336</c:v>
                </c:pt>
                <c:pt idx="21">
                  <c:v>408</c:v>
                </c:pt>
                <c:pt idx="22">
                  <c:v>504</c:v>
                </c:pt>
                <c:pt idx="23">
                  <c:v>600</c:v>
                </c:pt>
                <c:pt idx="24">
                  <c:v>720</c:v>
                </c:pt>
                <c:pt idx="25">
                  <c:v>792</c:v>
                </c:pt>
                <c:pt idx="26">
                  <c:v>840</c:v>
                </c:pt>
                <c:pt idx="27">
                  <c:v>912</c:v>
                </c:pt>
                <c:pt idx="28">
                  <c:v>5000</c:v>
                </c:pt>
                <c:pt idx="29">
                  <c:v>7000</c:v>
                </c:pt>
                <c:pt idx="30">
                  <c:v>10000</c:v>
                </c:pt>
                <c:pt idx="31">
                  <c:v>15000</c:v>
                </c:pt>
                <c:pt idx="32">
                  <c:v>20000</c:v>
                </c:pt>
                <c:pt idx="33">
                  <c:v>25000</c:v>
                </c:pt>
              </c:numCache>
            </c:numRef>
          </c:xVal>
          <c:yVal>
            <c:numRef>
              <c:f>'Drift Raw data '!$BD$63:$BD$96</c:f>
              <c:numCache>
                <c:formatCode>0.000_ ;[Red]\-0.000\ 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E310-4A73-96F7-CD931C433160}"/>
            </c:ext>
          </c:extLst>
        </c:ser>
        <c:ser>
          <c:idx val="4"/>
          <c:order val="4"/>
          <c:tx>
            <c:strRef>
              <c:f>'Drift Raw data '!$BN$59</c:f>
              <c:strCache>
                <c:ptCount val="1"/>
                <c:pt idx="0">
                  <c:v>0</c:v>
                </c:pt>
              </c:strCache>
            </c:strRef>
          </c:tx>
          <c:marker>
            <c:symbol val="circle"/>
            <c:size val="5"/>
          </c:marker>
          <c:xVal>
            <c:numRef>
              <c:f>'Drift Raw data '!$C$63:$C$96</c:f>
              <c:numCache>
                <c:formatCode>General</c:formatCode>
                <c:ptCount val="34"/>
                <c:pt idx="0">
                  <c:v>0</c:v>
                </c:pt>
                <c:pt idx="1">
                  <c:v>3.3333333333333333E-2</c:v>
                </c:pt>
                <c:pt idx="2">
                  <c:v>8.3333333333333301E-2</c:v>
                </c:pt>
                <c:pt idx="3">
                  <c:v>0.16666666666666666</c:v>
                </c:pt>
                <c:pt idx="4">
                  <c:v>0.33333333333333331</c:v>
                </c:pt>
                <c:pt idx="5">
                  <c:v>0.5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8</c:v>
                </c:pt>
                <c:pt idx="10">
                  <c:v>12</c:v>
                </c:pt>
                <c:pt idx="11">
                  <c:v>24</c:v>
                </c:pt>
                <c:pt idx="12">
                  <c:v>48</c:v>
                </c:pt>
                <c:pt idx="13">
                  <c:v>72</c:v>
                </c:pt>
                <c:pt idx="14">
                  <c:v>100</c:v>
                </c:pt>
                <c:pt idx="15">
                  <c:v>168</c:v>
                </c:pt>
                <c:pt idx="16">
                  <c:v>196</c:v>
                </c:pt>
                <c:pt idx="17">
                  <c:v>216</c:v>
                </c:pt>
                <c:pt idx="18">
                  <c:v>264</c:v>
                </c:pt>
                <c:pt idx="19">
                  <c:v>300</c:v>
                </c:pt>
                <c:pt idx="20">
                  <c:v>336</c:v>
                </c:pt>
                <c:pt idx="21">
                  <c:v>408</c:v>
                </c:pt>
                <c:pt idx="22">
                  <c:v>504</c:v>
                </c:pt>
                <c:pt idx="23">
                  <c:v>600</c:v>
                </c:pt>
                <c:pt idx="24">
                  <c:v>720</c:v>
                </c:pt>
                <c:pt idx="25">
                  <c:v>792</c:v>
                </c:pt>
                <c:pt idx="26">
                  <c:v>840</c:v>
                </c:pt>
                <c:pt idx="27">
                  <c:v>912</c:v>
                </c:pt>
                <c:pt idx="28">
                  <c:v>5000</c:v>
                </c:pt>
                <c:pt idx="29">
                  <c:v>7000</c:v>
                </c:pt>
                <c:pt idx="30">
                  <c:v>10000</c:v>
                </c:pt>
                <c:pt idx="31">
                  <c:v>15000</c:v>
                </c:pt>
                <c:pt idx="32">
                  <c:v>20000</c:v>
                </c:pt>
                <c:pt idx="33">
                  <c:v>25000</c:v>
                </c:pt>
              </c:numCache>
            </c:numRef>
          </c:xVal>
          <c:yVal>
            <c:numRef>
              <c:f>'Drift Raw data '!$BS$63:$BS$96</c:f>
              <c:numCache>
                <c:formatCode>0.000_ ;[Red]\-0.000\ 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E310-4A73-96F7-CD931C433160}"/>
            </c:ext>
          </c:extLst>
        </c:ser>
        <c:ser>
          <c:idx val="5"/>
          <c:order val="5"/>
          <c:tx>
            <c:strRef>
              <c:f>'Drift Raw data '!$CC$59</c:f>
              <c:strCache>
                <c:ptCount val="1"/>
                <c:pt idx="0">
                  <c:v>0</c:v>
                </c:pt>
              </c:strCache>
            </c:strRef>
          </c:tx>
          <c:marker>
            <c:symbol val="circle"/>
            <c:size val="5"/>
          </c:marker>
          <c:xVal>
            <c:numRef>
              <c:f>'Drift Raw data '!$C$63:$C$96</c:f>
              <c:numCache>
                <c:formatCode>General</c:formatCode>
                <c:ptCount val="34"/>
                <c:pt idx="0">
                  <c:v>0</c:v>
                </c:pt>
                <c:pt idx="1">
                  <c:v>3.3333333333333333E-2</c:v>
                </c:pt>
                <c:pt idx="2">
                  <c:v>8.3333333333333301E-2</c:v>
                </c:pt>
                <c:pt idx="3">
                  <c:v>0.16666666666666666</c:v>
                </c:pt>
                <c:pt idx="4">
                  <c:v>0.33333333333333331</c:v>
                </c:pt>
                <c:pt idx="5">
                  <c:v>0.5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8</c:v>
                </c:pt>
                <c:pt idx="10">
                  <c:v>12</c:v>
                </c:pt>
                <c:pt idx="11">
                  <c:v>24</c:v>
                </c:pt>
                <c:pt idx="12">
                  <c:v>48</c:v>
                </c:pt>
                <c:pt idx="13">
                  <c:v>72</c:v>
                </c:pt>
                <c:pt idx="14">
                  <c:v>100</c:v>
                </c:pt>
                <c:pt idx="15">
                  <c:v>168</c:v>
                </c:pt>
                <c:pt idx="16">
                  <c:v>196</c:v>
                </c:pt>
                <c:pt idx="17">
                  <c:v>216</c:v>
                </c:pt>
                <c:pt idx="18">
                  <c:v>264</c:v>
                </c:pt>
                <c:pt idx="19">
                  <c:v>300</c:v>
                </c:pt>
                <c:pt idx="20">
                  <c:v>336</c:v>
                </c:pt>
                <c:pt idx="21">
                  <c:v>408</c:v>
                </c:pt>
                <c:pt idx="22">
                  <c:v>504</c:v>
                </c:pt>
                <c:pt idx="23">
                  <c:v>600</c:v>
                </c:pt>
                <c:pt idx="24">
                  <c:v>720</c:v>
                </c:pt>
                <c:pt idx="25">
                  <c:v>792</c:v>
                </c:pt>
                <c:pt idx="26">
                  <c:v>840</c:v>
                </c:pt>
                <c:pt idx="27">
                  <c:v>912</c:v>
                </c:pt>
                <c:pt idx="28">
                  <c:v>5000</c:v>
                </c:pt>
                <c:pt idx="29">
                  <c:v>7000</c:v>
                </c:pt>
                <c:pt idx="30">
                  <c:v>10000</c:v>
                </c:pt>
                <c:pt idx="31">
                  <c:v>15000</c:v>
                </c:pt>
                <c:pt idx="32">
                  <c:v>20000</c:v>
                </c:pt>
                <c:pt idx="33">
                  <c:v>25000</c:v>
                </c:pt>
              </c:numCache>
            </c:numRef>
          </c:xVal>
          <c:yVal>
            <c:numRef>
              <c:f>'Drift Raw data '!$CH$63:$CH$96</c:f>
              <c:numCache>
                <c:formatCode>0.000_ ;[Red]\-0.000\ 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E310-4A73-96F7-CD931C433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958528"/>
        <c:axId val="29960448"/>
      </c:scatterChart>
      <c:valAx>
        <c:axId val="29958528"/>
        <c:scaling>
          <c:orientation val="minMax"/>
          <c:min val="0"/>
        </c:scaling>
        <c:delete val="0"/>
        <c:axPos val="b"/>
        <c:majorGridlines/>
        <c:minorGridlines>
          <c:spPr>
            <a:ln>
              <a:solidFill>
                <a:schemeClr val="bg1">
                  <a:lumMod val="85000"/>
                </a:scheme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lang="ja-JP"/>
                </a:pPr>
                <a:r>
                  <a:rPr lang="en-US" altLang="ja-JP" sz="1000" b="1" i="0" u="none" strike="noStrike" baseline="0"/>
                  <a:t>Aging Time</a:t>
                </a:r>
                <a:r>
                  <a:rPr lang="ja-JP" altLang="ja-JP" sz="1000" b="1" i="0" u="none" strike="noStrike" baseline="0"/>
                  <a:t>　</a:t>
                </a:r>
                <a:r>
                  <a:rPr lang="en-US" altLang="ja-JP" sz="1000" b="1" i="0" u="none" strike="noStrike" baseline="0"/>
                  <a:t>[hours]</a:t>
                </a:r>
                <a:endParaRPr lang="ja-JP"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txPr>
          <a:bodyPr/>
          <a:lstStyle/>
          <a:p>
            <a:pPr>
              <a:defRPr lang="ja-JP" sz="1200">
                <a:latin typeface="+mj-lt"/>
              </a:defRPr>
            </a:pPr>
            <a:endParaRPr lang="zh-CN"/>
          </a:p>
        </c:txPr>
        <c:crossAx val="29960448"/>
        <c:crosses val="autoZero"/>
        <c:crossBetween val="midCat"/>
      </c:valAx>
      <c:valAx>
        <c:axId val="29960448"/>
        <c:scaling>
          <c:orientation val="minMax"/>
          <c:max val="1.0000000000000005E-2"/>
          <c:min val="-3.0000000000000006E-2"/>
        </c:scaling>
        <c:delete val="0"/>
        <c:axPos val="l"/>
        <c:majorGridlines/>
        <c:minorGridlines>
          <c:spPr>
            <a:ln>
              <a:solidFill>
                <a:schemeClr val="bg1">
                  <a:lumMod val="85000"/>
                </a:scheme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lang="ja-JP" b="0">
                    <a:latin typeface="Arial Unicode MS" pitchFamily="50" charset="-128"/>
                    <a:ea typeface="Arial Unicode MS" pitchFamily="50" charset="-128"/>
                    <a:cs typeface="Arial Unicode MS" pitchFamily="50" charset="-128"/>
                  </a:defRPr>
                </a:pPr>
                <a:r>
                  <a:rPr lang="en-US" altLang="ja-JP" b="0">
                    <a:latin typeface="Arial Unicode MS" pitchFamily="50" charset="-128"/>
                    <a:ea typeface="Arial Unicode MS" pitchFamily="50" charset="-128"/>
                    <a:cs typeface="Arial Unicode MS" pitchFamily="50" charset="-128"/>
                  </a:rPr>
                  <a:t>White Chromaticity</a:t>
                </a:r>
                <a:r>
                  <a:rPr lang="ja-JP" altLang="en-US" b="0">
                    <a:latin typeface="Arial Unicode MS" pitchFamily="50" charset="-128"/>
                    <a:ea typeface="Arial Unicode MS" pitchFamily="50" charset="-128"/>
                    <a:cs typeface="Arial Unicode MS" pitchFamily="50" charset="-128"/>
                  </a:rPr>
                  <a:t>　</a:t>
                </a:r>
                <a:r>
                  <a:rPr lang="en-US" altLang="ja-JP" b="0">
                    <a:latin typeface="Arial Unicode MS" pitchFamily="50" charset="-128"/>
                    <a:ea typeface="Arial Unicode MS" pitchFamily="50" charset="-128"/>
                    <a:cs typeface="Arial Unicode MS" pitchFamily="50" charset="-128"/>
                  </a:rPr>
                  <a:t>y value</a:t>
                </a:r>
                <a:endParaRPr lang="ja-JP" altLang="en-US" b="0">
                  <a:latin typeface="Arial Unicode MS" pitchFamily="50" charset="-128"/>
                  <a:ea typeface="Arial Unicode MS" pitchFamily="50" charset="-128"/>
                  <a:cs typeface="Arial Unicode MS" pitchFamily="50" charset="-128"/>
                </a:endParaRPr>
              </a:p>
            </c:rich>
          </c:tx>
          <c:overlay val="0"/>
        </c:title>
        <c:numFmt formatCode="#,##0.000_ " sourceLinked="0"/>
        <c:majorTickMark val="out"/>
        <c:minorTickMark val="none"/>
        <c:tickLblPos val="nextTo"/>
        <c:txPr>
          <a:bodyPr/>
          <a:lstStyle/>
          <a:p>
            <a:pPr>
              <a:defRPr lang="ja-JP" sz="1200">
                <a:latin typeface="+mj-lt"/>
              </a:defRPr>
            </a:pPr>
            <a:endParaRPr lang="zh-CN"/>
          </a:p>
        </c:txPr>
        <c:crossAx val="29958528"/>
        <c:crosses val="autoZero"/>
        <c:crossBetween val="midCat"/>
        <c:majorUnit val="1.0000000000000002E-2"/>
      </c:valAx>
    </c:plotArea>
    <c:legend>
      <c:legendPos val="r"/>
      <c:layout>
        <c:manualLayout>
          <c:xMode val="edge"/>
          <c:yMode val="edge"/>
          <c:x val="0.734926062064584"/>
          <c:y val="1.3699577851979295E-3"/>
          <c:w val="0.25979056588061256"/>
          <c:h val="0.33781794899240547"/>
        </c:manualLayout>
      </c:layout>
      <c:overlay val="1"/>
      <c:spPr>
        <a:solidFill>
          <a:schemeClr val="bg1"/>
        </a:solidFill>
        <a:ln>
          <a:solidFill>
            <a:schemeClr val="bg1">
              <a:lumMod val="75000"/>
            </a:schemeClr>
          </a:solidFill>
        </a:ln>
      </c:spPr>
      <c:txPr>
        <a:bodyPr/>
        <a:lstStyle/>
        <a:p>
          <a:pPr>
            <a:defRPr lang="ja-JP" sz="1200">
              <a:latin typeface="+mn-lt"/>
            </a:defRPr>
          </a:pPr>
          <a:endParaRPr lang="zh-CN"/>
        </a:p>
      </c:txPr>
    </c:legend>
    <c:plotVisOnly val="1"/>
    <c:dispBlanksAs val="span"/>
    <c:showDLblsOverMax val="0"/>
  </c:chart>
  <c:printSettings>
    <c:headerFooter/>
    <c:pageMargins b="0.75000000000000466" l="0.70000000000000062" r="0.70000000000000062" t="0.75000000000000466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ja-JP"/>
            </a:pPr>
            <a:r>
              <a:rPr lang="en-US" altLang="ja-JP"/>
              <a:t>Wx (Measrued</a:t>
            </a:r>
            <a:r>
              <a:rPr lang="en-US" altLang="ja-JP" baseline="0"/>
              <a:t> Value</a:t>
            </a:r>
            <a:r>
              <a:rPr lang="en-US" altLang="ja-JP"/>
              <a:t>)</a:t>
            </a:r>
            <a:endParaRPr lang="ja-JP" alt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'Drift Raw data '!$F$59</c:f>
              <c:strCache>
                <c:ptCount val="1"/>
                <c:pt idx="0">
                  <c:v>0</c:v>
                </c:pt>
              </c:strCache>
            </c:strRef>
          </c:tx>
          <c:marker>
            <c:symbol val="square"/>
            <c:size val="5"/>
          </c:marker>
          <c:xVal>
            <c:numRef>
              <c:f>'Drift Raw data '!$C$8:$C$44</c:f>
              <c:numCache>
                <c:formatCode>0.0000_ </c:formatCode>
                <c:ptCount val="28"/>
                <c:pt idx="0" formatCode="General">
                  <c:v>0</c:v>
                </c:pt>
                <c:pt idx="1">
                  <c:v>3.3333333333333333E-2</c:v>
                </c:pt>
                <c:pt idx="2">
                  <c:v>8.3333333333333301E-2</c:v>
                </c:pt>
                <c:pt idx="3" formatCode="0.000_ ">
                  <c:v>0.16666666666666666</c:v>
                </c:pt>
                <c:pt idx="4" formatCode="0.000_ ">
                  <c:v>0.33333333333333331</c:v>
                </c:pt>
                <c:pt idx="5" formatCode="0.000_ ">
                  <c:v>0.5</c:v>
                </c:pt>
                <c:pt idx="6" formatCode="General">
                  <c:v>1</c:v>
                </c:pt>
                <c:pt idx="7" formatCode="General">
                  <c:v>2</c:v>
                </c:pt>
                <c:pt idx="8" formatCode="General">
                  <c:v>4</c:v>
                </c:pt>
                <c:pt idx="9" formatCode="General">
                  <c:v>8</c:v>
                </c:pt>
                <c:pt idx="10" formatCode="General">
                  <c:v>12</c:v>
                </c:pt>
                <c:pt idx="11" formatCode="General">
                  <c:v>24</c:v>
                </c:pt>
                <c:pt idx="12" formatCode="General">
                  <c:v>48</c:v>
                </c:pt>
                <c:pt idx="13" formatCode="General">
                  <c:v>72</c:v>
                </c:pt>
                <c:pt idx="14" formatCode="General">
                  <c:v>100</c:v>
                </c:pt>
                <c:pt idx="15" formatCode="General">
                  <c:v>168</c:v>
                </c:pt>
                <c:pt idx="16" formatCode="General">
                  <c:v>196</c:v>
                </c:pt>
                <c:pt idx="17" formatCode="General">
                  <c:v>216</c:v>
                </c:pt>
                <c:pt idx="18" formatCode="General">
                  <c:v>264</c:v>
                </c:pt>
                <c:pt idx="19" formatCode="General">
                  <c:v>300</c:v>
                </c:pt>
                <c:pt idx="20" formatCode="General">
                  <c:v>336</c:v>
                </c:pt>
                <c:pt idx="21" formatCode="General">
                  <c:v>408</c:v>
                </c:pt>
                <c:pt idx="22" formatCode="General">
                  <c:v>504</c:v>
                </c:pt>
                <c:pt idx="23" formatCode="General">
                  <c:v>600</c:v>
                </c:pt>
                <c:pt idx="24" formatCode="General">
                  <c:v>720</c:v>
                </c:pt>
                <c:pt idx="25" formatCode="General">
                  <c:v>792</c:v>
                </c:pt>
                <c:pt idx="26" formatCode="General">
                  <c:v>840</c:v>
                </c:pt>
                <c:pt idx="27" formatCode="General">
                  <c:v>912</c:v>
                </c:pt>
              </c:numCache>
            </c:numRef>
          </c:xVal>
          <c:yVal>
            <c:numRef>
              <c:f>'Drift Raw data '!$J$8:$J$44</c:f>
              <c:numCache>
                <c:formatCode>0.0000_);[Red]\(0.0000\)</c:formatCode>
                <c:ptCount val="28"/>
                <c:pt idx="0">
                  <c:v>0.2928</c:v>
                </c:pt>
                <c:pt idx="2">
                  <c:v>0.27860000000000001</c:v>
                </c:pt>
                <c:pt idx="6">
                  <c:v>0.27600000000000002</c:v>
                </c:pt>
                <c:pt idx="7">
                  <c:v>0.27500000000000002</c:v>
                </c:pt>
                <c:pt idx="8">
                  <c:v>0.27500000000000002</c:v>
                </c:pt>
                <c:pt idx="9">
                  <c:v>0.27400000000000002</c:v>
                </c:pt>
                <c:pt idx="10">
                  <c:v>0.27400000000000002</c:v>
                </c:pt>
                <c:pt idx="11">
                  <c:v>0.27300000000000002</c:v>
                </c:pt>
                <c:pt idx="12">
                  <c:v>0.27300000000000002</c:v>
                </c:pt>
                <c:pt idx="13">
                  <c:v>0.27200000000000002</c:v>
                </c:pt>
                <c:pt idx="14">
                  <c:v>0.27200000000000002</c:v>
                </c:pt>
                <c:pt idx="15">
                  <c:v>0.27200000000000002</c:v>
                </c:pt>
                <c:pt idx="16">
                  <c:v>0.27200000000000002</c:v>
                </c:pt>
                <c:pt idx="17">
                  <c:v>0.27100000000000002</c:v>
                </c:pt>
                <c:pt idx="18">
                  <c:v>0.27129999999999999</c:v>
                </c:pt>
                <c:pt idx="19">
                  <c:v>0.27129999999999999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955-425A-9591-C67728E59D15}"/>
            </c:ext>
          </c:extLst>
        </c:ser>
        <c:ser>
          <c:idx val="1"/>
          <c:order val="1"/>
          <c:tx>
            <c:strRef>
              <c:f>'Drift Raw data '!$U$59</c:f>
              <c:strCache>
                <c:ptCount val="1"/>
                <c:pt idx="0">
                  <c:v>0</c:v>
                </c:pt>
              </c:strCache>
            </c:strRef>
          </c:tx>
          <c:marker>
            <c:symbol val="square"/>
            <c:size val="5"/>
          </c:marker>
          <c:xVal>
            <c:numRef>
              <c:f>'Drift Raw data '!$C$8:$C$44</c:f>
              <c:numCache>
                <c:formatCode>0.0000_ </c:formatCode>
                <c:ptCount val="28"/>
                <c:pt idx="0" formatCode="General">
                  <c:v>0</c:v>
                </c:pt>
                <c:pt idx="1">
                  <c:v>3.3333333333333333E-2</c:v>
                </c:pt>
                <c:pt idx="2">
                  <c:v>8.3333333333333301E-2</c:v>
                </c:pt>
                <c:pt idx="3" formatCode="0.000_ ">
                  <c:v>0.16666666666666666</c:v>
                </c:pt>
                <c:pt idx="4" formatCode="0.000_ ">
                  <c:v>0.33333333333333331</c:v>
                </c:pt>
                <c:pt idx="5" formatCode="0.000_ ">
                  <c:v>0.5</c:v>
                </c:pt>
                <c:pt idx="6" formatCode="General">
                  <c:v>1</c:v>
                </c:pt>
                <c:pt idx="7" formatCode="General">
                  <c:v>2</c:v>
                </c:pt>
                <c:pt idx="8" formatCode="General">
                  <c:v>4</c:v>
                </c:pt>
                <c:pt idx="9" formatCode="General">
                  <c:v>8</c:v>
                </c:pt>
                <c:pt idx="10" formatCode="General">
                  <c:v>12</c:v>
                </c:pt>
                <c:pt idx="11" formatCode="General">
                  <c:v>24</c:v>
                </c:pt>
                <c:pt idx="12" formatCode="General">
                  <c:v>48</c:v>
                </c:pt>
                <c:pt idx="13" formatCode="General">
                  <c:v>72</c:v>
                </c:pt>
                <c:pt idx="14" formatCode="General">
                  <c:v>100</c:v>
                </c:pt>
                <c:pt idx="15" formatCode="General">
                  <c:v>168</c:v>
                </c:pt>
                <c:pt idx="16" formatCode="General">
                  <c:v>196</c:v>
                </c:pt>
                <c:pt idx="17" formatCode="General">
                  <c:v>216</c:v>
                </c:pt>
                <c:pt idx="18" formatCode="General">
                  <c:v>264</c:v>
                </c:pt>
                <c:pt idx="19" formatCode="General">
                  <c:v>300</c:v>
                </c:pt>
                <c:pt idx="20" formatCode="General">
                  <c:v>336</c:v>
                </c:pt>
                <c:pt idx="21" formatCode="General">
                  <c:v>408</c:v>
                </c:pt>
                <c:pt idx="22" formatCode="General">
                  <c:v>504</c:v>
                </c:pt>
                <c:pt idx="23" formatCode="General">
                  <c:v>600</c:v>
                </c:pt>
                <c:pt idx="24" formatCode="General">
                  <c:v>720</c:v>
                </c:pt>
                <c:pt idx="25" formatCode="General">
                  <c:v>792</c:v>
                </c:pt>
                <c:pt idx="26" formatCode="General">
                  <c:v>840</c:v>
                </c:pt>
                <c:pt idx="27" formatCode="General">
                  <c:v>912</c:v>
                </c:pt>
              </c:numCache>
            </c:numRef>
          </c:xVal>
          <c:yVal>
            <c:numRef>
              <c:f>'Drift Raw data '!$Y$8:$Y$44</c:f>
              <c:numCache>
                <c:formatCode>0.0000_);[Red]\(0.0000\)</c:formatCode>
                <c:ptCount val="28"/>
                <c:pt idx="0">
                  <c:v>0.2954</c:v>
                </c:pt>
                <c:pt idx="2">
                  <c:v>0.27900000000000003</c:v>
                </c:pt>
                <c:pt idx="6">
                  <c:v>0.27660000000000001</c:v>
                </c:pt>
                <c:pt idx="7">
                  <c:v>0.27600000000000002</c:v>
                </c:pt>
                <c:pt idx="8">
                  <c:v>0.27600000000000002</c:v>
                </c:pt>
                <c:pt idx="9">
                  <c:v>0.27500000000000002</c:v>
                </c:pt>
                <c:pt idx="10">
                  <c:v>0.27500000000000002</c:v>
                </c:pt>
                <c:pt idx="11">
                  <c:v>0.27400000000000002</c:v>
                </c:pt>
                <c:pt idx="12">
                  <c:v>0.27300000000000002</c:v>
                </c:pt>
                <c:pt idx="13">
                  <c:v>0.27300000000000002</c:v>
                </c:pt>
                <c:pt idx="14">
                  <c:v>0.27300000000000002</c:v>
                </c:pt>
                <c:pt idx="15">
                  <c:v>0.27200000000000002</c:v>
                </c:pt>
                <c:pt idx="16">
                  <c:v>0.27250000000000002</c:v>
                </c:pt>
                <c:pt idx="17">
                  <c:v>0.27200000000000002</c:v>
                </c:pt>
                <c:pt idx="18">
                  <c:v>0.27300000000000002</c:v>
                </c:pt>
                <c:pt idx="19">
                  <c:v>0.27210000000000001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955-425A-9591-C67728E59D15}"/>
            </c:ext>
          </c:extLst>
        </c:ser>
        <c:ser>
          <c:idx val="2"/>
          <c:order val="2"/>
          <c:tx>
            <c:strRef>
              <c:f>'Drift Raw data '!$AJ$59</c:f>
              <c:strCache>
                <c:ptCount val="1"/>
                <c:pt idx="0">
                  <c:v>0</c:v>
                </c:pt>
              </c:strCache>
            </c:strRef>
          </c:tx>
          <c:marker>
            <c:symbol val="triangle"/>
            <c:size val="5"/>
          </c:marker>
          <c:xVal>
            <c:numRef>
              <c:f>'Drift Raw data '!$C$8:$C$44</c:f>
              <c:numCache>
                <c:formatCode>0.0000_ </c:formatCode>
                <c:ptCount val="28"/>
                <c:pt idx="0" formatCode="General">
                  <c:v>0</c:v>
                </c:pt>
                <c:pt idx="1">
                  <c:v>3.3333333333333333E-2</c:v>
                </c:pt>
                <c:pt idx="2">
                  <c:v>8.3333333333333301E-2</c:v>
                </c:pt>
                <c:pt idx="3" formatCode="0.000_ ">
                  <c:v>0.16666666666666666</c:v>
                </c:pt>
                <c:pt idx="4" formatCode="0.000_ ">
                  <c:v>0.33333333333333331</c:v>
                </c:pt>
                <c:pt idx="5" formatCode="0.000_ ">
                  <c:v>0.5</c:v>
                </c:pt>
                <c:pt idx="6" formatCode="General">
                  <c:v>1</c:v>
                </c:pt>
                <c:pt idx="7" formatCode="General">
                  <c:v>2</c:v>
                </c:pt>
                <c:pt idx="8" formatCode="General">
                  <c:v>4</c:v>
                </c:pt>
                <c:pt idx="9" formatCode="General">
                  <c:v>8</c:v>
                </c:pt>
                <c:pt idx="10" formatCode="General">
                  <c:v>12</c:v>
                </c:pt>
                <c:pt idx="11" formatCode="General">
                  <c:v>24</c:v>
                </c:pt>
                <c:pt idx="12" formatCode="General">
                  <c:v>48</c:v>
                </c:pt>
                <c:pt idx="13" formatCode="General">
                  <c:v>72</c:v>
                </c:pt>
                <c:pt idx="14" formatCode="General">
                  <c:v>100</c:v>
                </c:pt>
                <c:pt idx="15" formatCode="General">
                  <c:v>168</c:v>
                </c:pt>
                <c:pt idx="16" formatCode="General">
                  <c:v>196</c:v>
                </c:pt>
                <c:pt idx="17" formatCode="General">
                  <c:v>216</c:v>
                </c:pt>
                <c:pt idx="18" formatCode="General">
                  <c:v>264</c:v>
                </c:pt>
                <c:pt idx="19" formatCode="General">
                  <c:v>300</c:v>
                </c:pt>
                <c:pt idx="20" formatCode="General">
                  <c:v>336</c:v>
                </c:pt>
                <c:pt idx="21" formatCode="General">
                  <c:v>408</c:v>
                </c:pt>
                <c:pt idx="22" formatCode="General">
                  <c:v>504</c:v>
                </c:pt>
                <c:pt idx="23" formatCode="General">
                  <c:v>600</c:v>
                </c:pt>
                <c:pt idx="24" formatCode="General">
                  <c:v>720</c:v>
                </c:pt>
                <c:pt idx="25" formatCode="General">
                  <c:v>792</c:v>
                </c:pt>
                <c:pt idx="26" formatCode="General">
                  <c:v>840</c:v>
                </c:pt>
                <c:pt idx="27" formatCode="General">
                  <c:v>912</c:v>
                </c:pt>
              </c:numCache>
            </c:numRef>
          </c:xVal>
          <c:yVal>
            <c:numRef>
              <c:f>'Drift Raw data '!$AN$8:$AN$44</c:f>
              <c:numCache>
                <c:formatCode>0.0000_);[Red]\(0.0000\)</c:formatCode>
                <c:ptCount val="28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955-425A-9591-C67728E59D15}"/>
            </c:ext>
          </c:extLst>
        </c:ser>
        <c:ser>
          <c:idx val="3"/>
          <c:order val="3"/>
          <c:tx>
            <c:strRef>
              <c:f>'Drift Raw data '!$AY$59</c:f>
              <c:strCache>
                <c:ptCount val="1"/>
                <c:pt idx="0">
                  <c:v>0</c:v>
                </c:pt>
              </c:strCache>
            </c:strRef>
          </c:tx>
          <c:marker>
            <c:symbol val="triangle"/>
            <c:size val="5"/>
          </c:marker>
          <c:xVal>
            <c:numRef>
              <c:f>'Drift Raw data '!$C$8:$C$44</c:f>
              <c:numCache>
                <c:formatCode>0.0000_ </c:formatCode>
                <c:ptCount val="28"/>
                <c:pt idx="0" formatCode="General">
                  <c:v>0</c:v>
                </c:pt>
                <c:pt idx="1">
                  <c:v>3.3333333333333333E-2</c:v>
                </c:pt>
                <c:pt idx="2">
                  <c:v>8.3333333333333301E-2</c:v>
                </c:pt>
                <c:pt idx="3" formatCode="0.000_ ">
                  <c:v>0.16666666666666666</c:v>
                </c:pt>
                <c:pt idx="4" formatCode="0.000_ ">
                  <c:v>0.33333333333333331</c:v>
                </c:pt>
                <c:pt idx="5" formatCode="0.000_ ">
                  <c:v>0.5</c:v>
                </c:pt>
                <c:pt idx="6" formatCode="General">
                  <c:v>1</c:v>
                </c:pt>
                <c:pt idx="7" formatCode="General">
                  <c:v>2</c:v>
                </c:pt>
                <c:pt idx="8" formatCode="General">
                  <c:v>4</c:v>
                </c:pt>
                <c:pt idx="9" formatCode="General">
                  <c:v>8</c:v>
                </c:pt>
                <c:pt idx="10" formatCode="General">
                  <c:v>12</c:v>
                </c:pt>
                <c:pt idx="11" formatCode="General">
                  <c:v>24</c:v>
                </c:pt>
                <c:pt idx="12" formatCode="General">
                  <c:v>48</c:v>
                </c:pt>
                <c:pt idx="13" formatCode="General">
                  <c:v>72</c:v>
                </c:pt>
                <c:pt idx="14" formatCode="General">
                  <c:v>100</c:v>
                </c:pt>
                <c:pt idx="15" formatCode="General">
                  <c:v>168</c:v>
                </c:pt>
                <c:pt idx="16" formatCode="General">
                  <c:v>196</c:v>
                </c:pt>
                <c:pt idx="17" formatCode="General">
                  <c:v>216</c:v>
                </c:pt>
                <c:pt idx="18" formatCode="General">
                  <c:v>264</c:v>
                </c:pt>
                <c:pt idx="19" formatCode="General">
                  <c:v>300</c:v>
                </c:pt>
                <c:pt idx="20" formatCode="General">
                  <c:v>336</c:v>
                </c:pt>
                <c:pt idx="21" formatCode="General">
                  <c:v>408</c:v>
                </c:pt>
                <c:pt idx="22" formatCode="General">
                  <c:v>504</c:v>
                </c:pt>
                <c:pt idx="23" formatCode="General">
                  <c:v>600</c:v>
                </c:pt>
                <c:pt idx="24" formatCode="General">
                  <c:v>720</c:v>
                </c:pt>
                <c:pt idx="25" formatCode="General">
                  <c:v>792</c:v>
                </c:pt>
                <c:pt idx="26" formatCode="General">
                  <c:v>840</c:v>
                </c:pt>
                <c:pt idx="27" formatCode="General">
                  <c:v>912</c:v>
                </c:pt>
              </c:numCache>
            </c:numRef>
          </c:xVal>
          <c:yVal>
            <c:numRef>
              <c:f>'Drift Raw data '!$BC$8:$BC$44</c:f>
              <c:numCache>
                <c:formatCode>0.0000_);[Red]\(0.0000\)</c:formatCode>
                <c:ptCount val="28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7955-425A-9591-C67728E59D15}"/>
            </c:ext>
          </c:extLst>
        </c:ser>
        <c:ser>
          <c:idx val="4"/>
          <c:order val="4"/>
          <c:tx>
            <c:strRef>
              <c:f>'Drift Raw data '!$BN$59</c:f>
              <c:strCache>
                <c:ptCount val="1"/>
                <c:pt idx="0">
                  <c:v>0</c:v>
                </c:pt>
              </c:strCache>
            </c:strRef>
          </c:tx>
          <c:marker>
            <c:symbol val="circle"/>
            <c:size val="5"/>
          </c:marker>
          <c:xVal>
            <c:numRef>
              <c:f>'Drift Raw data '!$C$8:$C$44</c:f>
              <c:numCache>
                <c:formatCode>0.0000_ </c:formatCode>
                <c:ptCount val="28"/>
                <c:pt idx="0" formatCode="General">
                  <c:v>0</c:v>
                </c:pt>
                <c:pt idx="1">
                  <c:v>3.3333333333333333E-2</c:v>
                </c:pt>
                <c:pt idx="2">
                  <c:v>8.3333333333333301E-2</c:v>
                </c:pt>
                <c:pt idx="3" formatCode="0.000_ ">
                  <c:v>0.16666666666666666</c:v>
                </c:pt>
                <c:pt idx="4" formatCode="0.000_ ">
                  <c:v>0.33333333333333331</c:v>
                </c:pt>
                <c:pt idx="5" formatCode="0.000_ ">
                  <c:v>0.5</c:v>
                </c:pt>
                <c:pt idx="6" formatCode="General">
                  <c:v>1</c:v>
                </c:pt>
                <c:pt idx="7" formatCode="General">
                  <c:v>2</c:v>
                </c:pt>
                <c:pt idx="8" formatCode="General">
                  <c:v>4</c:v>
                </c:pt>
                <c:pt idx="9" formatCode="General">
                  <c:v>8</c:v>
                </c:pt>
                <c:pt idx="10" formatCode="General">
                  <c:v>12</c:v>
                </c:pt>
                <c:pt idx="11" formatCode="General">
                  <c:v>24</c:v>
                </c:pt>
                <c:pt idx="12" formatCode="General">
                  <c:v>48</c:v>
                </c:pt>
                <c:pt idx="13" formatCode="General">
                  <c:v>72</c:v>
                </c:pt>
                <c:pt idx="14" formatCode="General">
                  <c:v>100</c:v>
                </c:pt>
                <c:pt idx="15" formatCode="General">
                  <c:v>168</c:v>
                </c:pt>
                <c:pt idx="16" formatCode="General">
                  <c:v>196</c:v>
                </c:pt>
                <c:pt idx="17" formatCode="General">
                  <c:v>216</c:v>
                </c:pt>
                <c:pt idx="18" formatCode="General">
                  <c:v>264</c:v>
                </c:pt>
                <c:pt idx="19" formatCode="General">
                  <c:v>300</c:v>
                </c:pt>
                <c:pt idx="20" formatCode="General">
                  <c:v>336</c:v>
                </c:pt>
                <c:pt idx="21" formatCode="General">
                  <c:v>408</c:v>
                </c:pt>
                <c:pt idx="22" formatCode="General">
                  <c:v>504</c:v>
                </c:pt>
                <c:pt idx="23" formatCode="General">
                  <c:v>600</c:v>
                </c:pt>
                <c:pt idx="24" formatCode="General">
                  <c:v>720</c:v>
                </c:pt>
                <c:pt idx="25" formatCode="General">
                  <c:v>792</c:v>
                </c:pt>
                <c:pt idx="26" formatCode="General">
                  <c:v>840</c:v>
                </c:pt>
                <c:pt idx="27" formatCode="General">
                  <c:v>912</c:v>
                </c:pt>
              </c:numCache>
            </c:numRef>
          </c:xVal>
          <c:yVal>
            <c:numRef>
              <c:f>'Drift Raw data '!$BR$8:$BR$44</c:f>
              <c:numCache>
                <c:formatCode>0.0000_);[Red]\(0.0000\)</c:formatCode>
                <c:ptCount val="28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7955-425A-9591-C67728E59D15}"/>
            </c:ext>
          </c:extLst>
        </c:ser>
        <c:ser>
          <c:idx val="5"/>
          <c:order val="5"/>
          <c:tx>
            <c:strRef>
              <c:f>'Drift Raw data '!$CC$59</c:f>
              <c:strCache>
                <c:ptCount val="1"/>
                <c:pt idx="0">
                  <c:v>0</c:v>
                </c:pt>
              </c:strCache>
            </c:strRef>
          </c:tx>
          <c:marker>
            <c:symbol val="circle"/>
            <c:size val="5"/>
          </c:marker>
          <c:xVal>
            <c:numRef>
              <c:f>'Drift Raw data '!$C$8:$C$44</c:f>
              <c:numCache>
                <c:formatCode>0.0000_ </c:formatCode>
                <c:ptCount val="28"/>
                <c:pt idx="0" formatCode="General">
                  <c:v>0</c:v>
                </c:pt>
                <c:pt idx="1">
                  <c:v>3.3333333333333333E-2</c:v>
                </c:pt>
                <c:pt idx="2">
                  <c:v>8.3333333333333301E-2</c:v>
                </c:pt>
                <c:pt idx="3" formatCode="0.000_ ">
                  <c:v>0.16666666666666666</c:v>
                </c:pt>
                <c:pt idx="4" formatCode="0.000_ ">
                  <c:v>0.33333333333333331</c:v>
                </c:pt>
                <c:pt idx="5" formatCode="0.000_ ">
                  <c:v>0.5</c:v>
                </c:pt>
                <c:pt idx="6" formatCode="General">
                  <c:v>1</c:v>
                </c:pt>
                <c:pt idx="7" formatCode="General">
                  <c:v>2</c:v>
                </c:pt>
                <c:pt idx="8" formatCode="General">
                  <c:v>4</c:v>
                </c:pt>
                <c:pt idx="9" formatCode="General">
                  <c:v>8</c:v>
                </c:pt>
                <c:pt idx="10" formatCode="General">
                  <c:v>12</c:v>
                </c:pt>
                <c:pt idx="11" formatCode="General">
                  <c:v>24</c:v>
                </c:pt>
                <c:pt idx="12" formatCode="General">
                  <c:v>48</c:v>
                </c:pt>
                <c:pt idx="13" formatCode="General">
                  <c:v>72</c:v>
                </c:pt>
                <c:pt idx="14" formatCode="General">
                  <c:v>100</c:v>
                </c:pt>
                <c:pt idx="15" formatCode="General">
                  <c:v>168</c:v>
                </c:pt>
                <c:pt idx="16" formatCode="General">
                  <c:v>196</c:v>
                </c:pt>
                <c:pt idx="17" formatCode="General">
                  <c:v>216</c:v>
                </c:pt>
                <c:pt idx="18" formatCode="General">
                  <c:v>264</c:v>
                </c:pt>
                <c:pt idx="19" formatCode="General">
                  <c:v>300</c:v>
                </c:pt>
                <c:pt idx="20" formatCode="General">
                  <c:v>336</c:v>
                </c:pt>
                <c:pt idx="21" formatCode="General">
                  <c:v>408</c:v>
                </c:pt>
                <c:pt idx="22" formatCode="General">
                  <c:v>504</c:v>
                </c:pt>
                <c:pt idx="23" formatCode="General">
                  <c:v>600</c:v>
                </c:pt>
                <c:pt idx="24" formatCode="General">
                  <c:v>720</c:v>
                </c:pt>
                <c:pt idx="25" formatCode="General">
                  <c:v>792</c:v>
                </c:pt>
                <c:pt idx="26" formatCode="General">
                  <c:v>840</c:v>
                </c:pt>
                <c:pt idx="27" formatCode="General">
                  <c:v>912</c:v>
                </c:pt>
              </c:numCache>
            </c:numRef>
          </c:xVal>
          <c:yVal>
            <c:numRef>
              <c:f>'Drift Raw data '!$CG$8:$CG$44</c:f>
              <c:numCache>
                <c:formatCode>0.0000_);[Red]\(0.0000\)</c:formatCode>
                <c:ptCount val="28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7955-425A-9591-C67728E59D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028544"/>
        <c:axId val="30030464"/>
      </c:scatterChart>
      <c:valAx>
        <c:axId val="30028544"/>
        <c:scaling>
          <c:orientation val="minMax"/>
          <c:min val="0"/>
        </c:scaling>
        <c:delete val="0"/>
        <c:axPos val="b"/>
        <c:majorGridlines/>
        <c:minorGridlines>
          <c:spPr>
            <a:ln>
              <a:solidFill>
                <a:schemeClr val="bg1">
                  <a:lumMod val="85000"/>
                </a:scheme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lang="ja-JP"/>
                </a:pPr>
                <a:r>
                  <a:rPr lang="en-US" altLang="ja-JP"/>
                  <a:t>Aging</a:t>
                </a:r>
                <a:r>
                  <a:rPr lang="en-US" altLang="ja-JP" baseline="0"/>
                  <a:t> Time</a:t>
                </a:r>
                <a:r>
                  <a:rPr lang="ja-JP" altLang="en-US" baseline="0"/>
                  <a:t>　</a:t>
                </a:r>
                <a:r>
                  <a:rPr lang="en-US" altLang="ja-JP" baseline="0"/>
                  <a:t>[hours]</a:t>
                </a:r>
                <a:endParaRPr lang="ja-JP"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txPr>
          <a:bodyPr/>
          <a:lstStyle/>
          <a:p>
            <a:pPr>
              <a:defRPr lang="ja-JP" sz="1200">
                <a:latin typeface="+mj-lt"/>
              </a:defRPr>
            </a:pPr>
            <a:endParaRPr lang="zh-CN"/>
          </a:p>
        </c:txPr>
        <c:crossAx val="30030464"/>
        <c:crosses val="autoZero"/>
        <c:crossBetween val="midCat"/>
      </c:valAx>
      <c:valAx>
        <c:axId val="30030464"/>
        <c:scaling>
          <c:orientation val="minMax"/>
          <c:max val="0.32000000000000006"/>
          <c:min val="0.26"/>
        </c:scaling>
        <c:delete val="0"/>
        <c:axPos val="l"/>
        <c:majorGridlines/>
        <c:minorGridlines>
          <c:spPr>
            <a:ln>
              <a:solidFill>
                <a:schemeClr val="bg1">
                  <a:lumMod val="85000"/>
                </a:scheme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lang="ja-JP" b="0">
                    <a:latin typeface="Arial Unicode MS" pitchFamily="50" charset="-128"/>
                    <a:ea typeface="Arial Unicode MS" pitchFamily="50" charset="-128"/>
                    <a:cs typeface="Arial Unicode MS" pitchFamily="50" charset="-128"/>
                  </a:defRPr>
                </a:pPr>
                <a:r>
                  <a:rPr lang="en-US" altLang="ja-JP" b="0">
                    <a:latin typeface="Arial Unicode MS" pitchFamily="50" charset="-128"/>
                    <a:ea typeface="Arial Unicode MS" pitchFamily="50" charset="-128"/>
                    <a:cs typeface="Arial Unicode MS" pitchFamily="50" charset="-128"/>
                  </a:rPr>
                  <a:t>White Chromaticity</a:t>
                </a:r>
                <a:r>
                  <a:rPr lang="ja-JP" altLang="en-US" b="0">
                    <a:latin typeface="Arial Unicode MS" pitchFamily="50" charset="-128"/>
                    <a:ea typeface="Arial Unicode MS" pitchFamily="50" charset="-128"/>
                    <a:cs typeface="Arial Unicode MS" pitchFamily="50" charset="-128"/>
                  </a:rPr>
                  <a:t>　</a:t>
                </a:r>
                <a:r>
                  <a:rPr lang="en-US" altLang="ja-JP" b="0">
                    <a:latin typeface="Arial Unicode MS" pitchFamily="50" charset="-128"/>
                    <a:ea typeface="Arial Unicode MS" pitchFamily="50" charset="-128"/>
                    <a:cs typeface="Arial Unicode MS" pitchFamily="50" charset="-128"/>
                  </a:rPr>
                  <a:t>x value</a:t>
                </a:r>
                <a:endParaRPr lang="ja-JP" altLang="en-US" b="0">
                  <a:latin typeface="Arial Unicode MS" pitchFamily="50" charset="-128"/>
                  <a:ea typeface="Arial Unicode MS" pitchFamily="50" charset="-128"/>
                  <a:cs typeface="Arial Unicode MS" pitchFamily="50" charset="-128"/>
                </a:endParaRPr>
              </a:p>
            </c:rich>
          </c:tx>
          <c:overlay val="0"/>
        </c:title>
        <c:numFmt formatCode="#,##0.000_ " sourceLinked="0"/>
        <c:majorTickMark val="out"/>
        <c:minorTickMark val="none"/>
        <c:tickLblPos val="nextTo"/>
        <c:txPr>
          <a:bodyPr/>
          <a:lstStyle/>
          <a:p>
            <a:pPr>
              <a:defRPr lang="ja-JP" sz="1200">
                <a:latin typeface="+mj-lt"/>
              </a:defRPr>
            </a:pPr>
            <a:endParaRPr lang="zh-CN"/>
          </a:p>
        </c:txPr>
        <c:crossAx val="30028544"/>
        <c:crosses val="autoZero"/>
        <c:crossBetween val="midCat"/>
        <c:majorUnit val="2.0000000000000004E-2"/>
      </c:valAx>
    </c:plotArea>
    <c:legend>
      <c:legendPos val="r"/>
      <c:layout>
        <c:manualLayout>
          <c:xMode val="edge"/>
          <c:yMode val="edge"/>
          <c:x val="0.72848014593627519"/>
          <c:y val="1.7292774590678792E-3"/>
          <c:w val="0.26571500004872195"/>
          <c:h val="0.35320966458691011"/>
        </c:manualLayout>
      </c:layout>
      <c:overlay val="1"/>
      <c:spPr>
        <a:solidFill>
          <a:schemeClr val="bg1"/>
        </a:solidFill>
        <a:ln>
          <a:solidFill>
            <a:schemeClr val="bg1">
              <a:lumMod val="75000"/>
            </a:schemeClr>
          </a:solidFill>
        </a:ln>
      </c:spPr>
      <c:txPr>
        <a:bodyPr/>
        <a:lstStyle/>
        <a:p>
          <a:pPr>
            <a:defRPr lang="ja-JP" sz="1200">
              <a:latin typeface="+mn-lt"/>
            </a:defRPr>
          </a:pPr>
          <a:endParaRPr lang="zh-CN"/>
        </a:p>
      </c:txPr>
    </c:legend>
    <c:plotVisOnly val="1"/>
    <c:dispBlanksAs val="span"/>
    <c:showDLblsOverMax val="0"/>
  </c:chart>
  <c:printSettings>
    <c:headerFooter/>
    <c:pageMargins b="0.75000000000000455" l="0.70000000000000062" r="0.70000000000000062" t="0.7500000000000045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1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5.xml"/><Relationship Id="rId3" Type="http://schemas.openxmlformats.org/officeDocument/2006/relationships/chart" Target="../charts/chart40.xml"/><Relationship Id="rId7" Type="http://schemas.openxmlformats.org/officeDocument/2006/relationships/chart" Target="../charts/chart44.xml"/><Relationship Id="rId12" Type="http://schemas.openxmlformats.org/officeDocument/2006/relationships/chart" Target="../charts/chart49.xml"/><Relationship Id="rId2" Type="http://schemas.openxmlformats.org/officeDocument/2006/relationships/chart" Target="../charts/chart39.xml"/><Relationship Id="rId1" Type="http://schemas.openxmlformats.org/officeDocument/2006/relationships/chart" Target="../charts/chart38.xml"/><Relationship Id="rId6" Type="http://schemas.openxmlformats.org/officeDocument/2006/relationships/chart" Target="../charts/chart43.xml"/><Relationship Id="rId11" Type="http://schemas.openxmlformats.org/officeDocument/2006/relationships/chart" Target="../charts/chart48.xml"/><Relationship Id="rId5" Type="http://schemas.openxmlformats.org/officeDocument/2006/relationships/chart" Target="../charts/chart42.xml"/><Relationship Id="rId10" Type="http://schemas.openxmlformats.org/officeDocument/2006/relationships/chart" Target="../charts/chart47.xml"/><Relationship Id="rId4" Type="http://schemas.openxmlformats.org/officeDocument/2006/relationships/chart" Target="../charts/chart41.xml"/><Relationship Id="rId9" Type="http://schemas.openxmlformats.org/officeDocument/2006/relationships/chart" Target="../charts/chart46.xml"/></Relationships>
</file>

<file path=xl/drawings/_rels/drawing1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7.xml"/><Relationship Id="rId3" Type="http://schemas.openxmlformats.org/officeDocument/2006/relationships/chart" Target="../charts/chart52.xml"/><Relationship Id="rId7" Type="http://schemas.openxmlformats.org/officeDocument/2006/relationships/chart" Target="../charts/chart56.xml"/><Relationship Id="rId12" Type="http://schemas.openxmlformats.org/officeDocument/2006/relationships/chart" Target="../charts/chart61.xml"/><Relationship Id="rId2" Type="http://schemas.openxmlformats.org/officeDocument/2006/relationships/chart" Target="../charts/chart51.xml"/><Relationship Id="rId1" Type="http://schemas.openxmlformats.org/officeDocument/2006/relationships/chart" Target="../charts/chart50.xml"/><Relationship Id="rId6" Type="http://schemas.openxmlformats.org/officeDocument/2006/relationships/chart" Target="../charts/chart55.xml"/><Relationship Id="rId11" Type="http://schemas.openxmlformats.org/officeDocument/2006/relationships/chart" Target="../charts/chart60.xml"/><Relationship Id="rId5" Type="http://schemas.openxmlformats.org/officeDocument/2006/relationships/chart" Target="../charts/chart54.xml"/><Relationship Id="rId10" Type="http://schemas.openxmlformats.org/officeDocument/2006/relationships/chart" Target="../charts/chart59.xml"/><Relationship Id="rId4" Type="http://schemas.openxmlformats.org/officeDocument/2006/relationships/chart" Target="../charts/chart53.xml"/><Relationship Id="rId9" Type="http://schemas.openxmlformats.org/officeDocument/2006/relationships/chart" Target="../charts/chart58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1.xml"/><Relationship Id="rId3" Type="http://schemas.openxmlformats.org/officeDocument/2006/relationships/chart" Target="../charts/chart16.xml"/><Relationship Id="rId7" Type="http://schemas.openxmlformats.org/officeDocument/2006/relationships/chart" Target="../charts/chart20.xml"/><Relationship Id="rId12" Type="http://schemas.openxmlformats.org/officeDocument/2006/relationships/chart" Target="../charts/chart25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6" Type="http://schemas.openxmlformats.org/officeDocument/2006/relationships/chart" Target="../charts/chart19.xml"/><Relationship Id="rId11" Type="http://schemas.openxmlformats.org/officeDocument/2006/relationships/chart" Target="../charts/chart24.xml"/><Relationship Id="rId5" Type="http://schemas.openxmlformats.org/officeDocument/2006/relationships/chart" Target="../charts/chart18.xml"/><Relationship Id="rId10" Type="http://schemas.openxmlformats.org/officeDocument/2006/relationships/chart" Target="../charts/chart23.xml"/><Relationship Id="rId4" Type="http://schemas.openxmlformats.org/officeDocument/2006/relationships/chart" Target="../charts/chart17.xml"/><Relationship Id="rId9" Type="http://schemas.openxmlformats.org/officeDocument/2006/relationships/chart" Target="../charts/chart22.xml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3.xml"/><Relationship Id="rId3" Type="http://schemas.openxmlformats.org/officeDocument/2006/relationships/chart" Target="../charts/chart28.xml"/><Relationship Id="rId7" Type="http://schemas.openxmlformats.org/officeDocument/2006/relationships/chart" Target="../charts/chart32.xml"/><Relationship Id="rId12" Type="http://schemas.openxmlformats.org/officeDocument/2006/relationships/chart" Target="../charts/chart37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Relationship Id="rId6" Type="http://schemas.openxmlformats.org/officeDocument/2006/relationships/chart" Target="../charts/chart31.xml"/><Relationship Id="rId11" Type="http://schemas.openxmlformats.org/officeDocument/2006/relationships/chart" Target="../charts/chart36.xml"/><Relationship Id="rId5" Type="http://schemas.openxmlformats.org/officeDocument/2006/relationships/chart" Target="../charts/chart30.xml"/><Relationship Id="rId10" Type="http://schemas.openxmlformats.org/officeDocument/2006/relationships/chart" Target="../charts/chart35.xml"/><Relationship Id="rId4" Type="http://schemas.openxmlformats.org/officeDocument/2006/relationships/chart" Target="../charts/chart29.xml"/><Relationship Id="rId9" Type="http://schemas.openxmlformats.org/officeDocument/2006/relationships/chart" Target="../charts/chart3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0</xdr:colOff>
      <xdr:row>23</xdr:row>
      <xdr:rowOff>0</xdr:rowOff>
    </xdr:from>
    <xdr:to>
      <xdr:col>36</xdr:col>
      <xdr:colOff>4947</xdr:colOff>
      <xdr:row>40</xdr:row>
      <xdr:rowOff>49591</xdr:rowOff>
    </xdr:to>
    <xdr:graphicFrame macro="">
      <xdr:nvGraphicFramePr>
        <xdr:cNvPr id="5" name="グラフ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2722</xdr:colOff>
      <xdr:row>2</xdr:row>
      <xdr:rowOff>152400</xdr:rowOff>
    </xdr:from>
    <xdr:to>
      <xdr:col>24</xdr:col>
      <xdr:colOff>1</xdr:colOff>
      <xdr:row>20</xdr:row>
      <xdr:rowOff>32657</xdr:rowOff>
    </xdr:to>
    <xdr:graphicFrame macro="">
      <xdr:nvGraphicFramePr>
        <xdr:cNvPr id="8" name="グラフ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682969</xdr:colOff>
      <xdr:row>23</xdr:row>
      <xdr:rowOff>0</xdr:rowOff>
    </xdr:from>
    <xdr:to>
      <xdr:col>12</xdr:col>
      <xdr:colOff>0</xdr:colOff>
      <xdr:row>40</xdr:row>
      <xdr:rowOff>57150</xdr:rowOff>
    </xdr:to>
    <xdr:graphicFrame macro="">
      <xdr:nvGraphicFramePr>
        <xdr:cNvPr id="6" name="グラフ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49</xdr:col>
      <xdr:colOff>18864</xdr:colOff>
      <xdr:row>23</xdr:row>
      <xdr:rowOff>0</xdr:rowOff>
    </xdr:from>
    <xdr:to>
      <xdr:col>60</xdr:col>
      <xdr:colOff>0</xdr:colOff>
      <xdr:row>40</xdr:row>
      <xdr:rowOff>44643</xdr:rowOff>
    </xdr:to>
    <xdr:graphicFrame macro="">
      <xdr:nvGraphicFramePr>
        <xdr:cNvPr id="9" name="グラフ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49</xdr:col>
      <xdr:colOff>11443</xdr:colOff>
      <xdr:row>3</xdr:row>
      <xdr:rowOff>0</xdr:rowOff>
    </xdr:from>
    <xdr:to>
      <xdr:col>60</xdr:col>
      <xdr:colOff>0</xdr:colOff>
      <xdr:row>20</xdr:row>
      <xdr:rowOff>50793</xdr:rowOff>
    </xdr:to>
    <xdr:graphicFrame macro="">
      <xdr:nvGraphicFramePr>
        <xdr:cNvPr id="10" name="グラフ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61</xdr:col>
      <xdr:colOff>0</xdr:colOff>
      <xdr:row>3</xdr:row>
      <xdr:rowOff>0</xdr:rowOff>
    </xdr:from>
    <xdr:to>
      <xdr:col>72</xdr:col>
      <xdr:colOff>21091</xdr:colOff>
      <xdr:row>20</xdr:row>
      <xdr:rowOff>53440</xdr:rowOff>
    </xdr:to>
    <xdr:graphicFrame macro="">
      <xdr:nvGraphicFramePr>
        <xdr:cNvPr id="12" name="グラフ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604</xdr:colOff>
      <xdr:row>2</xdr:row>
      <xdr:rowOff>119743</xdr:rowOff>
    </xdr:from>
    <xdr:to>
      <xdr:col>12</xdr:col>
      <xdr:colOff>0</xdr:colOff>
      <xdr:row>20</xdr:row>
      <xdr:rowOff>0</xdr:rowOff>
    </xdr:to>
    <xdr:graphicFrame macro="">
      <xdr:nvGraphicFramePr>
        <xdr:cNvPr id="13" name="グラフ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2722</xdr:colOff>
      <xdr:row>2</xdr:row>
      <xdr:rowOff>156633</xdr:rowOff>
    </xdr:from>
    <xdr:to>
      <xdr:col>24</xdr:col>
      <xdr:colOff>1</xdr:colOff>
      <xdr:row>20</xdr:row>
      <xdr:rowOff>36890</xdr:rowOff>
    </xdr:to>
    <xdr:graphicFrame macro="">
      <xdr:nvGraphicFramePr>
        <xdr:cNvPr id="14" name="グラフ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0</xdr:colOff>
      <xdr:row>3</xdr:row>
      <xdr:rowOff>10886</xdr:rowOff>
    </xdr:from>
    <xdr:to>
      <xdr:col>36</xdr:col>
      <xdr:colOff>7560</xdr:colOff>
      <xdr:row>20</xdr:row>
      <xdr:rowOff>60476</xdr:rowOff>
    </xdr:to>
    <xdr:graphicFrame macro="">
      <xdr:nvGraphicFramePr>
        <xdr:cNvPr id="15" name="グラフ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37</xdr:col>
      <xdr:colOff>10283</xdr:colOff>
      <xdr:row>3</xdr:row>
      <xdr:rowOff>0</xdr:rowOff>
    </xdr:from>
    <xdr:to>
      <xdr:col>48</xdr:col>
      <xdr:colOff>7562</xdr:colOff>
      <xdr:row>20</xdr:row>
      <xdr:rowOff>49590</xdr:rowOff>
    </xdr:to>
    <xdr:graphicFrame macro="">
      <xdr:nvGraphicFramePr>
        <xdr:cNvPr id="16" name="グラフ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13</xdr:col>
      <xdr:colOff>0</xdr:colOff>
      <xdr:row>23</xdr:row>
      <xdr:rowOff>0</xdr:rowOff>
    </xdr:from>
    <xdr:to>
      <xdr:col>23</xdr:col>
      <xdr:colOff>679106</xdr:colOff>
      <xdr:row>40</xdr:row>
      <xdr:rowOff>57150</xdr:rowOff>
    </xdr:to>
    <xdr:graphicFrame macro="">
      <xdr:nvGraphicFramePr>
        <xdr:cNvPr id="18" name="グラフ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14</xdr:col>
      <xdr:colOff>122464</xdr:colOff>
      <xdr:row>27</xdr:row>
      <xdr:rowOff>149678</xdr:rowOff>
    </xdr:from>
    <xdr:to>
      <xdr:col>23</xdr:col>
      <xdr:colOff>312965</xdr:colOff>
      <xdr:row>36</xdr:row>
      <xdr:rowOff>136070</xdr:rowOff>
    </xdr:to>
    <xdr:cxnSp macro="">
      <xdr:nvCxnSpPr>
        <xdr:cNvPr id="19" name="直線コネクタ 18"/>
        <xdr:cNvCxnSpPr/>
      </xdr:nvCxnSpPr>
      <xdr:spPr>
        <a:xfrm>
          <a:off x="9239250" y="5034642"/>
          <a:ext cx="6313715" cy="1578428"/>
        </a:xfrm>
        <a:prstGeom prst="line">
          <a:avLst/>
        </a:prstGeom>
        <a:ln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43</xdr:row>
      <xdr:rowOff>0</xdr:rowOff>
    </xdr:from>
    <xdr:to>
      <xdr:col>23</xdr:col>
      <xdr:colOff>679753</xdr:colOff>
      <xdr:row>59</xdr:row>
      <xdr:rowOff>2721</xdr:rowOff>
    </xdr:to>
    <xdr:graphicFrame macro="">
      <xdr:nvGraphicFramePr>
        <xdr:cNvPr id="21" name="グラフ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0</xdr:colOff>
      <xdr:row>43</xdr:row>
      <xdr:rowOff>0</xdr:rowOff>
    </xdr:from>
    <xdr:to>
      <xdr:col>11</xdr:col>
      <xdr:colOff>679753</xdr:colOff>
      <xdr:row>59</xdr:row>
      <xdr:rowOff>2721</xdr:rowOff>
    </xdr:to>
    <xdr:graphicFrame macro="">
      <xdr:nvGraphicFramePr>
        <xdr:cNvPr id="22" name="グラフ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0.56044</cdr:x>
      <cdr:y>0</cdr:y>
    </cdr:from>
    <cdr:to>
      <cdr:x>0.69358</cdr:x>
      <cdr:y>0.20158</cdr:y>
    </cdr:to>
    <cdr:sp macro="" textlink="">
      <cdr:nvSpPr>
        <cdr:cNvPr id="3" name="テキスト ボックス 1"/>
        <cdr:cNvSpPr txBox="1"/>
      </cdr:nvSpPr>
      <cdr:spPr>
        <a:xfrm xmlns:a="http://schemas.openxmlformats.org/drawingml/2006/main">
          <a:off x="4183700" y="0"/>
          <a:ext cx="993899" cy="61518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ja-JP" sz="1400"/>
            <a:t>Guide</a:t>
          </a:r>
          <a:r>
            <a:rPr lang="en-US" altLang="ja-JP" sz="1400" baseline="0"/>
            <a:t> Line</a:t>
          </a:r>
          <a:endParaRPr lang="en-US" altLang="ja-JP" sz="1400"/>
        </a:p>
        <a:p xmlns:a="http://schemas.openxmlformats.org/drawingml/2006/main">
          <a:r>
            <a:rPr lang="en-US" altLang="ja-JP" sz="1400"/>
            <a:t>Lv&gt;=87%</a:t>
          </a:r>
        </a:p>
        <a:p xmlns:a="http://schemas.openxmlformats.org/drawingml/2006/main">
          <a:endParaRPr lang="ja-JP" altLang="en-US" sz="1400"/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0.58664</cdr:x>
      <cdr:y>0.00826</cdr:y>
    </cdr:from>
    <cdr:to>
      <cdr:x>0.72985</cdr:x>
      <cdr:y>0.21877</cdr:y>
    </cdr:to>
    <cdr:sp macro="" textlink="">
      <cdr:nvSpPr>
        <cdr:cNvPr id="2" name="テキスト ボックス 1"/>
        <cdr:cNvSpPr txBox="1"/>
      </cdr:nvSpPr>
      <cdr:spPr>
        <a:xfrm xmlns:a="http://schemas.openxmlformats.org/drawingml/2006/main">
          <a:off x="4383665" y="25259"/>
          <a:ext cx="1070165" cy="6437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ja-JP" sz="1400"/>
            <a:t>Guide</a:t>
          </a:r>
          <a:r>
            <a:rPr lang="en-US" altLang="ja-JP" sz="1400" baseline="0"/>
            <a:t> Line</a:t>
          </a:r>
          <a:endParaRPr lang="en-US" altLang="ja-JP" sz="1400"/>
        </a:p>
        <a:p xmlns:a="http://schemas.openxmlformats.org/drawingml/2006/main">
          <a:r>
            <a:rPr lang="en-US" altLang="ja-JP" sz="1400"/>
            <a:t>Wx&lt;=0.010</a:t>
          </a:r>
        </a:p>
        <a:p xmlns:a="http://schemas.openxmlformats.org/drawingml/2006/main">
          <a:endParaRPr lang="ja-JP" altLang="en-US" sz="1400"/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0.56431</cdr:x>
      <cdr:y>0.00077</cdr:y>
    </cdr:from>
    <cdr:to>
      <cdr:x>0.70892</cdr:x>
      <cdr:y>0.20999</cdr:y>
    </cdr:to>
    <cdr:sp macro="" textlink="">
      <cdr:nvSpPr>
        <cdr:cNvPr id="3" name="テキスト ボックス 1"/>
        <cdr:cNvSpPr txBox="1"/>
      </cdr:nvSpPr>
      <cdr:spPr>
        <a:xfrm xmlns:a="http://schemas.openxmlformats.org/drawingml/2006/main">
          <a:off x="4235131" y="2369"/>
          <a:ext cx="1085301" cy="64034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ja-JP" sz="1400"/>
            <a:t>Guide</a:t>
          </a:r>
          <a:r>
            <a:rPr lang="en-US" altLang="ja-JP" sz="1400" baseline="0"/>
            <a:t> Line</a:t>
          </a:r>
          <a:endParaRPr lang="en-US" altLang="ja-JP" sz="1400"/>
        </a:p>
        <a:p xmlns:a="http://schemas.openxmlformats.org/drawingml/2006/main">
          <a:r>
            <a:rPr lang="en-US" altLang="ja-JP" sz="1400"/>
            <a:t>Wy&lt;=0.015</a:t>
          </a:r>
        </a:p>
        <a:p xmlns:a="http://schemas.openxmlformats.org/drawingml/2006/main">
          <a:endParaRPr lang="ja-JP" altLang="en-US" sz="1400"/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0</xdr:colOff>
      <xdr:row>23</xdr:row>
      <xdr:rowOff>0</xdr:rowOff>
    </xdr:from>
    <xdr:to>
      <xdr:col>36</xdr:col>
      <xdr:colOff>4947</xdr:colOff>
      <xdr:row>40</xdr:row>
      <xdr:rowOff>49591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2722</xdr:colOff>
      <xdr:row>2</xdr:row>
      <xdr:rowOff>152400</xdr:rowOff>
    </xdr:from>
    <xdr:to>
      <xdr:col>24</xdr:col>
      <xdr:colOff>1</xdr:colOff>
      <xdr:row>20</xdr:row>
      <xdr:rowOff>32657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682969</xdr:colOff>
      <xdr:row>23</xdr:row>
      <xdr:rowOff>0</xdr:rowOff>
    </xdr:from>
    <xdr:to>
      <xdr:col>12</xdr:col>
      <xdr:colOff>0</xdr:colOff>
      <xdr:row>40</xdr:row>
      <xdr:rowOff>57150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49</xdr:col>
      <xdr:colOff>18864</xdr:colOff>
      <xdr:row>23</xdr:row>
      <xdr:rowOff>0</xdr:rowOff>
    </xdr:from>
    <xdr:to>
      <xdr:col>60</xdr:col>
      <xdr:colOff>0</xdr:colOff>
      <xdr:row>40</xdr:row>
      <xdr:rowOff>44643</xdr:rowOff>
    </xdr:to>
    <xdr:graphicFrame macro="">
      <xdr:nvGraphicFramePr>
        <xdr:cNvPr id="5" name="グラフ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49</xdr:col>
      <xdr:colOff>11443</xdr:colOff>
      <xdr:row>3</xdr:row>
      <xdr:rowOff>0</xdr:rowOff>
    </xdr:from>
    <xdr:to>
      <xdr:col>60</xdr:col>
      <xdr:colOff>0</xdr:colOff>
      <xdr:row>20</xdr:row>
      <xdr:rowOff>50793</xdr:rowOff>
    </xdr:to>
    <xdr:graphicFrame macro="">
      <xdr:nvGraphicFramePr>
        <xdr:cNvPr id="6" name="グラフ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61</xdr:col>
      <xdr:colOff>0</xdr:colOff>
      <xdr:row>3</xdr:row>
      <xdr:rowOff>0</xdr:rowOff>
    </xdr:from>
    <xdr:to>
      <xdr:col>72</xdr:col>
      <xdr:colOff>21091</xdr:colOff>
      <xdr:row>20</xdr:row>
      <xdr:rowOff>53440</xdr:rowOff>
    </xdr:to>
    <xdr:graphicFrame macro="">
      <xdr:nvGraphicFramePr>
        <xdr:cNvPr id="7" name="グラフ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604</xdr:colOff>
      <xdr:row>2</xdr:row>
      <xdr:rowOff>119743</xdr:rowOff>
    </xdr:from>
    <xdr:to>
      <xdr:col>12</xdr:col>
      <xdr:colOff>0</xdr:colOff>
      <xdr:row>20</xdr:row>
      <xdr:rowOff>0</xdr:rowOff>
    </xdr:to>
    <xdr:graphicFrame macro="">
      <xdr:nvGraphicFramePr>
        <xdr:cNvPr id="8" name="グラフ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2722</xdr:colOff>
      <xdr:row>2</xdr:row>
      <xdr:rowOff>156633</xdr:rowOff>
    </xdr:from>
    <xdr:to>
      <xdr:col>24</xdr:col>
      <xdr:colOff>1</xdr:colOff>
      <xdr:row>20</xdr:row>
      <xdr:rowOff>36890</xdr:rowOff>
    </xdr:to>
    <xdr:graphicFrame macro="">
      <xdr:nvGraphicFramePr>
        <xdr:cNvPr id="9" name="グラフ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0</xdr:colOff>
      <xdr:row>3</xdr:row>
      <xdr:rowOff>10886</xdr:rowOff>
    </xdr:from>
    <xdr:to>
      <xdr:col>36</xdr:col>
      <xdr:colOff>7560</xdr:colOff>
      <xdr:row>20</xdr:row>
      <xdr:rowOff>60476</xdr:rowOff>
    </xdr:to>
    <xdr:graphicFrame macro="">
      <xdr:nvGraphicFramePr>
        <xdr:cNvPr id="10" name="グラフ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37</xdr:col>
      <xdr:colOff>10283</xdr:colOff>
      <xdr:row>3</xdr:row>
      <xdr:rowOff>0</xdr:rowOff>
    </xdr:from>
    <xdr:to>
      <xdr:col>48</xdr:col>
      <xdr:colOff>7562</xdr:colOff>
      <xdr:row>20</xdr:row>
      <xdr:rowOff>49590</xdr:rowOff>
    </xdr:to>
    <xdr:graphicFrame macro="">
      <xdr:nvGraphicFramePr>
        <xdr:cNvPr id="11" name="グラフ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13</xdr:col>
      <xdr:colOff>0</xdr:colOff>
      <xdr:row>43</xdr:row>
      <xdr:rowOff>0</xdr:rowOff>
    </xdr:from>
    <xdr:to>
      <xdr:col>23</xdr:col>
      <xdr:colOff>679753</xdr:colOff>
      <xdr:row>59</xdr:row>
      <xdr:rowOff>2721</xdr:rowOff>
    </xdr:to>
    <xdr:graphicFrame macro="">
      <xdr:nvGraphicFramePr>
        <xdr:cNvPr id="14" name="グラフ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0</xdr:colOff>
      <xdr:row>43</xdr:row>
      <xdr:rowOff>0</xdr:rowOff>
    </xdr:from>
    <xdr:to>
      <xdr:col>11</xdr:col>
      <xdr:colOff>679753</xdr:colOff>
      <xdr:row>59</xdr:row>
      <xdr:rowOff>2721</xdr:rowOff>
    </xdr:to>
    <xdr:graphicFrame macro="">
      <xdr:nvGraphicFramePr>
        <xdr:cNvPr id="15" name="グラフ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0.56044</cdr:x>
      <cdr:y>0</cdr:y>
    </cdr:from>
    <cdr:to>
      <cdr:x>0.69358</cdr:x>
      <cdr:y>0.20158</cdr:y>
    </cdr:to>
    <cdr:sp macro="" textlink="">
      <cdr:nvSpPr>
        <cdr:cNvPr id="3" name="テキスト ボックス 1"/>
        <cdr:cNvSpPr txBox="1"/>
      </cdr:nvSpPr>
      <cdr:spPr>
        <a:xfrm xmlns:a="http://schemas.openxmlformats.org/drawingml/2006/main">
          <a:off x="4183700" y="0"/>
          <a:ext cx="993899" cy="61518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ja-JP" sz="1400"/>
            <a:t>Guide</a:t>
          </a:r>
          <a:r>
            <a:rPr lang="en-US" altLang="ja-JP" sz="1400" baseline="0"/>
            <a:t> Line</a:t>
          </a:r>
          <a:endParaRPr lang="en-US" altLang="ja-JP" sz="1400"/>
        </a:p>
        <a:p xmlns:a="http://schemas.openxmlformats.org/drawingml/2006/main">
          <a:r>
            <a:rPr lang="en-US" altLang="ja-JP" sz="1400"/>
            <a:t>Lv&gt;=87%</a:t>
          </a:r>
        </a:p>
        <a:p xmlns:a="http://schemas.openxmlformats.org/drawingml/2006/main">
          <a:endParaRPr lang="ja-JP" altLang="en-US" sz="1400"/>
        </a:p>
      </cdr:txBody>
    </cdr:sp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0.58664</cdr:x>
      <cdr:y>0.00826</cdr:y>
    </cdr:from>
    <cdr:to>
      <cdr:x>0.72985</cdr:x>
      <cdr:y>0.21877</cdr:y>
    </cdr:to>
    <cdr:sp macro="" textlink="">
      <cdr:nvSpPr>
        <cdr:cNvPr id="2" name="テキスト ボックス 1"/>
        <cdr:cNvSpPr txBox="1"/>
      </cdr:nvSpPr>
      <cdr:spPr>
        <a:xfrm xmlns:a="http://schemas.openxmlformats.org/drawingml/2006/main">
          <a:off x="4383665" y="25259"/>
          <a:ext cx="1070165" cy="6437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ja-JP" sz="1400"/>
            <a:t>Guide</a:t>
          </a:r>
          <a:r>
            <a:rPr lang="en-US" altLang="ja-JP" sz="1400" baseline="0"/>
            <a:t> Line</a:t>
          </a:r>
          <a:endParaRPr lang="en-US" altLang="ja-JP" sz="1400"/>
        </a:p>
        <a:p xmlns:a="http://schemas.openxmlformats.org/drawingml/2006/main">
          <a:r>
            <a:rPr lang="en-US" altLang="ja-JP" sz="1400"/>
            <a:t>Wx&lt;=0.010</a:t>
          </a:r>
        </a:p>
        <a:p xmlns:a="http://schemas.openxmlformats.org/drawingml/2006/main">
          <a:endParaRPr lang="ja-JP" altLang="en-US" sz="1400"/>
        </a:p>
      </cdr:txBody>
    </cdr:sp>
  </cdr:relSizeAnchor>
</c:userShapes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0.56431</cdr:x>
      <cdr:y>0.00077</cdr:y>
    </cdr:from>
    <cdr:to>
      <cdr:x>0.70892</cdr:x>
      <cdr:y>0.20999</cdr:y>
    </cdr:to>
    <cdr:sp macro="" textlink="">
      <cdr:nvSpPr>
        <cdr:cNvPr id="3" name="テキスト ボックス 1"/>
        <cdr:cNvSpPr txBox="1"/>
      </cdr:nvSpPr>
      <cdr:spPr>
        <a:xfrm xmlns:a="http://schemas.openxmlformats.org/drawingml/2006/main">
          <a:off x="4235131" y="2369"/>
          <a:ext cx="1085301" cy="64034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ja-JP" sz="1400"/>
            <a:t>Guide</a:t>
          </a:r>
          <a:r>
            <a:rPr lang="en-US" altLang="ja-JP" sz="1400" baseline="0"/>
            <a:t> Line</a:t>
          </a:r>
          <a:endParaRPr lang="en-US" altLang="ja-JP" sz="1400"/>
        </a:p>
        <a:p xmlns:a="http://schemas.openxmlformats.org/drawingml/2006/main">
          <a:r>
            <a:rPr lang="en-US" altLang="ja-JP" sz="1400"/>
            <a:t>Wy&lt;=0.015</a:t>
          </a:r>
        </a:p>
        <a:p xmlns:a="http://schemas.openxmlformats.org/drawingml/2006/main">
          <a:endParaRPr lang="ja-JP" altLang="en-US" sz="1400"/>
        </a:p>
      </cdr:txBody>
    </cdr:sp>
  </cdr:relSizeAnchor>
</c:userShapes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0</xdr:colOff>
      <xdr:row>23</xdr:row>
      <xdr:rowOff>0</xdr:rowOff>
    </xdr:from>
    <xdr:to>
      <xdr:col>36</xdr:col>
      <xdr:colOff>4947</xdr:colOff>
      <xdr:row>40</xdr:row>
      <xdr:rowOff>49591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2722</xdr:colOff>
      <xdr:row>2</xdr:row>
      <xdr:rowOff>152400</xdr:rowOff>
    </xdr:from>
    <xdr:to>
      <xdr:col>24</xdr:col>
      <xdr:colOff>1</xdr:colOff>
      <xdr:row>20</xdr:row>
      <xdr:rowOff>32657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682969</xdr:colOff>
      <xdr:row>23</xdr:row>
      <xdr:rowOff>0</xdr:rowOff>
    </xdr:from>
    <xdr:to>
      <xdr:col>12</xdr:col>
      <xdr:colOff>0</xdr:colOff>
      <xdr:row>40</xdr:row>
      <xdr:rowOff>57150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49</xdr:col>
      <xdr:colOff>18864</xdr:colOff>
      <xdr:row>23</xdr:row>
      <xdr:rowOff>0</xdr:rowOff>
    </xdr:from>
    <xdr:to>
      <xdr:col>60</xdr:col>
      <xdr:colOff>0</xdr:colOff>
      <xdr:row>40</xdr:row>
      <xdr:rowOff>44643</xdr:rowOff>
    </xdr:to>
    <xdr:graphicFrame macro="">
      <xdr:nvGraphicFramePr>
        <xdr:cNvPr id="5" name="グラフ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49</xdr:col>
      <xdr:colOff>11443</xdr:colOff>
      <xdr:row>3</xdr:row>
      <xdr:rowOff>0</xdr:rowOff>
    </xdr:from>
    <xdr:to>
      <xdr:col>60</xdr:col>
      <xdr:colOff>0</xdr:colOff>
      <xdr:row>20</xdr:row>
      <xdr:rowOff>50793</xdr:rowOff>
    </xdr:to>
    <xdr:graphicFrame macro="">
      <xdr:nvGraphicFramePr>
        <xdr:cNvPr id="6" name="グラフ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61</xdr:col>
      <xdr:colOff>0</xdr:colOff>
      <xdr:row>3</xdr:row>
      <xdr:rowOff>0</xdr:rowOff>
    </xdr:from>
    <xdr:to>
      <xdr:col>72</xdr:col>
      <xdr:colOff>21091</xdr:colOff>
      <xdr:row>20</xdr:row>
      <xdr:rowOff>53440</xdr:rowOff>
    </xdr:to>
    <xdr:graphicFrame macro="">
      <xdr:nvGraphicFramePr>
        <xdr:cNvPr id="7" name="グラフ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604</xdr:colOff>
      <xdr:row>2</xdr:row>
      <xdr:rowOff>119743</xdr:rowOff>
    </xdr:from>
    <xdr:to>
      <xdr:col>12</xdr:col>
      <xdr:colOff>0</xdr:colOff>
      <xdr:row>20</xdr:row>
      <xdr:rowOff>0</xdr:rowOff>
    </xdr:to>
    <xdr:graphicFrame macro="">
      <xdr:nvGraphicFramePr>
        <xdr:cNvPr id="8" name="グラフ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2722</xdr:colOff>
      <xdr:row>2</xdr:row>
      <xdr:rowOff>156633</xdr:rowOff>
    </xdr:from>
    <xdr:to>
      <xdr:col>24</xdr:col>
      <xdr:colOff>1</xdr:colOff>
      <xdr:row>20</xdr:row>
      <xdr:rowOff>36890</xdr:rowOff>
    </xdr:to>
    <xdr:graphicFrame macro="">
      <xdr:nvGraphicFramePr>
        <xdr:cNvPr id="9" name="グラフ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0</xdr:colOff>
      <xdr:row>3</xdr:row>
      <xdr:rowOff>10886</xdr:rowOff>
    </xdr:from>
    <xdr:to>
      <xdr:col>36</xdr:col>
      <xdr:colOff>7560</xdr:colOff>
      <xdr:row>20</xdr:row>
      <xdr:rowOff>60476</xdr:rowOff>
    </xdr:to>
    <xdr:graphicFrame macro="">
      <xdr:nvGraphicFramePr>
        <xdr:cNvPr id="10" name="グラフ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37</xdr:col>
      <xdr:colOff>10283</xdr:colOff>
      <xdr:row>3</xdr:row>
      <xdr:rowOff>0</xdr:rowOff>
    </xdr:from>
    <xdr:to>
      <xdr:col>48</xdr:col>
      <xdr:colOff>7562</xdr:colOff>
      <xdr:row>20</xdr:row>
      <xdr:rowOff>49590</xdr:rowOff>
    </xdr:to>
    <xdr:graphicFrame macro="">
      <xdr:nvGraphicFramePr>
        <xdr:cNvPr id="11" name="グラフ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13</xdr:col>
      <xdr:colOff>0</xdr:colOff>
      <xdr:row>43</xdr:row>
      <xdr:rowOff>0</xdr:rowOff>
    </xdr:from>
    <xdr:to>
      <xdr:col>23</xdr:col>
      <xdr:colOff>679753</xdr:colOff>
      <xdr:row>59</xdr:row>
      <xdr:rowOff>2721</xdr:rowOff>
    </xdr:to>
    <xdr:graphicFrame macro="">
      <xdr:nvGraphicFramePr>
        <xdr:cNvPr id="13" name="グラフ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0</xdr:colOff>
      <xdr:row>43</xdr:row>
      <xdr:rowOff>0</xdr:rowOff>
    </xdr:from>
    <xdr:to>
      <xdr:col>11</xdr:col>
      <xdr:colOff>679753</xdr:colOff>
      <xdr:row>59</xdr:row>
      <xdr:rowOff>2721</xdr:rowOff>
    </xdr:to>
    <xdr:graphicFrame macro="">
      <xdr:nvGraphicFramePr>
        <xdr:cNvPr id="14" name="グラフ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0.56044</cdr:x>
      <cdr:y>0</cdr:y>
    </cdr:from>
    <cdr:to>
      <cdr:x>0.69358</cdr:x>
      <cdr:y>0.20158</cdr:y>
    </cdr:to>
    <cdr:sp macro="" textlink="">
      <cdr:nvSpPr>
        <cdr:cNvPr id="3" name="テキスト ボックス 1"/>
        <cdr:cNvSpPr txBox="1"/>
      </cdr:nvSpPr>
      <cdr:spPr>
        <a:xfrm xmlns:a="http://schemas.openxmlformats.org/drawingml/2006/main">
          <a:off x="4183700" y="0"/>
          <a:ext cx="993899" cy="61518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ja-JP" sz="1400"/>
            <a:t>Guide</a:t>
          </a:r>
          <a:r>
            <a:rPr lang="en-US" altLang="ja-JP" sz="1400" baseline="0"/>
            <a:t> Line</a:t>
          </a:r>
          <a:endParaRPr lang="en-US" altLang="ja-JP" sz="1400"/>
        </a:p>
        <a:p xmlns:a="http://schemas.openxmlformats.org/drawingml/2006/main">
          <a:r>
            <a:rPr lang="en-US" altLang="ja-JP" sz="1400"/>
            <a:t>Lv&gt;=87%</a:t>
          </a:r>
        </a:p>
        <a:p xmlns:a="http://schemas.openxmlformats.org/drawingml/2006/main">
          <a:endParaRPr lang="ja-JP" altLang="en-US" sz="1400"/>
        </a:p>
      </cdr:txBody>
    </cdr:sp>
  </cdr:relSizeAnchor>
</c:userShapes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0.58664</cdr:x>
      <cdr:y>0.00826</cdr:y>
    </cdr:from>
    <cdr:to>
      <cdr:x>0.72985</cdr:x>
      <cdr:y>0.21877</cdr:y>
    </cdr:to>
    <cdr:sp macro="" textlink="">
      <cdr:nvSpPr>
        <cdr:cNvPr id="2" name="テキスト ボックス 1"/>
        <cdr:cNvSpPr txBox="1"/>
      </cdr:nvSpPr>
      <cdr:spPr>
        <a:xfrm xmlns:a="http://schemas.openxmlformats.org/drawingml/2006/main">
          <a:off x="4383665" y="25259"/>
          <a:ext cx="1070165" cy="6437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ja-JP" sz="1400"/>
            <a:t>Guide</a:t>
          </a:r>
          <a:r>
            <a:rPr lang="en-US" altLang="ja-JP" sz="1400" baseline="0"/>
            <a:t> Line</a:t>
          </a:r>
          <a:endParaRPr lang="en-US" altLang="ja-JP" sz="1400"/>
        </a:p>
        <a:p xmlns:a="http://schemas.openxmlformats.org/drawingml/2006/main">
          <a:r>
            <a:rPr lang="en-US" altLang="ja-JP" sz="1400"/>
            <a:t>Wx&lt;=0.010</a:t>
          </a:r>
        </a:p>
        <a:p xmlns:a="http://schemas.openxmlformats.org/drawingml/2006/main">
          <a:endParaRPr lang="ja-JP" altLang="en-US" sz="1400"/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0.56044</cdr:x>
      <cdr:y>0</cdr:y>
    </cdr:from>
    <cdr:to>
      <cdr:x>0.69358</cdr:x>
      <cdr:y>0.20158</cdr:y>
    </cdr:to>
    <cdr:sp macro="" textlink="">
      <cdr:nvSpPr>
        <cdr:cNvPr id="3" name="テキスト ボックス 1"/>
        <cdr:cNvSpPr txBox="1"/>
      </cdr:nvSpPr>
      <cdr:spPr>
        <a:xfrm xmlns:a="http://schemas.openxmlformats.org/drawingml/2006/main">
          <a:off x="4183700" y="0"/>
          <a:ext cx="993899" cy="61518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ja-JP" sz="1400"/>
            <a:t>Guide</a:t>
          </a:r>
          <a:r>
            <a:rPr lang="en-US" altLang="ja-JP" sz="1400" baseline="0"/>
            <a:t> Line</a:t>
          </a:r>
          <a:endParaRPr lang="en-US" altLang="ja-JP" sz="1400"/>
        </a:p>
        <a:p xmlns:a="http://schemas.openxmlformats.org/drawingml/2006/main">
          <a:r>
            <a:rPr lang="en-US" altLang="ja-JP" sz="1400"/>
            <a:t>Lv&gt;=87%</a:t>
          </a:r>
        </a:p>
        <a:p xmlns:a="http://schemas.openxmlformats.org/drawingml/2006/main">
          <a:endParaRPr lang="ja-JP" altLang="en-US" sz="1400"/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0.56431</cdr:x>
      <cdr:y>0.00077</cdr:y>
    </cdr:from>
    <cdr:to>
      <cdr:x>0.70892</cdr:x>
      <cdr:y>0.20999</cdr:y>
    </cdr:to>
    <cdr:sp macro="" textlink="">
      <cdr:nvSpPr>
        <cdr:cNvPr id="3" name="テキスト ボックス 1"/>
        <cdr:cNvSpPr txBox="1"/>
      </cdr:nvSpPr>
      <cdr:spPr>
        <a:xfrm xmlns:a="http://schemas.openxmlformats.org/drawingml/2006/main">
          <a:off x="4235131" y="2369"/>
          <a:ext cx="1085301" cy="64034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ja-JP" sz="1400"/>
            <a:t>Guide</a:t>
          </a:r>
          <a:r>
            <a:rPr lang="en-US" altLang="ja-JP" sz="1400" baseline="0"/>
            <a:t> Line</a:t>
          </a:r>
          <a:endParaRPr lang="en-US" altLang="ja-JP" sz="1400"/>
        </a:p>
        <a:p xmlns:a="http://schemas.openxmlformats.org/drawingml/2006/main">
          <a:r>
            <a:rPr lang="en-US" altLang="ja-JP" sz="1400"/>
            <a:t>Wy&lt;=0.015</a:t>
          </a:r>
        </a:p>
        <a:p xmlns:a="http://schemas.openxmlformats.org/drawingml/2006/main">
          <a:endParaRPr lang="ja-JP" altLang="en-US" sz="14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0.58664</cdr:x>
      <cdr:y>0.00826</cdr:y>
    </cdr:from>
    <cdr:to>
      <cdr:x>0.72985</cdr:x>
      <cdr:y>0.21877</cdr:y>
    </cdr:to>
    <cdr:sp macro="" textlink="">
      <cdr:nvSpPr>
        <cdr:cNvPr id="2" name="テキスト ボックス 1"/>
        <cdr:cNvSpPr txBox="1"/>
      </cdr:nvSpPr>
      <cdr:spPr>
        <a:xfrm xmlns:a="http://schemas.openxmlformats.org/drawingml/2006/main">
          <a:off x="4383665" y="25259"/>
          <a:ext cx="1070165" cy="6437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ja-JP" sz="1400"/>
            <a:t>Guide</a:t>
          </a:r>
          <a:r>
            <a:rPr lang="en-US" altLang="ja-JP" sz="1400" baseline="0"/>
            <a:t> Line</a:t>
          </a:r>
          <a:endParaRPr lang="en-US" altLang="ja-JP" sz="1400"/>
        </a:p>
        <a:p xmlns:a="http://schemas.openxmlformats.org/drawingml/2006/main">
          <a:r>
            <a:rPr lang="en-US" altLang="ja-JP" sz="1400"/>
            <a:t>Wx&lt;=0.010</a:t>
          </a:r>
        </a:p>
        <a:p xmlns:a="http://schemas.openxmlformats.org/drawingml/2006/main">
          <a:endParaRPr lang="ja-JP" altLang="en-US" sz="14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0.56431</cdr:x>
      <cdr:y>0.00077</cdr:y>
    </cdr:from>
    <cdr:to>
      <cdr:x>0.70892</cdr:x>
      <cdr:y>0.20999</cdr:y>
    </cdr:to>
    <cdr:sp macro="" textlink="">
      <cdr:nvSpPr>
        <cdr:cNvPr id="3" name="テキスト ボックス 1"/>
        <cdr:cNvSpPr txBox="1"/>
      </cdr:nvSpPr>
      <cdr:spPr>
        <a:xfrm xmlns:a="http://schemas.openxmlformats.org/drawingml/2006/main">
          <a:off x="4235131" y="2369"/>
          <a:ext cx="1085301" cy="64034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ja-JP" sz="1400"/>
            <a:t>Guide</a:t>
          </a:r>
          <a:r>
            <a:rPr lang="en-US" altLang="ja-JP" sz="1400" baseline="0"/>
            <a:t> Line</a:t>
          </a:r>
          <a:endParaRPr lang="en-US" altLang="ja-JP" sz="1400"/>
        </a:p>
        <a:p xmlns:a="http://schemas.openxmlformats.org/drawingml/2006/main">
          <a:r>
            <a:rPr lang="en-US" altLang="ja-JP" sz="1400"/>
            <a:t>Wy&lt;=0.015</a:t>
          </a:r>
        </a:p>
        <a:p xmlns:a="http://schemas.openxmlformats.org/drawingml/2006/main">
          <a:endParaRPr lang="ja-JP" altLang="en-US" sz="1400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0</xdr:colOff>
      <xdr:row>23</xdr:row>
      <xdr:rowOff>0</xdr:rowOff>
    </xdr:from>
    <xdr:to>
      <xdr:col>36</xdr:col>
      <xdr:colOff>4947</xdr:colOff>
      <xdr:row>40</xdr:row>
      <xdr:rowOff>49591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2722</xdr:colOff>
      <xdr:row>2</xdr:row>
      <xdr:rowOff>152400</xdr:rowOff>
    </xdr:from>
    <xdr:to>
      <xdr:col>24</xdr:col>
      <xdr:colOff>1</xdr:colOff>
      <xdr:row>20</xdr:row>
      <xdr:rowOff>32657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682969</xdr:colOff>
      <xdr:row>23</xdr:row>
      <xdr:rowOff>0</xdr:rowOff>
    </xdr:from>
    <xdr:to>
      <xdr:col>12</xdr:col>
      <xdr:colOff>0</xdr:colOff>
      <xdr:row>40</xdr:row>
      <xdr:rowOff>57150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49</xdr:col>
      <xdr:colOff>18864</xdr:colOff>
      <xdr:row>23</xdr:row>
      <xdr:rowOff>0</xdr:rowOff>
    </xdr:from>
    <xdr:to>
      <xdr:col>60</xdr:col>
      <xdr:colOff>0</xdr:colOff>
      <xdr:row>40</xdr:row>
      <xdr:rowOff>44643</xdr:rowOff>
    </xdr:to>
    <xdr:graphicFrame macro="">
      <xdr:nvGraphicFramePr>
        <xdr:cNvPr id="5" name="グラフ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49</xdr:col>
      <xdr:colOff>11443</xdr:colOff>
      <xdr:row>3</xdr:row>
      <xdr:rowOff>0</xdr:rowOff>
    </xdr:from>
    <xdr:to>
      <xdr:col>60</xdr:col>
      <xdr:colOff>0</xdr:colOff>
      <xdr:row>20</xdr:row>
      <xdr:rowOff>50793</xdr:rowOff>
    </xdr:to>
    <xdr:graphicFrame macro="">
      <xdr:nvGraphicFramePr>
        <xdr:cNvPr id="6" name="グラフ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61</xdr:col>
      <xdr:colOff>0</xdr:colOff>
      <xdr:row>3</xdr:row>
      <xdr:rowOff>0</xdr:rowOff>
    </xdr:from>
    <xdr:to>
      <xdr:col>72</xdr:col>
      <xdr:colOff>21091</xdr:colOff>
      <xdr:row>20</xdr:row>
      <xdr:rowOff>53440</xdr:rowOff>
    </xdr:to>
    <xdr:graphicFrame macro="">
      <xdr:nvGraphicFramePr>
        <xdr:cNvPr id="7" name="グラフ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604</xdr:colOff>
      <xdr:row>2</xdr:row>
      <xdr:rowOff>119743</xdr:rowOff>
    </xdr:from>
    <xdr:to>
      <xdr:col>12</xdr:col>
      <xdr:colOff>0</xdr:colOff>
      <xdr:row>20</xdr:row>
      <xdr:rowOff>0</xdr:rowOff>
    </xdr:to>
    <xdr:graphicFrame macro="">
      <xdr:nvGraphicFramePr>
        <xdr:cNvPr id="8" name="グラフ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2722</xdr:colOff>
      <xdr:row>2</xdr:row>
      <xdr:rowOff>156633</xdr:rowOff>
    </xdr:from>
    <xdr:to>
      <xdr:col>24</xdr:col>
      <xdr:colOff>1</xdr:colOff>
      <xdr:row>20</xdr:row>
      <xdr:rowOff>36890</xdr:rowOff>
    </xdr:to>
    <xdr:graphicFrame macro="">
      <xdr:nvGraphicFramePr>
        <xdr:cNvPr id="9" name="グラフ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0</xdr:colOff>
      <xdr:row>3</xdr:row>
      <xdr:rowOff>10886</xdr:rowOff>
    </xdr:from>
    <xdr:to>
      <xdr:col>36</xdr:col>
      <xdr:colOff>7560</xdr:colOff>
      <xdr:row>20</xdr:row>
      <xdr:rowOff>60476</xdr:rowOff>
    </xdr:to>
    <xdr:graphicFrame macro="">
      <xdr:nvGraphicFramePr>
        <xdr:cNvPr id="10" name="グラフ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37</xdr:col>
      <xdr:colOff>10283</xdr:colOff>
      <xdr:row>3</xdr:row>
      <xdr:rowOff>0</xdr:rowOff>
    </xdr:from>
    <xdr:to>
      <xdr:col>48</xdr:col>
      <xdr:colOff>7562</xdr:colOff>
      <xdr:row>20</xdr:row>
      <xdr:rowOff>49590</xdr:rowOff>
    </xdr:to>
    <xdr:graphicFrame macro="">
      <xdr:nvGraphicFramePr>
        <xdr:cNvPr id="11" name="グラフ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13</xdr:col>
      <xdr:colOff>0</xdr:colOff>
      <xdr:row>43</xdr:row>
      <xdr:rowOff>0</xdr:rowOff>
    </xdr:from>
    <xdr:to>
      <xdr:col>23</xdr:col>
      <xdr:colOff>679753</xdr:colOff>
      <xdr:row>59</xdr:row>
      <xdr:rowOff>2721</xdr:rowOff>
    </xdr:to>
    <xdr:graphicFrame macro="">
      <xdr:nvGraphicFramePr>
        <xdr:cNvPr id="12" name="グラフ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0</xdr:colOff>
      <xdr:row>43</xdr:row>
      <xdr:rowOff>0</xdr:rowOff>
    </xdr:from>
    <xdr:to>
      <xdr:col>11</xdr:col>
      <xdr:colOff>679753</xdr:colOff>
      <xdr:row>59</xdr:row>
      <xdr:rowOff>2721</xdr:rowOff>
    </xdr:to>
    <xdr:graphicFrame macro="">
      <xdr:nvGraphicFramePr>
        <xdr:cNvPr id="13" name="グラフ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0.56044</cdr:x>
      <cdr:y>0</cdr:y>
    </cdr:from>
    <cdr:to>
      <cdr:x>0.69358</cdr:x>
      <cdr:y>0.20158</cdr:y>
    </cdr:to>
    <cdr:sp macro="" textlink="">
      <cdr:nvSpPr>
        <cdr:cNvPr id="3" name="テキスト ボックス 1"/>
        <cdr:cNvSpPr txBox="1"/>
      </cdr:nvSpPr>
      <cdr:spPr>
        <a:xfrm xmlns:a="http://schemas.openxmlformats.org/drawingml/2006/main">
          <a:off x="4183700" y="0"/>
          <a:ext cx="993899" cy="61518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ja-JP" sz="1400"/>
            <a:t>Guide</a:t>
          </a:r>
          <a:r>
            <a:rPr lang="en-US" altLang="ja-JP" sz="1400" baseline="0"/>
            <a:t> Line</a:t>
          </a:r>
          <a:endParaRPr lang="en-US" altLang="ja-JP" sz="1400"/>
        </a:p>
        <a:p xmlns:a="http://schemas.openxmlformats.org/drawingml/2006/main">
          <a:r>
            <a:rPr lang="en-US" altLang="ja-JP" sz="1400"/>
            <a:t>Lv&gt;=87%</a:t>
          </a:r>
        </a:p>
        <a:p xmlns:a="http://schemas.openxmlformats.org/drawingml/2006/main">
          <a:endParaRPr lang="ja-JP" altLang="en-US" sz="1400"/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0.58664</cdr:x>
      <cdr:y>0.00826</cdr:y>
    </cdr:from>
    <cdr:to>
      <cdr:x>0.72985</cdr:x>
      <cdr:y>0.21877</cdr:y>
    </cdr:to>
    <cdr:sp macro="" textlink="">
      <cdr:nvSpPr>
        <cdr:cNvPr id="2" name="テキスト ボックス 1"/>
        <cdr:cNvSpPr txBox="1"/>
      </cdr:nvSpPr>
      <cdr:spPr>
        <a:xfrm xmlns:a="http://schemas.openxmlformats.org/drawingml/2006/main">
          <a:off x="4383665" y="25259"/>
          <a:ext cx="1070165" cy="6437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ja-JP" sz="1400"/>
            <a:t>Guide</a:t>
          </a:r>
          <a:r>
            <a:rPr lang="en-US" altLang="ja-JP" sz="1400" baseline="0"/>
            <a:t> Line</a:t>
          </a:r>
          <a:endParaRPr lang="en-US" altLang="ja-JP" sz="1400"/>
        </a:p>
        <a:p xmlns:a="http://schemas.openxmlformats.org/drawingml/2006/main">
          <a:r>
            <a:rPr lang="en-US" altLang="ja-JP" sz="1400"/>
            <a:t>Wx&lt;=0.010</a:t>
          </a:r>
        </a:p>
        <a:p xmlns:a="http://schemas.openxmlformats.org/drawingml/2006/main">
          <a:endParaRPr lang="ja-JP" altLang="en-US" sz="1400"/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0.56431</cdr:x>
      <cdr:y>0.00077</cdr:y>
    </cdr:from>
    <cdr:to>
      <cdr:x>0.70892</cdr:x>
      <cdr:y>0.20999</cdr:y>
    </cdr:to>
    <cdr:sp macro="" textlink="">
      <cdr:nvSpPr>
        <cdr:cNvPr id="3" name="テキスト ボックス 1"/>
        <cdr:cNvSpPr txBox="1"/>
      </cdr:nvSpPr>
      <cdr:spPr>
        <a:xfrm xmlns:a="http://schemas.openxmlformats.org/drawingml/2006/main">
          <a:off x="4235131" y="2369"/>
          <a:ext cx="1085301" cy="64034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ja-JP" sz="1400"/>
            <a:t>Guide</a:t>
          </a:r>
          <a:r>
            <a:rPr lang="en-US" altLang="ja-JP" sz="1400" baseline="0"/>
            <a:t> Line</a:t>
          </a:r>
          <a:endParaRPr lang="en-US" altLang="ja-JP" sz="1400"/>
        </a:p>
        <a:p xmlns:a="http://schemas.openxmlformats.org/drawingml/2006/main">
          <a:r>
            <a:rPr lang="en-US" altLang="ja-JP" sz="1400"/>
            <a:t>Wy&lt;=0.015</a:t>
          </a:r>
        </a:p>
        <a:p xmlns:a="http://schemas.openxmlformats.org/drawingml/2006/main">
          <a:endParaRPr lang="ja-JP" altLang="en-US" sz="1400"/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0</xdr:colOff>
      <xdr:row>23</xdr:row>
      <xdr:rowOff>0</xdr:rowOff>
    </xdr:from>
    <xdr:to>
      <xdr:col>36</xdr:col>
      <xdr:colOff>4947</xdr:colOff>
      <xdr:row>40</xdr:row>
      <xdr:rowOff>49591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2722</xdr:colOff>
      <xdr:row>2</xdr:row>
      <xdr:rowOff>152400</xdr:rowOff>
    </xdr:from>
    <xdr:to>
      <xdr:col>24</xdr:col>
      <xdr:colOff>1</xdr:colOff>
      <xdr:row>20</xdr:row>
      <xdr:rowOff>32657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682969</xdr:colOff>
      <xdr:row>23</xdr:row>
      <xdr:rowOff>0</xdr:rowOff>
    </xdr:from>
    <xdr:to>
      <xdr:col>12</xdr:col>
      <xdr:colOff>0</xdr:colOff>
      <xdr:row>40</xdr:row>
      <xdr:rowOff>57150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49</xdr:col>
      <xdr:colOff>18864</xdr:colOff>
      <xdr:row>23</xdr:row>
      <xdr:rowOff>0</xdr:rowOff>
    </xdr:from>
    <xdr:to>
      <xdr:col>60</xdr:col>
      <xdr:colOff>0</xdr:colOff>
      <xdr:row>40</xdr:row>
      <xdr:rowOff>44643</xdr:rowOff>
    </xdr:to>
    <xdr:graphicFrame macro="">
      <xdr:nvGraphicFramePr>
        <xdr:cNvPr id="5" name="グラフ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49</xdr:col>
      <xdr:colOff>11443</xdr:colOff>
      <xdr:row>3</xdr:row>
      <xdr:rowOff>0</xdr:rowOff>
    </xdr:from>
    <xdr:to>
      <xdr:col>60</xdr:col>
      <xdr:colOff>0</xdr:colOff>
      <xdr:row>20</xdr:row>
      <xdr:rowOff>50793</xdr:rowOff>
    </xdr:to>
    <xdr:graphicFrame macro="">
      <xdr:nvGraphicFramePr>
        <xdr:cNvPr id="6" name="グラフ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61</xdr:col>
      <xdr:colOff>0</xdr:colOff>
      <xdr:row>3</xdr:row>
      <xdr:rowOff>0</xdr:rowOff>
    </xdr:from>
    <xdr:to>
      <xdr:col>72</xdr:col>
      <xdr:colOff>21091</xdr:colOff>
      <xdr:row>20</xdr:row>
      <xdr:rowOff>53440</xdr:rowOff>
    </xdr:to>
    <xdr:graphicFrame macro="">
      <xdr:nvGraphicFramePr>
        <xdr:cNvPr id="7" name="グラフ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604</xdr:colOff>
      <xdr:row>2</xdr:row>
      <xdr:rowOff>119743</xdr:rowOff>
    </xdr:from>
    <xdr:to>
      <xdr:col>12</xdr:col>
      <xdr:colOff>0</xdr:colOff>
      <xdr:row>20</xdr:row>
      <xdr:rowOff>0</xdr:rowOff>
    </xdr:to>
    <xdr:graphicFrame macro="">
      <xdr:nvGraphicFramePr>
        <xdr:cNvPr id="8" name="グラフ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2722</xdr:colOff>
      <xdr:row>2</xdr:row>
      <xdr:rowOff>156633</xdr:rowOff>
    </xdr:from>
    <xdr:to>
      <xdr:col>24</xdr:col>
      <xdr:colOff>1</xdr:colOff>
      <xdr:row>20</xdr:row>
      <xdr:rowOff>36890</xdr:rowOff>
    </xdr:to>
    <xdr:graphicFrame macro="">
      <xdr:nvGraphicFramePr>
        <xdr:cNvPr id="9" name="グラフ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0</xdr:colOff>
      <xdr:row>3</xdr:row>
      <xdr:rowOff>10886</xdr:rowOff>
    </xdr:from>
    <xdr:to>
      <xdr:col>36</xdr:col>
      <xdr:colOff>7560</xdr:colOff>
      <xdr:row>20</xdr:row>
      <xdr:rowOff>60476</xdr:rowOff>
    </xdr:to>
    <xdr:graphicFrame macro="">
      <xdr:nvGraphicFramePr>
        <xdr:cNvPr id="10" name="グラフ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37</xdr:col>
      <xdr:colOff>10283</xdr:colOff>
      <xdr:row>3</xdr:row>
      <xdr:rowOff>0</xdr:rowOff>
    </xdr:from>
    <xdr:to>
      <xdr:col>48</xdr:col>
      <xdr:colOff>7562</xdr:colOff>
      <xdr:row>20</xdr:row>
      <xdr:rowOff>49590</xdr:rowOff>
    </xdr:to>
    <xdr:graphicFrame macro="">
      <xdr:nvGraphicFramePr>
        <xdr:cNvPr id="11" name="グラフ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13</xdr:col>
      <xdr:colOff>0</xdr:colOff>
      <xdr:row>43</xdr:row>
      <xdr:rowOff>0</xdr:rowOff>
    </xdr:from>
    <xdr:to>
      <xdr:col>23</xdr:col>
      <xdr:colOff>679753</xdr:colOff>
      <xdr:row>59</xdr:row>
      <xdr:rowOff>2721</xdr:rowOff>
    </xdr:to>
    <xdr:graphicFrame macro="">
      <xdr:nvGraphicFramePr>
        <xdr:cNvPr id="12" name="グラフ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0</xdr:colOff>
      <xdr:row>43</xdr:row>
      <xdr:rowOff>0</xdr:rowOff>
    </xdr:from>
    <xdr:to>
      <xdr:col>11</xdr:col>
      <xdr:colOff>679753</xdr:colOff>
      <xdr:row>59</xdr:row>
      <xdr:rowOff>2721</xdr:rowOff>
    </xdr:to>
    <xdr:graphicFrame macro="">
      <xdr:nvGraphicFramePr>
        <xdr:cNvPr id="13" name="グラフ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P148"/>
  <sheetViews>
    <sheetView showGridLines="0" tabSelected="1" zoomScale="70" zoomScaleNormal="70" workbookViewId="0">
      <pane xSplit="3" ySplit="4" topLeftCell="D5" activePane="bottomRight" state="frozen"/>
      <selection pane="topRight" activeCell="D1" sqref="D1"/>
      <selection pane="bottomLeft" activeCell="A4" sqref="A4"/>
      <selection pane="bottomRight" activeCell="E9" sqref="E9"/>
    </sheetView>
  </sheetViews>
  <sheetFormatPr defaultRowHeight="14.25"/>
  <cols>
    <col min="1" max="1" width="2.5" customWidth="1"/>
    <col min="2" max="2" width="6.125" customWidth="1"/>
    <col min="3" max="3" width="8.25" style="21" customWidth="1"/>
    <col min="4" max="4" width="8.625" customWidth="1"/>
    <col min="5" max="5" width="19" customWidth="1"/>
    <col min="6" max="6" width="9" customWidth="1"/>
    <col min="7" max="12" width="8.625" customWidth="1"/>
    <col min="13" max="14" width="8.875" style="107" customWidth="1"/>
    <col min="15" max="15" width="9.875" customWidth="1"/>
    <col min="16" max="16" width="8.875" customWidth="1"/>
    <col min="17" max="18" width="7.625" customWidth="1"/>
    <col min="19" max="19" width="8.25" style="21" customWidth="1"/>
    <col min="20" max="20" width="19" customWidth="1"/>
    <col min="21" max="21" width="9" style="1" customWidth="1"/>
    <col min="22" max="27" width="8.5" customWidth="1"/>
    <col min="28" max="32" width="8.875" customWidth="1"/>
    <col min="33" max="33" width="8.125" customWidth="1"/>
    <col min="34" max="34" width="8.25" style="21" customWidth="1"/>
    <col min="35" max="35" width="19" customWidth="1"/>
    <col min="36" max="41" width="9" customWidth="1"/>
    <col min="42" max="42" width="9.125" customWidth="1"/>
    <col min="43" max="47" width="8.875" customWidth="1"/>
    <col min="48" max="48" width="6.125" customWidth="1"/>
    <col min="49" max="49" width="8.25" style="21" customWidth="1"/>
    <col min="50" max="50" width="19" customWidth="1"/>
    <col min="51" max="51" width="9" customWidth="1"/>
    <col min="52" max="57" width="8.5" customWidth="1"/>
    <col min="58" max="62" width="8.875" customWidth="1"/>
    <col min="63" max="63" width="7.5" customWidth="1"/>
    <col min="64" max="64" width="8.25" style="21" customWidth="1"/>
    <col min="65" max="65" width="19" customWidth="1"/>
    <col min="66" max="69" width="9" customWidth="1"/>
    <col min="70" max="70" width="9.625" customWidth="1"/>
    <col min="71" max="71" width="9.5" customWidth="1"/>
    <col min="72" max="72" width="9" customWidth="1"/>
    <col min="73" max="77" width="8.875" customWidth="1"/>
    <col min="78" max="78" width="9" customWidth="1"/>
    <col min="79" max="79" width="8.25" style="21" customWidth="1"/>
    <col min="80" max="80" width="19" customWidth="1"/>
    <col min="81" max="87" width="9" customWidth="1"/>
    <col min="88" max="92" width="8.875" customWidth="1"/>
    <col min="93" max="93" width="9" customWidth="1"/>
  </cols>
  <sheetData>
    <row r="1" spans="2:92" ht="21.75" customHeight="1">
      <c r="B1" s="223" t="s">
        <v>24</v>
      </c>
      <c r="C1" s="98"/>
      <c r="S1" s="142" t="s">
        <v>23</v>
      </c>
      <c r="T1" s="219"/>
      <c r="U1" s="220"/>
      <c r="V1" s="83"/>
      <c r="W1" s="83"/>
      <c r="X1" s="83"/>
      <c r="Y1" s="83"/>
      <c r="Z1" s="83"/>
      <c r="AA1" s="83"/>
      <c r="AB1" s="83"/>
      <c r="AC1" s="83"/>
      <c r="AD1" s="83"/>
      <c r="AE1" s="83"/>
      <c r="AF1" s="83"/>
      <c r="AH1" s="142" t="s">
        <v>23</v>
      </c>
      <c r="AI1" s="219"/>
      <c r="AJ1" s="142"/>
      <c r="AK1" s="83"/>
      <c r="AL1" s="83"/>
      <c r="AM1" s="83"/>
      <c r="AN1" s="83"/>
      <c r="AO1" s="83"/>
      <c r="AP1" s="83"/>
      <c r="AQ1" s="83"/>
      <c r="AR1" s="83"/>
      <c r="AS1" s="83"/>
      <c r="AT1" s="83"/>
      <c r="AU1" s="83"/>
      <c r="AW1" s="142" t="s">
        <v>23</v>
      </c>
      <c r="AX1" s="219"/>
      <c r="AY1" s="142"/>
      <c r="AZ1" s="83"/>
      <c r="BA1" s="83"/>
      <c r="BB1" s="83"/>
      <c r="BC1" s="83"/>
      <c r="BD1" s="83"/>
      <c r="BE1" s="83"/>
      <c r="BF1" s="83"/>
      <c r="BG1" s="83"/>
      <c r="BH1" s="83"/>
      <c r="BI1" s="83"/>
      <c r="BJ1" s="83"/>
      <c r="BL1" s="142" t="s">
        <v>23</v>
      </c>
      <c r="BM1" s="219"/>
      <c r="BN1" s="142"/>
      <c r="BO1" s="83"/>
      <c r="BP1" s="83"/>
      <c r="BQ1" s="83"/>
      <c r="BR1" s="83"/>
      <c r="BS1" s="83"/>
      <c r="BT1" s="83"/>
      <c r="BU1" s="83"/>
      <c r="BV1" s="83"/>
      <c r="BW1" s="83"/>
      <c r="BX1" s="83"/>
      <c r="BY1" s="83"/>
      <c r="CA1" s="142" t="s">
        <v>23</v>
      </c>
      <c r="CB1" s="219"/>
      <c r="CC1" s="142"/>
      <c r="CD1" s="83"/>
      <c r="CE1" s="83"/>
      <c r="CF1" s="83"/>
      <c r="CG1" s="83"/>
      <c r="CH1" s="83"/>
      <c r="CI1" s="83"/>
      <c r="CJ1" s="83"/>
      <c r="CK1" s="83"/>
      <c r="CL1" s="83"/>
      <c r="CM1" s="83"/>
      <c r="CN1" s="83"/>
    </row>
    <row r="2" spans="2:92" ht="21.75" customHeight="1">
      <c r="B2" s="223"/>
      <c r="C2" s="143"/>
      <c r="S2" s="141" t="s">
        <v>44</v>
      </c>
      <c r="T2" s="219"/>
      <c r="U2" s="220"/>
      <c r="V2" s="83"/>
      <c r="W2" s="83"/>
      <c r="X2" s="83"/>
      <c r="Y2" s="83"/>
      <c r="Z2" s="83"/>
      <c r="AA2" s="83"/>
      <c r="AB2" s="83"/>
      <c r="AC2" s="83"/>
      <c r="AD2" s="83"/>
      <c r="AE2" s="83"/>
      <c r="AF2" s="83"/>
      <c r="AH2" s="141" t="s">
        <v>44</v>
      </c>
      <c r="AI2" s="219"/>
      <c r="AJ2" s="141"/>
      <c r="AK2" s="83"/>
      <c r="AL2" s="83"/>
      <c r="AM2" s="83"/>
      <c r="AN2" s="83"/>
      <c r="AO2" s="83"/>
      <c r="AP2" s="83"/>
      <c r="AQ2" s="83"/>
      <c r="AR2" s="83"/>
      <c r="AS2" s="83"/>
      <c r="AT2" s="83"/>
      <c r="AU2" s="83"/>
      <c r="AW2" s="141" t="s">
        <v>44</v>
      </c>
      <c r="AX2" s="219"/>
      <c r="AY2" s="141"/>
      <c r="AZ2" s="83"/>
      <c r="BA2" s="83"/>
      <c r="BB2" s="83"/>
      <c r="BC2" s="83"/>
      <c r="BD2" s="83"/>
      <c r="BE2" s="83"/>
      <c r="BF2" s="83"/>
      <c r="BG2" s="83"/>
      <c r="BH2" s="83"/>
      <c r="BI2" s="83"/>
      <c r="BJ2" s="83"/>
      <c r="BL2" s="141" t="s">
        <v>44</v>
      </c>
      <c r="BM2" s="219"/>
      <c r="BN2" s="141"/>
      <c r="BO2" s="83"/>
      <c r="BP2" s="83"/>
      <c r="BQ2" s="83"/>
      <c r="BR2" s="83"/>
      <c r="BS2" s="83"/>
      <c r="BT2" s="83"/>
      <c r="BU2" s="83"/>
      <c r="BV2" s="83"/>
      <c r="BW2" s="83"/>
      <c r="BX2" s="83"/>
      <c r="BY2" s="83"/>
      <c r="CA2" s="141" t="s">
        <v>44</v>
      </c>
      <c r="CB2" s="219"/>
      <c r="CC2" s="141"/>
      <c r="CD2" s="83"/>
      <c r="CE2" s="83"/>
      <c r="CF2" s="83"/>
      <c r="CG2" s="83"/>
      <c r="CH2" s="83"/>
      <c r="CI2" s="83"/>
      <c r="CJ2" s="83"/>
      <c r="CK2" s="83"/>
      <c r="CL2" s="83"/>
      <c r="CM2" s="83"/>
      <c r="CN2" s="83"/>
    </row>
    <row r="3" spans="2:92">
      <c r="B3" s="223"/>
      <c r="H3" s="104"/>
      <c r="I3" s="104"/>
      <c r="J3" s="104"/>
      <c r="K3" s="104"/>
      <c r="L3" s="104"/>
      <c r="M3" s="104"/>
      <c r="N3" s="104"/>
      <c r="O3" s="104"/>
      <c r="P3" s="104"/>
      <c r="Q3" s="104"/>
      <c r="R3" s="104"/>
      <c r="U3" s="104"/>
      <c r="V3" s="104"/>
      <c r="W3" s="104"/>
      <c r="X3" s="104"/>
      <c r="Y3" s="104"/>
      <c r="Z3" s="104"/>
      <c r="AA3" s="104"/>
      <c r="AB3" s="104"/>
      <c r="AC3" s="104"/>
      <c r="AD3" s="104"/>
      <c r="AE3" s="104"/>
      <c r="AF3" s="104"/>
      <c r="AG3" s="104"/>
      <c r="AJ3" s="104"/>
      <c r="AK3" s="104"/>
      <c r="AL3" s="104"/>
      <c r="AM3" s="104"/>
      <c r="AN3" s="104"/>
      <c r="AO3" s="104"/>
      <c r="AP3" s="1"/>
      <c r="AQ3" s="66"/>
      <c r="AR3" s="66"/>
      <c r="AS3" s="104"/>
      <c r="AT3" s="104"/>
      <c r="AU3" s="104"/>
    </row>
    <row r="4" spans="2:92" ht="27">
      <c r="B4" s="223"/>
      <c r="C4" s="35" t="s">
        <v>6</v>
      </c>
      <c r="F4" s="176"/>
      <c r="G4" s="145"/>
      <c r="H4" s="146"/>
      <c r="I4" s="146"/>
      <c r="J4" s="146"/>
      <c r="K4" s="146"/>
      <c r="L4" s="146"/>
      <c r="M4" s="148"/>
      <c r="N4" s="148"/>
      <c r="O4" s="146"/>
      <c r="P4" s="146"/>
      <c r="Q4" s="146"/>
      <c r="R4" s="146"/>
      <c r="S4" s="35" t="s">
        <v>6</v>
      </c>
      <c r="U4" s="176"/>
      <c r="V4" s="145"/>
      <c r="W4" s="146"/>
      <c r="X4" s="146"/>
      <c r="Y4" s="146"/>
      <c r="Z4" s="146"/>
      <c r="AA4" s="146"/>
      <c r="AB4" s="146"/>
      <c r="AC4" s="146"/>
      <c r="AD4" s="146"/>
      <c r="AE4" s="146"/>
      <c r="AF4" s="146"/>
      <c r="AG4" s="146"/>
      <c r="AH4" s="35" t="s">
        <v>6</v>
      </c>
      <c r="AJ4" s="176"/>
      <c r="AK4" s="145"/>
      <c r="AL4" s="146"/>
      <c r="AM4" s="146"/>
      <c r="AN4" s="147"/>
      <c r="AO4" s="147"/>
      <c r="AP4" s="146"/>
      <c r="AQ4" s="148"/>
      <c r="AR4" s="148"/>
      <c r="AS4" s="148"/>
      <c r="AT4" s="148"/>
      <c r="AU4" s="148"/>
      <c r="AV4" s="146"/>
      <c r="AW4" s="35" t="s">
        <v>6</v>
      </c>
      <c r="AY4" s="176"/>
      <c r="AZ4" s="44"/>
      <c r="BA4" s="146"/>
      <c r="BB4" s="146"/>
      <c r="BC4" s="146"/>
      <c r="BD4" s="146"/>
      <c r="BE4" s="146"/>
      <c r="BF4" s="145"/>
      <c r="BG4" s="145"/>
      <c r="BH4" s="145"/>
      <c r="BI4" s="145"/>
      <c r="BJ4" s="145"/>
      <c r="BK4" s="145"/>
      <c r="BL4" s="35" t="s">
        <v>6</v>
      </c>
      <c r="BN4" s="176"/>
      <c r="BO4" s="145"/>
      <c r="BP4" s="146"/>
      <c r="BQ4" s="146"/>
      <c r="BR4" s="147"/>
      <c r="BS4" s="147"/>
      <c r="BT4" s="146"/>
      <c r="BU4" s="148"/>
      <c r="BV4" s="148"/>
      <c r="BW4" s="148"/>
      <c r="BX4" s="148"/>
      <c r="BY4" s="148"/>
      <c r="BZ4" s="146"/>
      <c r="CA4" s="35" t="s">
        <v>6</v>
      </c>
      <c r="CC4" s="176"/>
      <c r="CD4" s="44"/>
      <c r="CE4" s="146"/>
      <c r="CF4" s="146"/>
      <c r="CG4" s="146"/>
      <c r="CH4" s="146"/>
      <c r="CI4" s="146"/>
      <c r="CJ4" s="44"/>
      <c r="CK4" s="44"/>
      <c r="CL4" s="44"/>
      <c r="CM4" s="44"/>
      <c r="CN4" s="44"/>
    </row>
    <row r="5" spans="2:92" ht="19.5" customHeight="1">
      <c r="B5" s="223"/>
      <c r="C5" s="137" t="s">
        <v>38</v>
      </c>
      <c r="F5" s="216" t="s">
        <v>79</v>
      </c>
      <c r="O5" s="178"/>
      <c r="P5" s="178"/>
      <c r="S5" s="137" t="s">
        <v>38</v>
      </c>
      <c r="U5" s="216" t="s">
        <v>74</v>
      </c>
      <c r="AD5" s="178"/>
      <c r="AE5" s="178"/>
      <c r="AF5" s="178"/>
      <c r="AH5" s="137" t="s">
        <v>38</v>
      </c>
      <c r="AJ5" s="216" t="s">
        <v>74</v>
      </c>
      <c r="AS5" s="178"/>
      <c r="AT5" s="178"/>
      <c r="AU5" s="178"/>
      <c r="AW5" s="137" t="s">
        <v>38</v>
      </c>
      <c r="AY5" s="216" t="s">
        <v>74</v>
      </c>
      <c r="BH5" s="178"/>
      <c r="BI5" s="178"/>
      <c r="BJ5" s="178"/>
      <c r="BL5" s="137" t="s">
        <v>38</v>
      </c>
      <c r="BN5" s="216" t="s">
        <v>75</v>
      </c>
      <c r="BW5" s="178"/>
      <c r="BX5" s="178"/>
      <c r="BY5" s="178"/>
      <c r="CA5" s="137" t="s">
        <v>38</v>
      </c>
      <c r="CC5" s="216" t="s">
        <v>74</v>
      </c>
      <c r="CL5" s="178"/>
      <c r="CM5" s="178"/>
      <c r="CN5" s="178"/>
    </row>
    <row r="6" spans="2:92" ht="17.25">
      <c r="B6" s="223"/>
      <c r="C6" s="181" t="s">
        <v>58</v>
      </c>
      <c r="E6" s="180" t="s">
        <v>25</v>
      </c>
      <c r="F6" s="2"/>
      <c r="G6" s="227" t="s">
        <v>0</v>
      </c>
      <c r="H6" s="227"/>
      <c r="I6" s="227"/>
      <c r="J6" s="227" t="s">
        <v>1</v>
      </c>
      <c r="K6" s="227"/>
      <c r="L6" s="227"/>
      <c r="O6" s="124" t="s">
        <v>64</v>
      </c>
      <c r="P6" s="124"/>
      <c r="Q6" s="186"/>
      <c r="R6" s="186"/>
      <c r="S6" s="181" t="s">
        <v>58</v>
      </c>
      <c r="T6" s="180" t="s">
        <v>25</v>
      </c>
      <c r="U6" s="2"/>
      <c r="V6" s="227" t="s">
        <v>0</v>
      </c>
      <c r="W6" s="227"/>
      <c r="X6" s="227"/>
      <c r="Y6" s="227" t="s">
        <v>1</v>
      </c>
      <c r="Z6" s="227"/>
      <c r="AA6" s="227"/>
      <c r="AD6" s="124" t="s">
        <v>64</v>
      </c>
      <c r="AE6" s="124"/>
      <c r="AF6" s="186"/>
      <c r="AH6" s="181" t="s">
        <v>58</v>
      </c>
      <c r="AI6" s="180" t="s">
        <v>25</v>
      </c>
      <c r="AJ6" s="2"/>
      <c r="AK6" s="227" t="s">
        <v>0</v>
      </c>
      <c r="AL6" s="227"/>
      <c r="AM6" s="227"/>
      <c r="AN6" s="227" t="s">
        <v>1</v>
      </c>
      <c r="AO6" s="227"/>
      <c r="AP6" s="227"/>
      <c r="AQ6" s="67"/>
      <c r="AR6" s="67"/>
      <c r="AS6" s="124" t="s">
        <v>64</v>
      </c>
      <c r="AT6" s="124"/>
      <c r="AU6" s="186"/>
      <c r="AW6" s="181" t="s">
        <v>58</v>
      </c>
      <c r="AX6" s="180" t="s">
        <v>25</v>
      </c>
      <c r="AY6" s="2"/>
      <c r="AZ6" s="227" t="s">
        <v>0</v>
      </c>
      <c r="BA6" s="227"/>
      <c r="BB6" s="227"/>
      <c r="BC6" s="227" t="s">
        <v>1</v>
      </c>
      <c r="BD6" s="227"/>
      <c r="BE6" s="227"/>
      <c r="BH6" s="124" t="s">
        <v>64</v>
      </c>
      <c r="BI6" s="124"/>
      <c r="BJ6" s="186"/>
      <c r="BL6" s="181" t="s">
        <v>58</v>
      </c>
      <c r="BM6" s="180" t="s">
        <v>25</v>
      </c>
      <c r="BN6" s="2"/>
      <c r="BO6" s="227" t="s">
        <v>0</v>
      </c>
      <c r="BP6" s="227"/>
      <c r="BQ6" s="227"/>
      <c r="BR6" s="227" t="s">
        <v>1</v>
      </c>
      <c r="BS6" s="227"/>
      <c r="BT6" s="227"/>
      <c r="BU6" s="67"/>
      <c r="BV6" s="67"/>
      <c r="BW6" s="124" t="s">
        <v>64</v>
      </c>
      <c r="BX6" s="124"/>
      <c r="BY6" s="186"/>
      <c r="CA6" s="181" t="s">
        <v>58</v>
      </c>
      <c r="CB6" s="180" t="s">
        <v>25</v>
      </c>
      <c r="CC6" s="2"/>
      <c r="CD6" s="227" t="s">
        <v>0</v>
      </c>
      <c r="CE6" s="227"/>
      <c r="CF6" s="227"/>
      <c r="CG6" s="227" t="s">
        <v>1</v>
      </c>
      <c r="CH6" s="227"/>
      <c r="CI6" s="227"/>
      <c r="CL6" s="124" t="s">
        <v>64</v>
      </c>
      <c r="CM6" s="124"/>
      <c r="CN6" s="186"/>
    </row>
    <row r="7" spans="2:92" ht="15">
      <c r="C7" s="179" t="s">
        <v>66</v>
      </c>
      <c r="E7" s="218" t="s">
        <v>76</v>
      </c>
      <c r="F7" s="175" t="s">
        <v>54</v>
      </c>
      <c r="G7" s="2" t="s">
        <v>2</v>
      </c>
      <c r="H7" s="2" t="s">
        <v>3</v>
      </c>
      <c r="I7" s="2" t="s">
        <v>9</v>
      </c>
      <c r="J7" s="2" t="s">
        <v>2</v>
      </c>
      <c r="K7" s="2" t="s">
        <v>3</v>
      </c>
      <c r="L7" s="2" t="s">
        <v>9</v>
      </c>
      <c r="M7" s="156" t="s">
        <v>26</v>
      </c>
      <c r="N7" s="156" t="s">
        <v>27</v>
      </c>
      <c r="O7" s="202" t="s">
        <v>67</v>
      </c>
      <c r="Q7" s="185"/>
      <c r="R7" s="185"/>
      <c r="S7" s="179" t="s">
        <v>66</v>
      </c>
      <c r="T7" s="218" t="s">
        <v>76</v>
      </c>
      <c r="U7" s="175" t="s">
        <v>54</v>
      </c>
      <c r="V7" s="2" t="s">
        <v>2</v>
      </c>
      <c r="W7" s="2" t="s">
        <v>3</v>
      </c>
      <c r="X7" s="2" t="s">
        <v>9</v>
      </c>
      <c r="Y7" s="2" t="s">
        <v>2</v>
      </c>
      <c r="Z7" s="2" t="s">
        <v>3</v>
      </c>
      <c r="AA7" s="2" t="s">
        <v>9</v>
      </c>
      <c r="AB7" s="156" t="s">
        <v>26</v>
      </c>
      <c r="AC7" s="156" t="s">
        <v>27</v>
      </c>
      <c r="AD7" s="202" t="s">
        <v>67</v>
      </c>
      <c r="AF7" s="185"/>
      <c r="AG7" s="21"/>
      <c r="AH7" s="179" t="s">
        <v>66</v>
      </c>
      <c r="AI7" s="218" t="s">
        <v>76</v>
      </c>
      <c r="AJ7" s="175" t="s">
        <v>54</v>
      </c>
      <c r="AK7" s="2" t="s">
        <v>2</v>
      </c>
      <c r="AL7" s="2" t="s">
        <v>3</v>
      </c>
      <c r="AM7" s="2" t="s">
        <v>10</v>
      </c>
      <c r="AN7" s="2" t="s">
        <v>2</v>
      </c>
      <c r="AO7" s="2" t="s">
        <v>3</v>
      </c>
      <c r="AP7" s="2" t="s">
        <v>10</v>
      </c>
      <c r="AQ7" s="156" t="s">
        <v>26</v>
      </c>
      <c r="AR7" s="156" t="s">
        <v>27</v>
      </c>
      <c r="AS7" s="202" t="s">
        <v>67</v>
      </c>
      <c r="AU7" s="185"/>
      <c r="AV7" s="124"/>
      <c r="AW7" s="179" t="s">
        <v>66</v>
      </c>
      <c r="AX7" s="218" t="s">
        <v>76</v>
      </c>
      <c r="AY7" s="175" t="s">
        <v>54</v>
      </c>
      <c r="AZ7" s="2" t="s">
        <v>2</v>
      </c>
      <c r="BA7" s="2" t="s">
        <v>3</v>
      </c>
      <c r="BB7" s="2" t="s">
        <v>10</v>
      </c>
      <c r="BC7" s="2" t="s">
        <v>2</v>
      </c>
      <c r="BD7" s="2" t="s">
        <v>3</v>
      </c>
      <c r="BE7" s="2" t="s">
        <v>10</v>
      </c>
      <c r="BF7" s="156" t="s">
        <v>26</v>
      </c>
      <c r="BG7" s="156" t="s">
        <v>27</v>
      </c>
      <c r="BH7" s="202" t="s">
        <v>67</v>
      </c>
      <c r="BJ7" s="185"/>
      <c r="BK7" s="124"/>
      <c r="BL7" s="179" t="s">
        <v>66</v>
      </c>
      <c r="BM7" s="218" t="s">
        <v>76</v>
      </c>
      <c r="BN7" s="175" t="s">
        <v>54</v>
      </c>
      <c r="BO7" s="2" t="s">
        <v>2</v>
      </c>
      <c r="BP7" s="2" t="s">
        <v>3</v>
      </c>
      <c r="BQ7" s="2" t="s">
        <v>10</v>
      </c>
      <c r="BR7" s="2" t="s">
        <v>2</v>
      </c>
      <c r="BS7" s="2" t="s">
        <v>3</v>
      </c>
      <c r="BT7" s="2" t="s">
        <v>10</v>
      </c>
      <c r="BU7" s="156" t="s">
        <v>26</v>
      </c>
      <c r="BV7" s="156" t="s">
        <v>27</v>
      </c>
      <c r="BW7" s="202" t="s">
        <v>67</v>
      </c>
      <c r="BY7" s="185"/>
      <c r="BZ7" s="124"/>
      <c r="CA7" s="179" t="s">
        <v>66</v>
      </c>
      <c r="CB7" s="218" t="s">
        <v>76</v>
      </c>
      <c r="CC7" s="175" t="s">
        <v>54</v>
      </c>
      <c r="CD7" s="2" t="s">
        <v>2</v>
      </c>
      <c r="CE7" s="2" t="s">
        <v>3</v>
      </c>
      <c r="CF7" s="2" t="s">
        <v>10</v>
      </c>
      <c r="CG7" s="2" t="s">
        <v>2</v>
      </c>
      <c r="CH7" s="2" t="s">
        <v>3</v>
      </c>
      <c r="CI7" s="2" t="s">
        <v>10</v>
      </c>
      <c r="CJ7" s="156" t="s">
        <v>26</v>
      </c>
      <c r="CK7" s="156" t="s">
        <v>27</v>
      </c>
      <c r="CL7" s="202" t="s">
        <v>67</v>
      </c>
      <c r="CN7" s="185"/>
    </row>
    <row r="8" spans="2:92" ht="15">
      <c r="C8" s="80">
        <v>0</v>
      </c>
      <c r="D8" s="103">
        <f>C47</f>
        <v>0</v>
      </c>
      <c r="E8" s="99">
        <v>43783.59652777778</v>
      </c>
      <c r="F8" s="10" t="str">
        <f>C8&amp;"Hr."</f>
        <v>0Hr.</v>
      </c>
      <c r="G8" s="13">
        <v>0.28289999999999998</v>
      </c>
      <c r="H8" s="13">
        <v>0.29436669999999998</v>
      </c>
      <c r="I8" s="14">
        <v>19.140999999999998</v>
      </c>
      <c r="J8" s="13">
        <v>0.2928</v>
      </c>
      <c r="K8" s="13">
        <v>0.31990000000000002</v>
      </c>
      <c r="L8" s="15">
        <v>670.45</v>
      </c>
      <c r="M8" s="157">
        <f>4*J8/(-2*J8+12*K8+3)</f>
        <v>0.18729610439454999</v>
      </c>
      <c r="N8" s="157">
        <f>9*K8/(-2*J8+12*K8+3)</f>
        <v>0.46042026482440995</v>
      </c>
      <c r="O8" s="201"/>
      <c r="P8" s="211" t="s">
        <v>63</v>
      </c>
      <c r="Q8" s="212" t="s">
        <v>65</v>
      </c>
      <c r="R8" s="187"/>
      <c r="S8" s="80">
        <v>0</v>
      </c>
      <c r="T8" s="99">
        <v>43432.379166666666</v>
      </c>
      <c r="U8" s="10" t="str">
        <f>S8&amp;"Hr."</f>
        <v>0Hr.</v>
      </c>
      <c r="V8" s="13">
        <v>0.29099999999999998</v>
      </c>
      <c r="W8" s="13">
        <v>0.32329999999999998</v>
      </c>
      <c r="X8" s="14">
        <v>13</v>
      </c>
      <c r="Y8" s="13">
        <v>0.2954</v>
      </c>
      <c r="Z8" s="13">
        <v>0.3261</v>
      </c>
      <c r="AA8" s="15">
        <v>665.99</v>
      </c>
      <c r="AB8" s="157">
        <f>4*Y8/(-2*Y8+12*Z8+3)</f>
        <v>0.18689105403011513</v>
      </c>
      <c r="AC8" s="157">
        <f>9*Z8/(-2*Y8+12*Z8+3)</f>
        <v>0.46420663039352145</v>
      </c>
      <c r="AD8" s="201"/>
      <c r="AE8" s="211" t="s">
        <v>63</v>
      </c>
      <c r="AF8" s="212" t="s">
        <v>65</v>
      </c>
      <c r="AG8" s="21"/>
      <c r="AH8" s="80">
        <v>0</v>
      </c>
      <c r="AI8" s="99">
        <v>43432.378472222219</v>
      </c>
      <c r="AJ8" s="10" t="str">
        <f>AH8&amp;"Hr."</f>
        <v>0Hr.</v>
      </c>
      <c r="AK8" s="13"/>
      <c r="AL8" s="13"/>
      <c r="AM8" s="14"/>
      <c r="AN8" s="13"/>
      <c r="AO8" s="13"/>
      <c r="AP8" s="15"/>
      <c r="AQ8" s="157">
        <f>4*AN8/(-2*AN8+12*AO8+3)</f>
        <v>0</v>
      </c>
      <c r="AR8" s="157">
        <f>9*AO8/(-2*AN8+12*AO8+3)</f>
        <v>0</v>
      </c>
      <c r="AS8" s="201"/>
      <c r="AT8" s="211" t="s">
        <v>63</v>
      </c>
      <c r="AU8" s="212" t="s">
        <v>65</v>
      </c>
      <c r="AV8" s="26"/>
      <c r="AW8" s="80">
        <v>0</v>
      </c>
      <c r="AX8" s="99">
        <v>42937.458333333336</v>
      </c>
      <c r="AY8" s="10" t="str">
        <f>AW8&amp;"Hr."</f>
        <v>0Hr.</v>
      </c>
      <c r="AZ8" s="13"/>
      <c r="BA8" s="13"/>
      <c r="BB8" s="14"/>
      <c r="BC8" s="13"/>
      <c r="BD8" s="13"/>
      <c r="BE8" s="15"/>
      <c r="BF8" s="157">
        <f>4*BC8/(-2*BC8+12*BD8+3)</f>
        <v>0</v>
      </c>
      <c r="BG8" s="157">
        <f>9*BD8/(-2*BC8+12*BD8+3)</f>
        <v>0</v>
      </c>
      <c r="BH8" s="201"/>
      <c r="BI8" s="211" t="s">
        <v>63</v>
      </c>
      <c r="BJ8" s="212" t="s">
        <v>65</v>
      </c>
      <c r="BK8" s="21"/>
      <c r="BL8" s="80">
        <v>0</v>
      </c>
      <c r="BM8" s="99">
        <v>43063.43472222222</v>
      </c>
      <c r="BN8" s="10" t="str">
        <f>BL8&amp;"Hr."</f>
        <v>0Hr.</v>
      </c>
      <c r="BO8" s="13"/>
      <c r="BP8" s="13"/>
      <c r="BQ8" s="14"/>
      <c r="BR8" s="13"/>
      <c r="BS8" s="13"/>
      <c r="BT8" s="15"/>
      <c r="BU8" s="157">
        <f>4*BR8/(-2*BR8+12*BS8+3)</f>
        <v>0</v>
      </c>
      <c r="BV8" s="157">
        <f>9*BS8/(-2*BR8+12*BS8+3)</f>
        <v>0</v>
      </c>
      <c r="BW8" s="201"/>
      <c r="BX8" s="211" t="s">
        <v>63</v>
      </c>
      <c r="BY8" s="212" t="s">
        <v>65</v>
      </c>
      <c r="BZ8" s="26"/>
      <c r="CA8" s="80">
        <v>0</v>
      </c>
      <c r="CB8" s="99">
        <v>43060.541666666664</v>
      </c>
      <c r="CC8" s="10" t="str">
        <f>CA8&amp;"Hr."</f>
        <v>0Hr.</v>
      </c>
      <c r="CD8" s="13"/>
      <c r="CE8" s="13"/>
      <c r="CF8" s="14"/>
      <c r="CG8" s="13"/>
      <c r="CH8" s="13"/>
      <c r="CI8" s="15"/>
      <c r="CJ8" s="157">
        <f>4*CG8/(-2*CG8+12*CH8+3)</f>
        <v>0</v>
      </c>
      <c r="CK8" s="157">
        <f>9*CH8/(-2*CG8+12*CH8+3)</f>
        <v>0</v>
      </c>
      <c r="CL8" s="201"/>
      <c r="CM8" s="211" t="s">
        <v>63</v>
      </c>
      <c r="CN8" s="212" t="s">
        <v>65</v>
      </c>
    </row>
    <row r="9" spans="2:92" ht="15">
      <c r="C9" s="81">
        <v>3.3333333333333333E-2</v>
      </c>
      <c r="D9" s="103">
        <f>C47</f>
        <v>0</v>
      </c>
      <c r="E9" s="100">
        <f>E$8+C9/24</f>
        <v>43783.597916666666</v>
      </c>
      <c r="F9" s="10" t="str">
        <f>(C9*60)&amp;"min"</f>
        <v>2min</v>
      </c>
      <c r="G9" s="40"/>
      <c r="H9" s="40"/>
      <c r="I9" s="41"/>
      <c r="J9" s="13"/>
      <c r="K9" s="13"/>
      <c r="L9" s="15"/>
      <c r="M9" s="157">
        <f t="shared" ref="M9" si="0">4*J9/(-2*J9+12*K9+3)</f>
        <v>0</v>
      </c>
      <c r="N9" s="157">
        <f t="shared" ref="N9" si="1">9*K9/(-2*J9+12*K9+3)</f>
        <v>0</v>
      </c>
      <c r="O9" s="166" t="e">
        <f>ABS(((L9-(IF(ISBLANK(L7),L6,L7)))/L9)/(($C9-(IF(ISBLANK(L7),$C6,$C7)))/2))</f>
        <v>#VALUE!</v>
      </c>
      <c r="P9" s="213">
        <f>IF(IF(ISBLANK(L9),1,O9)&lt;=0.001,0,1)</f>
        <v>1</v>
      </c>
      <c r="Q9" s="214">
        <f t="shared" ref="Q9" si="2">IF((P9+P10+P14)=0,1,0)</f>
        <v>0</v>
      </c>
      <c r="R9" s="187"/>
      <c r="S9" s="81">
        <v>3.3333333333333333E-2</v>
      </c>
      <c r="T9" s="100">
        <f>T$8+S9/24</f>
        <v>43432.380555555552</v>
      </c>
      <c r="U9" s="10" t="str">
        <f>(S9*60)&amp;"min"</f>
        <v>2min</v>
      </c>
      <c r="V9" s="40"/>
      <c r="W9" s="40"/>
      <c r="X9" s="41"/>
      <c r="Y9" s="13"/>
      <c r="Z9" s="13"/>
      <c r="AA9" s="15"/>
      <c r="AB9" s="157">
        <f t="shared" ref="AB9" si="3">4*Y9/(-2*Y9+12*Z9+3)</f>
        <v>0</v>
      </c>
      <c r="AC9" s="157">
        <f t="shared" ref="AC9" si="4">9*Z9/(-2*Y9+12*Z9+3)</f>
        <v>0</v>
      </c>
      <c r="AD9" s="166" t="e">
        <f>ABS(((AA9-(IF(ISBLANK(AA7),AA6,AA7)))/AA9)/(($C9-(IF(ISBLANK(AA7),$C6,$C7)))/2))</f>
        <v>#VALUE!</v>
      </c>
      <c r="AE9" s="213">
        <f>IF(IF(ISBLANK(AA9),1,AD9)&lt;=0.001,0,1)</f>
        <v>1</v>
      </c>
      <c r="AF9" s="214">
        <f t="shared" ref="AF9" si="5">IF((AE9+AE10+AE14)=0,1,0)</f>
        <v>0</v>
      </c>
      <c r="AG9" s="21"/>
      <c r="AH9" s="81">
        <v>3.3333333333333333E-2</v>
      </c>
      <c r="AI9" s="100">
        <f>AI$8+AH9/24</f>
        <v>43432.379861111105</v>
      </c>
      <c r="AJ9" s="10" t="str">
        <f>(AH9*60)&amp;"min"</f>
        <v>2min</v>
      </c>
      <c r="AK9" s="40"/>
      <c r="AL9" s="40"/>
      <c r="AM9" s="41"/>
      <c r="AN9" s="13"/>
      <c r="AO9" s="13"/>
      <c r="AP9" s="15"/>
      <c r="AQ9" s="157">
        <f t="shared" ref="AQ9" si="6">4*AN9/(-2*AN9+12*AO9+3)</f>
        <v>0</v>
      </c>
      <c r="AR9" s="157">
        <f t="shared" ref="AR9" si="7">9*AO9/(-2*AN9+12*AO9+3)</f>
        <v>0</v>
      </c>
      <c r="AS9" s="166" t="e">
        <f>ABS(((AP9-(IF(ISBLANK(AP7),AP6,AP7)))/AP9)/(($C9-(IF(ISBLANK(AP7),$C6,$C7)))/2))</f>
        <v>#VALUE!</v>
      </c>
      <c r="AT9" s="213">
        <f>IF(IF(ISBLANK(AP9),1,AS9)&lt;=0.001,0,1)</f>
        <v>1</v>
      </c>
      <c r="AU9" s="214">
        <f t="shared" ref="AU9" si="8">IF((AT9+AT10+AT14)=0,1,0)</f>
        <v>0</v>
      </c>
      <c r="AV9" s="27"/>
      <c r="AW9" s="81">
        <v>3.3333333333333333E-2</v>
      </c>
      <c r="AX9" s="100">
        <f>AX$8+AW9/24</f>
        <v>42937.459722222222</v>
      </c>
      <c r="AY9" s="10" t="str">
        <f>(AW9*60)&amp;"min"</f>
        <v>2min</v>
      </c>
      <c r="AZ9" s="40"/>
      <c r="BA9" s="40"/>
      <c r="BB9" s="41"/>
      <c r="BC9" s="13"/>
      <c r="BD9" s="13"/>
      <c r="BE9" s="15"/>
      <c r="BF9" s="157">
        <f t="shared" ref="BF9" si="9">4*BC9/(-2*BC9+12*BD9+3)</f>
        <v>0</v>
      </c>
      <c r="BG9" s="157">
        <f t="shared" ref="BG9" si="10">9*BD9/(-2*BC9+12*BD9+3)</f>
        <v>0</v>
      </c>
      <c r="BH9" s="166" t="e">
        <f>ABS(((BE9-(IF(ISBLANK(BE7),BE6,BE7)))/BE9)/(($C9-(IF(ISBLANK(BE7),$C6,$C7)))/2))</f>
        <v>#VALUE!</v>
      </c>
      <c r="BI9" s="213">
        <f>IF(IF(ISBLANK(BE9),1,BH9)&lt;=0.001,0,1)</f>
        <v>1</v>
      </c>
      <c r="BJ9" s="214">
        <f t="shared" ref="BJ9" si="11">IF((BI9+BI10+BI14)=0,1,0)</f>
        <v>0</v>
      </c>
      <c r="BK9" s="21"/>
      <c r="BL9" s="81">
        <v>3.3333333333333333E-2</v>
      </c>
      <c r="BM9" s="100">
        <f>BM$8+BL9/24</f>
        <v>43063.436111111107</v>
      </c>
      <c r="BN9" s="10" t="str">
        <f>(BL9*60)&amp;"min"</f>
        <v>2min</v>
      </c>
      <c r="BO9" s="40"/>
      <c r="BP9" s="40"/>
      <c r="BQ9" s="41"/>
      <c r="BR9" s="13"/>
      <c r="BS9" s="13"/>
      <c r="BT9" s="15"/>
      <c r="BU9" s="157">
        <f t="shared" ref="BU9" si="12">4*BR9/(-2*BR9+12*BS9+3)</f>
        <v>0</v>
      </c>
      <c r="BV9" s="157">
        <f t="shared" ref="BV9" si="13">9*BS9/(-2*BR9+12*BS9+3)</f>
        <v>0</v>
      </c>
      <c r="BW9" s="166" t="e">
        <f>ABS(((BT9-(IF(ISBLANK(BT7),BT6,BT7)))/BT9)/(($C9-(IF(ISBLANK(BT7),$C6,$C7)))/2))</f>
        <v>#VALUE!</v>
      </c>
      <c r="BX9" s="213">
        <f>IF(IF(ISBLANK(BT9),1,BW9)&lt;=0.001,0,1)</f>
        <v>1</v>
      </c>
      <c r="BY9" s="214">
        <f t="shared" ref="BY9" si="14">IF((BX9+BX10+BX14)=0,1,0)</f>
        <v>0</v>
      </c>
      <c r="BZ9" s="27"/>
      <c r="CA9" s="81">
        <v>3.3333333333333333E-2</v>
      </c>
      <c r="CB9" s="100">
        <f>CB$8+CA9/24</f>
        <v>43060.54305555555</v>
      </c>
      <c r="CC9" s="10" t="str">
        <f>(CA9*60)&amp;"min"</f>
        <v>2min</v>
      </c>
      <c r="CD9" s="40"/>
      <c r="CE9" s="40"/>
      <c r="CF9" s="41"/>
      <c r="CG9" s="13"/>
      <c r="CH9" s="13"/>
      <c r="CI9" s="15"/>
      <c r="CJ9" s="157">
        <f t="shared" ref="CJ9" si="15">4*CG9/(-2*CG9+12*CH9+3)</f>
        <v>0</v>
      </c>
      <c r="CK9" s="157">
        <f t="shared" ref="CK9" si="16">9*CH9/(-2*CG9+12*CH9+3)</f>
        <v>0</v>
      </c>
      <c r="CL9" s="166" t="e">
        <f>ABS(((CI9-(IF(ISBLANK(CI7),CI6,CI7)))/CI9)/(($C9-(IF(ISBLANK(CI7),$C6,$C7)))/2))</f>
        <v>#VALUE!</v>
      </c>
      <c r="CM9" s="213">
        <f>IF(IF(ISBLANK(CI9),1,CL9)&lt;=0.001,0,1)</f>
        <v>1</v>
      </c>
      <c r="CN9" s="214">
        <f t="shared" ref="CN9" si="17">IF((CM9+CM10+CM14)=0,1,0)</f>
        <v>0</v>
      </c>
    </row>
    <row r="10" spans="2:92" ht="15">
      <c r="B10" s="228" t="s">
        <v>59</v>
      </c>
      <c r="C10" s="81">
        <v>8.3333333333333301E-2</v>
      </c>
      <c r="D10" s="103">
        <f>C48</f>
        <v>3.472222222222222E-3</v>
      </c>
      <c r="E10" s="100">
        <f t="shared" ref="E10:E44" si="18">E$8+C10/24</f>
        <v>43783.6</v>
      </c>
      <c r="F10" s="10" t="str">
        <f>(C10*60)&amp;"min"</f>
        <v>5min</v>
      </c>
      <c r="G10" s="40"/>
      <c r="H10" s="40"/>
      <c r="I10" s="41"/>
      <c r="J10" s="13">
        <v>0.27860000000000001</v>
      </c>
      <c r="K10" s="13">
        <v>0.28906670000000001</v>
      </c>
      <c r="L10" s="15">
        <v>774.2</v>
      </c>
      <c r="M10" s="157">
        <f t="shared" ref="M10:M26" si="19">4*J10/(-2*J10+12*K10+3)</f>
        <v>0.18851071192159741</v>
      </c>
      <c r="N10" s="157">
        <f t="shared" ref="N10:N26" si="20">9*K10/(-2*J10+12*K10+3)</f>
        <v>0.44008392380513411</v>
      </c>
      <c r="O10" s="166">
        <f>ABS(((L10-(IF(ISBLANK(L8),L7,L8)))/L10)/(($C10-(IF(ISBLANK(L8),$C7,$C8)))/2))</f>
        <v>3.2162231981400162</v>
      </c>
      <c r="P10" s="213">
        <f>IF(IF(ISBLANK(L10),1,O10)&lt;=0.001,0,1)</f>
        <v>1</v>
      </c>
      <c r="Q10" s="214">
        <f>IF((P10+P14+P15)=0,1,0)</f>
        <v>0</v>
      </c>
      <c r="R10" s="187"/>
      <c r="S10" s="81">
        <v>8.3333333333333301E-2</v>
      </c>
      <c r="T10" s="100">
        <f t="shared" ref="T10:T44" si="21">T$8+S10/24</f>
        <v>43432.382638888885</v>
      </c>
      <c r="U10" s="10" t="str">
        <f t="shared" ref="U10:U13" si="22">(S10*60)&amp;"min"</f>
        <v>5min</v>
      </c>
      <c r="V10" s="40"/>
      <c r="W10" s="40"/>
      <c r="X10" s="41"/>
      <c r="Y10" s="13">
        <v>0.27900000000000003</v>
      </c>
      <c r="Z10" s="13">
        <v>0.28699999999999998</v>
      </c>
      <c r="AA10" s="15">
        <v>766</v>
      </c>
      <c r="AB10" s="157">
        <f t="shared" ref="AB10:AB26" si="23">4*Y10/(-2*Y10+12*Z10+3)</f>
        <v>0.18960244648318045</v>
      </c>
      <c r="AC10" s="157">
        <f t="shared" ref="AC10:AC26" si="24">9*Z10/(-2*Y10+12*Z10+3)</f>
        <v>0.4388379204892966</v>
      </c>
      <c r="AD10" s="166">
        <f>ABS(((AA10-(IF(ISBLANK(AA8),AA7,AA8)))/AA10)/(($C10-(IF(ISBLANK(AA8),$C7,$C8)))/2))</f>
        <v>3.1334725848563978</v>
      </c>
      <c r="AE10" s="213">
        <f>IF(IF(ISBLANK(AA10),1,AD10)&lt;=0.001,0,1)</f>
        <v>1</v>
      </c>
      <c r="AF10" s="214">
        <f>IF((AE10+AE14+AE15)=0,1,0)</f>
        <v>0</v>
      </c>
      <c r="AG10" s="21"/>
      <c r="AH10" s="81">
        <v>8.3333333333333301E-2</v>
      </c>
      <c r="AI10" s="100">
        <f t="shared" ref="AI10:AI44" si="25">AI$8+AH10/24</f>
        <v>43432.381944444438</v>
      </c>
      <c r="AJ10" s="10" t="str">
        <f t="shared" ref="AJ10:AJ13" si="26">(AH10*60)&amp;"min"</f>
        <v>5min</v>
      </c>
      <c r="AK10" s="13"/>
      <c r="AL10" s="13"/>
      <c r="AM10" s="14"/>
      <c r="AN10" s="13"/>
      <c r="AO10" s="13"/>
      <c r="AP10" s="15"/>
      <c r="AQ10" s="157">
        <f t="shared" ref="AQ10:AQ26" si="27">4*AN10/(-2*AN10+12*AO10+3)</f>
        <v>0</v>
      </c>
      <c r="AR10" s="157">
        <f t="shared" ref="AR10:AR26" si="28">9*AO10/(-2*AN10+12*AO10+3)</f>
        <v>0</v>
      </c>
      <c r="AS10" s="166" t="e">
        <f>ABS(((AP10-(IF(ISBLANK(AP8),AP7,AP8)))/AP10)/(($C10-(IF(ISBLANK(AP8),$C7,$C8)))/2))</f>
        <v>#VALUE!</v>
      </c>
      <c r="AT10" s="213">
        <f>IF(IF(ISBLANK(AP10),1,AS10)&lt;=0.001,0,1)</f>
        <v>1</v>
      </c>
      <c r="AU10" s="214">
        <f>IF((AT10+AT14+AT15)=0,1,0)</f>
        <v>0</v>
      </c>
      <c r="AV10" s="27"/>
      <c r="AW10" s="81">
        <v>8.3333333333333301E-2</v>
      </c>
      <c r="AX10" s="100">
        <f t="shared" ref="AX10:AX44" si="29">AX$8+AW10/24</f>
        <v>42937.461805555555</v>
      </c>
      <c r="AY10" s="10" t="str">
        <f t="shared" ref="AY10:AY13" si="30">(AW10*60)&amp;"min"</f>
        <v>5min</v>
      </c>
      <c r="AZ10" s="13"/>
      <c r="BA10" s="13"/>
      <c r="BB10" s="14"/>
      <c r="BC10" s="13"/>
      <c r="BD10" s="13"/>
      <c r="BE10" s="15"/>
      <c r="BF10" s="157">
        <f t="shared" ref="BF10:BF26" si="31">4*BC10/(-2*BC10+12*BD10+3)</f>
        <v>0</v>
      </c>
      <c r="BG10" s="157">
        <f t="shared" ref="BG10:BG26" si="32">9*BD10/(-2*BC10+12*BD10+3)</f>
        <v>0</v>
      </c>
      <c r="BH10" s="166" t="e">
        <f>ABS(((BE10-(IF(ISBLANK(BE8),BE7,BE8)))/BE10)/(($C10-(IF(ISBLANK(BE8),$C7,$C8)))/2))</f>
        <v>#VALUE!</v>
      </c>
      <c r="BI10" s="213">
        <f>IF(IF(ISBLANK(BE10),1,BH10)&lt;=0.001,0,1)</f>
        <v>1</v>
      </c>
      <c r="BJ10" s="214">
        <f>IF((BI10+BI14+BI15)=0,1,0)</f>
        <v>0</v>
      </c>
      <c r="BK10" s="21"/>
      <c r="BL10" s="81">
        <v>8.3333333333333301E-2</v>
      </c>
      <c r="BM10" s="100">
        <f t="shared" ref="BM10:BM44" si="33">BM$8+BL10/24</f>
        <v>43063.438194444439</v>
      </c>
      <c r="BN10" s="10" t="str">
        <f t="shared" ref="BN10:BN13" si="34">(BL10*60)&amp;"min"</f>
        <v>5min</v>
      </c>
      <c r="BO10" s="13"/>
      <c r="BP10" s="13"/>
      <c r="BQ10" s="14"/>
      <c r="BR10" s="13"/>
      <c r="BS10" s="13"/>
      <c r="BT10" s="15"/>
      <c r="BU10" s="157">
        <f t="shared" ref="BU10:BU44" si="35">4*BR10/(-2*BR10+12*BS10+3)</f>
        <v>0</v>
      </c>
      <c r="BV10" s="157">
        <f t="shared" ref="BV10:BV44" si="36">9*BS10/(-2*BR10+12*BS10+3)</f>
        <v>0</v>
      </c>
      <c r="BW10" s="166" t="e">
        <f>ABS(((BT10-(IF(ISBLANK(BT8),BT7,BT8)))/BT10)/(($C10-(IF(ISBLANK(BT8),$C7,$C8)))/2))</f>
        <v>#VALUE!</v>
      </c>
      <c r="BX10" s="213">
        <f>IF(IF(ISBLANK(BT10),1,BW10)&lt;=0.001,0,1)</f>
        <v>1</v>
      </c>
      <c r="BY10" s="214">
        <f>IF((BX10+BX14+BX15)=0,1,0)</f>
        <v>0</v>
      </c>
      <c r="BZ10" s="27"/>
      <c r="CA10" s="81">
        <v>8.3333333333333301E-2</v>
      </c>
      <c r="CB10" s="100">
        <f t="shared" ref="CB10:CB44" si="37">CB$8+CA10/24</f>
        <v>43060.545138888883</v>
      </c>
      <c r="CC10" s="10" t="str">
        <f t="shared" ref="CC10:CC13" si="38">(CA10*60)&amp;"min"</f>
        <v>5min</v>
      </c>
      <c r="CD10" s="13"/>
      <c r="CE10" s="13"/>
      <c r="CF10" s="14"/>
      <c r="CG10" s="13"/>
      <c r="CH10" s="13"/>
      <c r="CI10" s="15"/>
      <c r="CJ10" s="157">
        <f t="shared" ref="CJ10:CJ44" si="39">4*CG10/(-2*CG10+12*CH10+3)</f>
        <v>0</v>
      </c>
      <c r="CK10" s="157">
        <f t="shared" ref="CK10:CK44" si="40">9*CH10/(-2*CG10+12*CH10+3)</f>
        <v>0</v>
      </c>
      <c r="CL10" s="166" t="e">
        <f>ABS(((CI10-(IF(ISBLANK(CI8),CI7,CI8)))/CI10)/(($C10-(IF(ISBLANK(CI8),$C7,$C8)))/2))</f>
        <v>#VALUE!</v>
      </c>
      <c r="CM10" s="213">
        <f>IF(IF(ISBLANK(CI10),1,CL10)&lt;=0.001,0,1)</f>
        <v>1</v>
      </c>
      <c r="CN10" s="214">
        <f>IF((CM10+CM14+CM15)=0,1,0)</f>
        <v>0</v>
      </c>
    </row>
    <row r="11" spans="2:92" ht="15">
      <c r="B11" s="228"/>
      <c r="C11" s="217">
        <f>10/60</f>
        <v>0.16666666666666666</v>
      </c>
      <c r="D11" s="103">
        <f t="shared" ref="D11:D13" si="41">C49</f>
        <v>4.1666666666666664E-2</v>
      </c>
      <c r="E11" s="100">
        <f t="shared" si="18"/>
        <v>43783.603472222225</v>
      </c>
      <c r="F11" s="10" t="str">
        <f t="shared" ref="F11:F13" si="42">(C11*60)&amp;"min"</f>
        <v>10min</v>
      </c>
      <c r="G11" s="40"/>
      <c r="H11" s="40"/>
      <c r="I11" s="41"/>
      <c r="J11" s="221"/>
      <c r="K11" s="221"/>
      <c r="L11" s="222"/>
      <c r="M11" s="157">
        <f t="shared" ref="M11:M13" si="43">4*J11/(-2*J11+12*K11+3)</f>
        <v>0</v>
      </c>
      <c r="N11" s="157">
        <f t="shared" ref="N11:N13" si="44">9*K11/(-2*J11+12*K11+3)</f>
        <v>0</v>
      </c>
      <c r="O11" s="166" t="e">
        <f t="shared" ref="O11:O13" si="45">ABS(((L11-(IF(ISBLANK(L9),L8,L9)))/L11)/(($C11-(IF(ISBLANK(L9),$C8,$C9)))/2))</f>
        <v>#DIV/0!</v>
      </c>
      <c r="P11" s="213">
        <f t="shared" ref="P11:P13" si="46">IF(IF(ISBLANK(L11),1,O11)&lt;=0.001,0,1)</f>
        <v>1</v>
      </c>
      <c r="Q11" s="214">
        <f t="shared" ref="Q11:Q13" si="47">IF((P11+P15+P16)=0,1,0)</f>
        <v>0</v>
      </c>
      <c r="R11" s="187"/>
      <c r="S11" s="217">
        <f>10/60</f>
        <v>0.16666666666666666</v>
      </c>
      <c r="T11" s="100">
        <f t="shared" si="21"/>
        <v>43432.386111111111</v>
      </c>
      <c r="U11" s="10" t="str">
        <f t="shared" si="22"/>
        <v>10min</v>
      </c>
      <c r="V11" s="40"/>
      <c r="W11" s="40"/>
      <c r="X11" s="41"/>
      <c r="Y11" s="13"/>
      <c r="Z11" s="13"/>
      <c r="AA11" s="15"/>
      <c r="AB11" s="157">
        <f t="shared" ref="AB11:AB13" si="48">4*Y11/(-2*Y11+12*Z11+3)</f>
        <v>0</v>
      </c>
      <c r="AC11" s="157">
        <f t="shared" ref="AC11:AC13" si="49">9*Z11/(-2*Y11+12*Z11+3)</f>
        <v>0</v>
      </c>
      <c r="AD11" s="166" t="e">
        <f t="shared" ref="AD11:AD13" si="50">ABS(((AA11-(IF(ISBLANK(AA9),AA8,AA9)))/AA11)/(($C11-(IF(ISBLANK(AA9),$C8,$C9)))/2))</f>
        <v>#DIV/0!</v>
      </c>
      <c r="AE11" s="213">
        <f t="shared" ref="AE11:AE13" si="51">IF(IF(ISBLANK(AA11),1,AD11)&lt;=0.001,0,1)</f>
        <v>1</v>
      </c>
      <c r="AF11" s="214">
        <f t="shared" ref="AF11:AF13" si="52">IF((AE11+AE15+AE16)=0,1,0)</f>
        <v>0</v>
      </c>
      <c r="AG11" s="21"/>
      <c r="AH11" s="217">
        <f>10/60</f>
        <v>0.16666666666666666</v>
      </c>
      <c r="AI11" s="100">
        <f t="shared" si="25"/>
        <v>43432.385416666664</v>
      </c>
      <c r="AJ11" s="10" t="str">
        <f t="shared" si="26"/>
        <v>10min</v>
      </c>
      <c r="AK11" s="40"/>
      <c r="AL11" s="40"/>
      <c r="AM11" s="41"/>
      <c r="AN11" s="13"/>
      <c r="AO11" s="13"/>
      <c r="AP11" s="15"/>
      <c r="AQ11" s="157">
        <f t="shared" ref="AQ11:AQ13" si="53">4*AN11/(-2*AN11+12*AO11+3)</f>
        <v>0</v>
      </c>
      <c r="AR11" s="157">
        <f t="shared" ref="AR11:AR13" si="54">9*AO11/(-2*AN11+12*AO11+3)</f>
        <v>0</v>
      </c>
      <c r="AS11" s="166" t="e">
        <f t="shared" ref="AS11:AS13" si="55">ABS(((AP11-(IF(ISBLANK(AP9),AP8,AP9)))/AP11)/(($C11-(IF(ISBLANK(AP9),$C8,$C9)))/2))</f>
        <v>#DIV/0!</v>
      </c>
      <c r="AT11" s="213">
        <f t="shared" ref="AT11:AT13" si="56">IF(IF(ISBLANK(AP11),1,AS11)&lt;=0.001,0,1)</f>
        <v>1</v>
      </c>
      <c r="AU11" s="214">
        <f t="shared" ref="AU11:AU13" si="57">IF((AT11+AT15+AT16)=0,1,0)</f>
        <v>0</v>
      </c>
      <c r="AV11" s="27"/>
      <c r="AW11" s="217">
        <f>10/60</f>
        <v>0.16666666666666666</v>
      </c>
      <c r="AX11" s="100">
        <f t="shared" si="29"/>
        <v>42937.465277777781</v>
      </c>
      <c r="AY11" s="10" t="str">
        <f t="shared" si="30"/>
        <v>10min</v>
      </c>
      <c r="AZ11" s="40"/>
      <c r="BA11" s="40"/>
      <c r="BB11" s="41"/>
      <c r="BC11" s="13"/>
      <c r="BD11" s="13"/>
      <c r="BE11" s="15"/>
      <c r="BF11" s="157">
        <f t="shared" ref="BF11:BF13" si="58">4*BC11/(-2*BC11+12*BD11+3)</f>
        <v>0</v>
      </c>
      <c r="BG11" s="157">
        <f t="shared" ref="BG11:BG13" si="59">9*BD11/(-2*BC11+12*BD11+3)</f>
        <v>0</v>
      </c>
      <c r="BH11" s="166" t="e">
        <f t="shared" ref="BH11:BH13" si="60">ABS(((BE11-(IF(ISBLANK(BE9),BE8,BE9)))/BE11)/(($C11-(IF(ISBLANK(BE9),$C8,$C9)))/2))</f>
        <v>#DIV/0!</v>
      </c>
      <c r="BI11" s="213">
        <f t="shared" ref="BI11:BI13" si="61">IF(IF(ISBLANK(BE11),1,BH11)&lt;=0.001,0,1)</f>
        <v>1</v>
      </c>
      <c r="BJ11" s="214">
        <f t="shared" ref="BJ11:BJ13" si="62">IF((BI11+BI15+BI16)=0,1,0)</f>
        <v>0</v>
      </c>
      <c r="BK11" s="21"/>
      <c r="BL11" s="217">
        <f>10/60</f>
        <v>0.16666666666666666</v>
      </c>
      <c r="BM11" s="100">
        <f t="shared" si="33"/>
        <v>43063.441666666666</v>
      </c>
      <c r="BN11" s="10" t="str">
        <f t="shared" si="34"/>
        <v>10min</v>
      </c>
      <c r="BO11" s="40"/>
      <c r="BP11" s="40"/>
      <c r="BQ11" s="41"/>
      <c r="BR11" s="13"/>
      <c r="BS11" s="13"/>
      <c r="BT11" s="15"/>
      <c r="BU11" s="157">
        <f t="shared" ref="BU11:BU13" si="63">4*BR11/(-2*BR11+12*BS11+3)</f>
        <v>0</v>
      </c>
      <c r="BV11" s="157">
        <f t="shared" ref="BV11:BV13" si="64">9*BS11/(-2*BR11+12*BS11+3)</f>
        <v>0</v>
      </c>
      <c r="BW11" s="166" t="e">
        <f t="shared" ref="BW11:BW13" si="65">ABS(((BT11-(IF(ISBLANK(BT9),BT8,BT9)))/BT11)/(($C11-(IF(ISBLANK(BT9),$C8,$C9)))/2))</f>
        <v>#DIV/0!</v>
      </c>
      <c r="BX11" s="213">
        <f t="shared" ref="BX11:BX13" si="66">IF(IF(ISBLANK(BT11),1,BW11)&lt;=0.001,0,1)</f>
        <v>1</v>
      </c>
      <c r="BY11" s="214">
        <f t="shared" ref="BY11:BY13" si="67">IF((BX11+BX15+BX16)=0,1,0)</f>
        <v>0</v>
      </c>
      <c r="BZ11" s="27"/>
      <c r="CA11" s="217">
        <f>10/60</f>
        <v>0.16666666666666666</v>
      </c>
      <c r="CB11" s="100">
        <f t="shared" si="37"/>
        <v>43060.548611111109</v>
      </c>
      <c r="CC11" s="10" t="str">
        <f t="shared" si="38"/>
        <v>10min</v>
      </c>
      <c r="CD11" s="40"/>
      <c r="CE11" s="40"/>
      <c r="CF11" s="41"/>
      <c r="CG11" s="13"/>
      <c r="CH11" s="13"/>
      <c r="CI11" s="15"/>
      <c r="CJ11" s="157">
        <f t="shared" ref="CJ11:CJ13" si="68">4*CG11/(-2*CG11+12*CH11+3)</f>
        <v>0</v>
      </c>
      <c r="CK11" s="157">
        <f t="shared" ref="CK11:CK13" si="69">9*CH11/(-2*CG11+12*CH11+3)</f>
        <v>0</v>
      </c>
      <c r="CL11" s="166" t="e">
        <f t="shared" ref="CL11:CL13" si="70">ABS(((CI11-(IF(ISBLANK(CI9),CI8,CI9)))/CI11)/(($C11-(IF(ISBLANK(CI9),$C8,$C9)))/2))</f>
        <v>#DIV/0!</v>
      </c>
      <c r="CM11" s="213">
        <f t="shared" ref="CM11:CM13" si="71">IF(IF(ISBLANK(CI11),1,CL11)&lt;=0.001,0,1)</f>
        <v>1</v>
      </c>
      <c r="CN11" s="214">
        <f t="shared" ref="CN11:CN13" si="72">IF((CM11+CM15+CM16)=0,1,0)</f>
        <v>0</v>
      </c>
    </row>
    <row r="12" spans="2:92" ht="15">
      <c r="B12" s="228"/>
      <c r="C12" s="217">
        <f>20/60</f>
        <v>0.33333333333333331</v>
      </c>
      <c r="D12" s="103">
        <f t="shared" si="41"/>
        <v>0</v>
      </c>
      <c r="E12" s="100">
        <f t="shared" si="18"/>
        <v>43783.61041666667</v>
      </c>
      <c r="F12" s="10" t="str">
        <f t="shared" si="42"/>
        <v>20min</v>
      </c>
      <c r="G12" s="40"/>
      <c r="H12" s="40"/>
      <c r="I12" s="41"/>
      <c r="J12" s="221"/>
      <c r="K12" s="221"/>
      <c r="L12" s="222"/>
      <c r="M12" s="157">
        <f t="shared" si="43"/>
        <v>0</v>
      </c>
      <c r="N12" s="157">
        <f t="shared" si="44"/>
        <v>0</v>
      </c>
      <c r="O12" s="166" t="e">
        <f t="shared" si="45"/>
        <v>#DIV/0!</v>
      </c>
      <c r="P12" s="213">
        <f t="shared" si="46"/>
        <v>1</v>
      </c>
      <c r="Q12" s="214">
        <f t="shared" si="47"/>
        <v>0</v>
      </c>
      <c r="R12" s="187"/>
      <c r="S12" s="217">
        <f>20/60</f>
        <v>0.33333333333333331</v>
      </c>
      <c r="T12" s="100">
        <f t="shared" si="21"/>
        <v>43432.393055555556</v>
      </c>
      <c r="U12" s="10" t="str">
        <f t="shared" si="22"/>
        <v>20min</v>
      </c>
      <c r="V12" s="40"/>
      <c r="W12" s="40"/>
      <c r="X12" s="41"/>
      <c r="Y12" s="13"/>
      <c r="Z12" s="13"/>
      <c r="AA12" s="15"/>
      <c r="AB12" s="157">
        <f t="shared" si="48"/>
        <v>0</v>
      </c>
      <c r="AC12" s="157">
        <f t="shared" si="49"/>
        <v>0</v>
      </c>
      <c r="AD12" s="166" t="e">
        <f t="shared" si="50"/>
        <v>#DIV/0!</v>
      </c>
      <c r="AE12" s="213">
        <f t="shared" si="51"/>
        <v>1</v>
      </c>
      <c r="AF12" s="214">
        <f t="shared" si="52"/>
        <v>0</v>
      </c>
      <c r="AG12" s="21"/>
      <c r="AH12" s="217">
        <f>20/60</f>
        <v>0.33333333333333331</v>
      </c>
      <c r="AI12" s="100">
        <f t="shared" si="25"/>
        <v>43432.392361111109</v>
      </c>
      <c r="AJ12" s="10" t="str">
        <f t="shared" si="26"/>
        <v>20min</v>
      </c>
      <c r="AK12" s="40"/>
      <c r="AL12" s="40"/>
      <c r="AM12" s="41"/>
      <c r="AN12" s="13"/>
      <c r="AO12" s="13"/>
      <c r="AP12" s="15"/>
      <c r="AQ12" s="157">
        <f t="shared" si="53"/>
        <v>0</v>
      </c>
      <c r="AR12" s="157">
        <f t="shared" si="54"/>
        <v>0</v>
      </c>
      <c r="AS12" s="166" t="e">
        <f t="shared" si="55"/>
        <v>#DIV/0!</v>
      </c>
      <c r="AT12" s="213">
        <f t="shared" si="56"/>
        <v>1</v>
      </c>
      <c r="AU12" s="214">
        <f t="shared" si="57"/>
        <v>0</v>
      </c>
      <c r="AV12" s="27"/>
      <c r="AW12" s="217">
        <f>20/60</f>
        <v>0.33333333333333331</v>
      </c>
      <c r="AX12" s="100">
        <f t="shared" si="29"/>
        <v>42937.472222222226</v>
      </c>
      <c r="AY12" s="10" t="str">
        <f t="shared" si="30"/>
        <v>20min</v>
      </c>
      <c r="AZ12" s="40"/>
      <c r="BA12" s="40"/>
      <c r="BB12" s="41"/>
      <c r="BC12" s="13"/>
      <c r="BD12" s="13"/>
      <c r="BE12" s="15"/>
      <c r="BF12" s="157">
        <f t="shared" si="58"/>
        <v>0</v>
      </c>
      <c r="BG12" s="157">
        <f t="shared" si="59"/>
        <v>0</v>
      </c>
      <c r="BH12" s="166" t="e">
        <f t="shared" si="60"/>
        <v>#DIV/0!</v>
      </c>
      <c r="BI12" s="213">
        <f t="shared" si="61"/>
        <v>1</v>
      </c>
      <c r="BJ12" s="214">
        <f t="shared" si="62"/>
        <v>0</v>
      </c>
      <c r="BK12" s="21"/>
      <c r="BL12" s="217">
        <f>20/60</f>
        <v>0.33333333333333331</v>
      </c>
      <c r="BM12" s="100">
        <f t="shared" si="33"/>
        <v>43063.448611111111</v>
      </c>
      <c r="BN12" s="10" t="str">
        <f t="shared" si="34"/>
        <v>20min</v>
      </c>
      <c r="BO12" s="40"/>
      <c r="BP12" s="40"/>
      <c r="BQ12" s="41"/>
      <c r="BR12" s="13"/>
      <c r="BS12" s="13"/>
      <c r="BT12" s="15"/>
      <c r="BU12" s="157">
        <f t="shared" si="63"/>
        <v>0</v>
      </c>
      <c r="BV12" s="157">
        <f t="shared" si="64"/>
        <v>0</v>
      </c>
      <c r="BW12" s="166" t="e">
        <f t="shared" si="65"/>
        <v>#DIV/0!</v>
      </c>
      <c r="BX12" s="213">
        <f t="shared" si="66"/>
        <v>1</v>
      </c>
      <c r="BY12" s="214">
        <f t="shared" si="67"/>
        <v>0</v>
      </c>
      <c r="BZ12" s="27"/>
      <c r="CA12" s="217">
        <f>20/60</f>
        <v>0.33333333333333331</v>
      </c>
      <c r="CB12" s="100">
        <f t="shared" si="37"/>
        <v>43060.555555555555</v>
      </c>
      <c r="CC12" s="10" t="str">
        <f t="shared" si="38"/>
        <v>20min</v>
      </c>
      <c r="CD12" s="40"/>
      <c r="CE12" s="40"/>
      <c r="CF12" s="41"/>
      <c r="CG12" s="13"/>
      <c r="CH12" s="13"/>
      <c r="CI12" s="15"/>
      <c r="CJ12" s="157">
        <f t="shared" si="68"/>
        <v>0</v>
      </c>
      <c r="CK12" s="157">
        <f t="shared" si="69"/>
        <v>0</v>
      </c>
      <c r="CL12" s="166" t="e">
        <f t="shared" si="70"/>
        <v>#DIV/0!</v>
      </c>
      <c r="CM12" s="213">
        <f t="shared" si="71"/>
        <v>1</v>
      </c>
      <c r="CN12" s="214">
        <f t="shared" si="72"/>
        <v>0</v>
      </c>
    </row>
    <row r="13" spans="2:92" ht="15">
      <c r="B13" s="228"/>
      <c r="C13" s="217">
        <f>30/60</f>
        <v>0.5</v>
      </c>
      <c r="D13" s="103">
        <f t="shared" si="41"/>
        <v>0</v>
      </c>
      <c r="E13" s="100">
        <f t="shared" si="18"/>
        <v>43783.617361111115</v>
      </c>
      <c r="F13" s="10" t="str">
        <f t="shared" si="42"/>
        <v>30min</v>
      </c>
      <c r="G13" s="40"/>
      <c r="H13" s="40"/>
      <c r="I13" s="41"/>
      <c r="J13" s="221"/>
      <c r="K13" s="221"/>
      <c r="L13" s="222"/>
      <c r="M13" s="157">
        <f t="shared" si="43"/>
        <v>0</v>
      </c>
      <c r="N13" s="157">
        <f t="shared" si="44"/>
        <v>0</v>
      </c>
      <c r="O13" s="166" t="e">
        <f t="shared" si="45"/>
        <v>#DIV/0!</v>
      </c>
      <c r="P13" s="213">
        <f t="shared" si="46"/>
        <v>1</v>
      </c>
      <c r="Q13" s="214">
        <f t="shared" si="47"/>
        <v>0</v>
      </c>
      <c r="R13" s="187"/>
      <c r="S13" s="217">
        <f>30/60</f>
        <v>0.5</v>
      </c>
      <c r="T13" s="100">
        <f t="shared" si="21"/>
        <v>43432.4</v>
      </c>
      <c r="U13" s="10" t="str">
        <f t="shared" si="22"/>
        <v>30min</v>
      </c>
      <c r="V13" s="40"/>
      <c r="W13" s="40"/>
      <c r="X13" s="41"/>
      <c r="Y13" s="13"/>
      <c r="Z13" s="13"/>
      <c r="AA13" s="15"/>
      <c r="AB13" s="157">
        <f t="shared" si="48"/>
        <v>0</v>
      </c>
      <c r="AC13" s="157">
        <f t="shared" si="49"/>
        <v>0</v>
      </c>
      <c r="AD13" s="166" t="e">
        <f t="shared" si="50"/>
        <v>#DIV/0!</v>
      </c>
      <c r="AE13" s="213">
        <f t="shared" si="51"/>
        <v>1</v>
      </c>
      <c r="AF13" s="214">
        <f t="shared" si="52"/>
        <v>0</v>
      </c>
      <c r="AG13" s="21"/>
      <c r="AH13" s="217">
        <f>30/60</f>
        <v>0.5</v>
      </c>
      <c r="AI13" s="100">
        <f t="shared" si="25"/>
        <v>43432.399305555555</v>
      </c>
      <c r="AJ13" s="10" t="str">
        <f t="shared" si="26"/>
        <v>30min</v>
      </c>
      <c r="AK13" s="13"/>
      <c r="AL13" s="13"/>
      <c r="AM13" s="14"/>
      <c r="AN13" s="13"/>
      <c r="AO13" s="13"/>
      <c r="AP13" s="15"/>
      <c r="AQ13" s="157">
        <f t="shared" si="53"/>
        <v>0</v>
      </c>
      <c r="AR13" s="157">
        <f t="shared" si="54"/>
        <v>0</v>
      </c>
      <c r="AS13" s="166" t="e">
        <f t="shared" si="55"/>
        <v>#DIV/0!</v>
      </c>
      <c r="AT13" s="213">
        <f t="shared" si="56"/>
        <v>1</v>
      </c>
      <c r="AU13" s="214">
        <f t="shared" si="57"/>
        <v>0</v>
      </c>
      <c r="AV13" s="27"/>
      <c r="AW13" s="217">
        <f>30/60</f>
        <v>0.5</v>
      </c>
      <c r="AX13" s="100">
        <f t="shared" si="29"/>
        <v>42937.479166666672</v>
      </c>
      <c r="AY13" s="10" t="str">
        <f t="shared" si="30"/>
        <v>30min</v>
      </c>
      <c r="AZ13" s="13"/>
      <c r="BA13" s="13"/>
      <c r="BB13" s="14"/>
      <c r="BC13" s="13"/>
      <c r="BD13" s="13"/>
      <c r="BE13" s="15"/>
      <c r="BF13" s="157">
        <f t="shared" si="58"/>
        <v>0</v>
      </c>
      <c r="BG13" s="157">
        <f t="shared" si="59"/>
        <v>0</v>
      </c>
      <c r="BH13" s="166" t="e">
        <f t="shared" si="60"/>
        <v>#DIV/0!</v>
      </c>
      <c r="BI13" s="213">
        <f t="shared" si="61"/>
        <v>1</v>
      </c>
      <c r="BJ13" s="214">
        <f t="shared" si="62"/>
        <v>0</v>
      </c>
      <c r="BK13" s="21"/>
      <c r="BL13" s="217">
        <f>30/60</f>
        <v>0.5</v>
      </c>
      <c r="BM13" s="100">
        <f t="shared" si="33"/>
        <v>43063.455555555556</v>
      </c>
      <c r="BN13" s="10" t="str">
        <f t="shared" si="34"/>
        <v>30min</v>
      </c>
      <c r="BO13" s="13"/>
      <c r="BP13" s="13"/>
      <c r="BQ13" s="14"/>
      <c r="BR13" s="13"/>
      <c r="BS13" s="13"/>
      <c r="BT13" s="15"/>
      <c r="BU13" s="157">
        <f t="shared" si="63"/>
        <v>0</v>
      </c>
      <c r="BV13" s="157">
        <f t="shared" si="64"/>
        <v>0</v>
      </c>
      <c r="BW13" s="166" t="e">
        <f t="shared" si="65"/>
        <v>#DIV/0!</v>
      </c>
      <c r="BX13" s="213">
        <f t="shared" si="66"/>
        <v>1</v>
      </c>
      <c r="BY13" s="214">
        <f t="shared" si="67"/>
        <v>0</v>
      </c>
      <c r="BZ13" s="27"/>
      <c r="CA13" s="217">
        <f>30/60</f>
        <v>0.5</v>
      </c>
      <c r="CB13" s="100">
        <f t="shared" si="37"/>
        <v>43060.5625</v>
      </c>
      <c r="CC13" s="10" t="str">
        <f t="shared" si="38"/>
        <v>30min</v>
      </c>
      <c r="CD13" s="13"/>
      <c r="CE13" s="13"/>
      <c r="CF13" s="14"/>
      <c r="CG13" s="13"/>
      <c r="CH13" s="13"/>
      <c r="CI13" s="15"/>
      <c r="CJ13" s="157">
        <f t="shared" si="68"/>
        <v>0</v>
      </c>
      <c r="CK13" s="157">
        <f t="shared" si="69"/>
        <v>0</v>
      </c>
      <c r="CL13" s="166" t="e">
        <f t="shared" si="70"/>
        <v>#DIV/0!</v>
      </c>
      <c r="CM13" s="213">
        <f t="shared" si="71"/>
        <v>1</v>
      </c>
      <c r="CN13" s="214">
        <f t="shared" si="72"/>
        <v>0</v>
      </c>
    </row>
    <row r="14" spans="2:92" ht="15">
      <c r="B14" s="228"/>
      <c r="C14" s="82">
        <v>1</v>
      </c>
      <c r="D14" s="103">
        <f t="shared" ref="D14:D44" si="73">C14*$C$49</f>
        <v>4.1666666666666664E-2</v>
      </c>
      <c r="E14" s="100">
        <f t="shared" si="18"/>
        <v>43783.638194444444</v>
      </c>
      <c r="F14" s="10" t="str">
        <f>C14&amp;"Hr."</f>
        <v>1Hr.</v>
      </c>
      <c r="G14" s="40"/>
      <c r="H14" s="40"/>
      <c r="I14" s="41"/>
      <c r="J14" s="13">
        <v>0.27600000000000002</v>
      </c>
      <c r="K14" s="13">
        <v>0.28299999999999997</v>
      </c>
      <c r="L14" s="15">
        <v>753</v>
      </c>
      <c r="M14" s="157">
        <f t="shared" si="19"/>
        <v>0.18891170431211501</v>
      </c>
      <c r="N14" s="157">
        <f t="shared" si="20"/>
        <v>0.43583162217659138</v>
      </c>
      <c r="O14" s="166">
        <f>ABS(((L14-(IF(ISBLANK(L10),L8,L10)))/L14)/(($C14-(IF(ISBLANK(L10),$C8,$C10)))/2))</f>
        <v>6.1427019195943629E-2</v>
      </c>
      <c r="P14" s="213">
        <f t="shared" ref="P14:P44" si="74">IF(IF(ISBLANK(L14),1,O14)&lt;=0.001,0,1)</f>
        <v>1</v>
      </c>
      <c r="Q14" s="214">
        <f t="shared" ref="Q14:Q44" si="75">IF((P14+P15+P16)=0,1,0)</f>
        <v>0</v>
      </c>
      <c r="R14" s="187"/>
      <c r="S14" s="82">
        <v>1</v>
      </c>
      <c r="T14" s="100">
        <f t="shared" si="21"/>
        <v>43432.42083333333</v>
      </c>
      <c r="U14" s="10" t="str">
        <f>S14&amp;"Hr."</f>
        <v>1Hr.</v>
      </c>
      <c r="V14" s="40"/>
      <c r="W14" s="40"/>
      <c r="X14" s="41"/>
      <c r="Y14" s="13">
        <v>0.27660000000000001</v>
      </c>
      <c r="Z14" s="13">
        <v>0.28289999999999998</v>
      </c>
      <c r="AA14" s="15">
        <v>758.3433</v>
      </c>
      <c r="AB14" s="157">
        <f t="shared" si="23"/>
        <v>0.1894001643385374</v>
      </c>
      <c r="AC14" s="157">
        <f t="shared" si="24"/>
        <v>0.43585661462612985</v>
      </c>
      <c r="AD14" s="166">
        <f>ABS(((AA14-(IF(ISBLANK(AA10),AA8,AA10)))/AA14)/(($C14-(IF(ISBLANK(AA10),$C8,$C10)))/2))</f>
        <v>2.2028977209566265E-2</v>
      </c>
      <c r="AE14" s="213">
        <f t="shared" ref="AE14:AE44" si="76">IF(IF(ISBLANK(AA14),1,AD14)&lt;=0.001,0,1)</f>
        <v>1</v>
      </c>
      <c r="AF14" s="214">
        <f t="shared" ref="AF14:AF44" si="77">IF((AE14+AE15+AE16)=0,1,0)</f>
        <v>0</v>
      </c>
      <c r="AG14" s="21"/>
      <c r="AH14" s="82">
        <v>1</v>
      </c>
      <c r="AI14" s="100">
        <f t="shared" si="25"/>
        <v>43432.420138888883</v>
      </c>
      <c r="AJ14" s="10" t="str">
        <f>AH14&amp;"Hr."</f>
        <v>1Hr.</v>
      </c>
      <c r="AK14" s="13"/>
      <c r="AL14" s="13"/>
      <c r="AM14" s="14"/>
      <c r="AN14" s="13"/>
      <c r="AO14" s="13"/>
      <c r="AP14" s="15"/>
      <c r="AQ14" s="157">
        <f t="shared" si="27"/>
        <v>0</v>
      </c>
      <c r="AR14" s="157">
        <f t="shared" si="28"/>
        <v>0</v>
      </c>
      <c r="AS14" s="166" t="e">
        <f>ABS(((AP14-(IF(ISBLANK(AP10),AP8,AP10)))/AP14)/(($C14-(IF(ISBLANK(AP10),$C8,$C10)))/2))</f>
        <v>#DIV/0!</v>
      </c>
      <c r="AT14" s="213">
        <f t="shared" ref="AT14:AT44" si="78">IF(IF(ISBLANK(AP14),1,AS14)&lt;=0.001,0,1)</f>
        <v>1</v>
      </c>
      <c r="AU14" s="214">
        <f t="shared" ref="AU14:AU44" si="79">IF((AT14+AT15+AT16)=0,1,0)</f>
        <v>0</v>
      </c>
      <c r="AV14" s="27"/>
      <c r="AW14" s="82">
        <v>1</v>
      </c>
      <c r="AX14" s="100">
        <f t="shared" si="29"/>
        <v>42937.5</v>
      </c>
      <c r="AY14" s="10" t="str">
        <f>AW14&amp;"Hr."</f>
        <v>1Hr.</v>
      </c>
      <c r="AZ14" s="13"/>
      <c r="BA14" s="13"/>
      <c r="BB14" s="14"/>
      <c r="BC14" s="13"/>
      <c r="BD14" s="13"/>
      <c r="BE14" s="15"/>
      <c r="BF14" s="157">
        <f t="shared" si="31"/>
        <v>0</v>
      </c>
      <c r="BG14" s="157">
        <f t="shared" si="32"/>
        <v>0</v>
      </c>
      <c r="BH14" s="166" t="e">
        <f>ABS(((BE14-(IF(ISBLANK(BE10),BE8,BE10)))/BE14)/(($C14-(IF(ISBLANK(BE10),$C8,$C10)))/2))</f>
        <v>#DIV/0!</v>
      </c>
      <c r="BI14" s="213">
        <f t="shared" ref="BI14:BI44" si="80">IF(IF(ISBLANK(BE14),1,BH14)&lt;=0.001,0,1)</f>
        <v>1</v>
      </c>
      <c r="BJ14" s="214">
        <f t="shared" ref="BJ14:BJ44" si="81">IF((BI14+BI15+BI16)=0,1,0)</f>
        <v>0</v>
      </c>
      <c r="BK14" s="21"/>
      <c r="BL14" s="82">
        <v>1</v>
      </c>
      <c r="BM14" s="100">
        <f t="shared" si="33"/>
        <v>43063.476388888885</v>
      </c>
      <c r="BN14" s="10" t="str">
        <f>BL14&amp;"Hr."</f>
        <v>1Hr.</v>
      </c>
      <c r="BO14" s="13"/>
      <c r="BP14" s="13"/>
      <c r="BQ14" s="14"/>
      <c r="BR14" s="13"/>
      <c r="BS14" s="13"/>
      <c r="BT14" s="15"/>
      <c r="BU14" s="157">
        <f t="shared" si="35"/>
        <v>0</v>
      </c>
      <c r="BV14" s="157">
        <f t="shared" si="36"/>
        <v>0</v>
      </c>
      <c r="BW14" s="166" t="e">
        <f>ABS(((BT14-(IF(ISBLANK(BT10),BT8,BT10)))/BT14)/(($C14-(IF(ISBLANK(BT10),$C8,$C10)))/2))</f>
        <v>#DIV/0!</v>
      </c>
      <c r="BX14" s="213">
        <f t="shared" ref="BX14:BX44" si="82">IF(IF(ISBLANK(BT14),1,BW14)&lt;=0.001,0,1)</f>
        <v>1</v>
      </c>
      <c r="BY14" s="214">
        <f t="shared" ref="BY14:BY44" si="83">IF((BX14+BX15+BX16)=0,1,0)</f>
        <v>0</v>
      </c>
      <c r="BZ14" s="27"/>
      <c r="CA14" s="82">
        <v>1</v>
      </c>
      <c r="CB14" s="100">
        <f t="shared" si="37"/>
        <v>43060.583333333328</v>
      </c>
      <c r="CC14" s="10" t="str">
        <f>CA14&amp;"Hr."</f>
        <v>1Hr.</v>
      </c>
      <c r="CD14" s="13"/>
      <c r="CE14" s="13"/>
      <c r="CF14" s="14"/>
      <c r="CG14" s="13"/>
      <c r="CH14" s="13"/>
      <c r="CI14" s="15"/>
      <c r="CJ14" s="157">
        <f t="shared" si="39"/>
        <v>0</v>
      </c>
      <c r="CK14" s="157">
        <f t="shared" si="40"/>
        <v>0</v>
      </c>
      <c r="CL14" s="166" t="e">
        <f>ABS(((CI14-(IF(ISBLANK(CI10),CI8,CI10)))/CI14)/(($C14-(IF(ISBLANK(CI10),$C8,$C10)))/2))</f>
        <v>#DIV/0!</v>
      </c>
      <c r="CM14" s="213">
        <f t="shared" ref="CM14:CM44" si="84">IF(IF(ISBLANK(CI14),1,CL14)&lt;=0.001,0,1)</f>
        <v>1</v>
      </c>
      <c r="CN14" s="214">
        <f t="shared" ref="CN14:CN44" si="85">IF((CM14+CM15+CM16)=0,1,0)</f>
        <v>0</v>
      </c>
    </row>
    <row r="15" spans="2:92" ht="15">
      <c r="B15" s="228"/>
      <c r="C15" s="82">
        <v>2</v>
      </c>
      <c r="D15" s="103">
        <f t="shared" si="73"/>
        <v>8.3333333333333329E-2</v>
      </c>
      <c r="E15" s="100">
        <f t="shared" si="18"/>
        <v>43783.679861111115</v>
      </c>
      <c r="F15" s="10" t="str">
        <f>C15&amp;"Hr."</f>
        <v>2Hr.</v>
      </c>
      <c r="G15" s="40"/>
      <c r="H15" s="40"/>
      <c r="I15" s="41"/>
      <c r="J15" s="13">
        <v>0.27500000000000002</v>
      </c>
      <c r="K15" s="13">
        <v>0.28199999999999997</v>
      </c>
      <c r="L15" s="15">
        <v>754</v>
      </c>
      <c r="M15" s="157">
        <f t="shared" si="19"/>
        <v>0.18854988001371276</v>
      </c>
      <c r="N15" s="157">
        <f t="shared" si="20"/>
        <v>0.43503599588618441</v>
      </c>
      <c r="O15" s="166">
        <f>ABS(((L15-(IF(ISBLANK(L14),L10,L14)))/L15)/(($C15-(IF(ISBLANK(L14),$C10,$C14)))/2))</f>
        <v>2.6525198938992041E-3</v>
      </c>
      <c r="P15" s="213">
        <f t="shared" si="74"/>
        <v>1</v>
      </c>
      <c r="Q15" s="214">
        <f t="shared" si="75"/>
        <v>0</v>
      </c>
      <c r="R15" s="187"/>
      <c r="S15" s="82">
        <v>2</v>
      </c>
      <c r="T15" s="100">
        <f t="shared" si="21"/>
        <v>43432.462500000001</v>
      </c>
      <c r="U15" s="10" t="str">
        <f t="shared" ref="U15:U44" si="86">S15&amp;"Hr."</f>
        <v>2Hr.</v>
      </c>
      <c r="V15" s="40"/>
      <c r="W15" s="40"/>
      <c r="X15" s="41"/>
      <c r="Y15" s="13">
        <v>0.27600000000000002</v>
      </c>
      <c r="Z15" s="13">
        <v>0.28199999999999997</v>
      </c>
      <c r="AA15" s="15">
        <v>759</v>
      </c>
      <c r="AB15" s="157">
        <f t="shared" si="23"/>
        <v>0.1893004115226338</v>
      </c>
      <c r="AC15" s="157">
        <f t="shared" si="24"/>
        <v>0.43518518518518523</v>
      </c>
      <c r="AD15" s="166">
        <f>ABS(((AA15-(IF(ISBLANK(AA14),AA10,AA14)))/AA15)/(($C15-(IF(ISBLANK(AA14),$C10,$C14)))/2))</f>
        <v>1.7304347826086976E-3</v>
      </c>
      <c r="AE15" s="213">
        <f t="shared" si="76"/>
        <v>1</v>
      </c>
      <c r="AF15" s="214">
        <f t="shared" si="77"/>
        <v>0</v>
      </c>
      <c r="AG15" s="21"/>
      <c r="AH15" s="82">
        <v>2</v>
      </c>
      <c r="AI15" s="100">
        <f t="shared" si="25"/>
        <v>43432.461805555555</v>
      </c>
      <c r="AJ15" s="10" t="str">
        <f t="shared" ref="AJ15:AJ44" si="87">AH15&amp;"Hr."</f>
        <v>2Hr.</v>
      </c>
      <c r="AK15" s="13"/>
      <c r="AL15" s="13"/>
      <c r="AM15" s="14"/>
      <c r="AN15" s="13"/>
      <c r="AO15" s="13"/>
      <c r="AP15" s="15"/>
      <c r="AQ15" s="157">
        <f t="shared" si="27"/>
        <v>0</v>
      </c>
      <c r="AR15" s="157">
        <f t="shared" si="28"/>
        <v>0</v>
      </c>
      <c r="AS15" s="166" t="e">
        <f>ABS(((AP15-(IF(ISBLANK(AP14),AP10,AP14)))/AP15)/(($C15-(IF(ISBLANK(AP14),$C10,$C14)))/2))</f>
        <v>#DIV/0!</v>
      </c>
      <c r="AT15" s="213">
        <f t="shared" si="78"/>
        <v>1</v>
      </c>
      <c r="AU15" s="214">
        <f t="shared" si="79"/>
        <v>0</v>
      </c>
      <c r="AV15" s="28"/>
      <c r="AW15" s="82">
        <v>2</v>
      </c>
      <c r="AX15" s="100">
        <f t="shared" si="29"/>
        <v>42937.541666666672</v>
      </c>
      <c r="AY15" s="10" t="str">
        <f t="shared" ref="AY15:AY44" si="88">AW15&amp;"Hr."</f>
        <v>2Hr.</v>
      </c>
      <c r="AZ15" s="13"/>
      <c r="BA15" s="13"/>
      <c r="BB15" s="14"/>
      <c r="BC15" s="13"/>
      <c r="BD15" s="13"/>
      <c r="BE15" s="15"/>
      <c r="BF15" s="157">
        <f t="shared" si="31"/>
        <v>0</v>
      </c>
      <c r="BG15" s="157">
        <f t="shared" si="32"/>
        <v>0</v>
      </c>
      <c r="BH15" s="166" t="e">
        <f>ABS(((BE15-(IF(ISBLANK(BE14),BE10,BE14)))/BE15)/(($C15-(IF(ISBLANK(BE14),$C10,$C14)))/2))</f>
        <v>#DIV/0!</v>
      </c>
      <c r="BI15" s="213">
        <f t="shared" si="80"/>
        <v>1</v>
      </c>
      <c r="BJ15" s="214">
        <f t="shared" si="81"/>
        <v>0</v>
      </c>
      <c r="BK15" s="24"/>
      <c r="BL15" s="82">
        <v>2</v>
      </c>
      <c r="BM15" s="100">
        <f t="shared" si="33"/>
        <v>43063.518055555556</v>
      </c>
      <c r="BN15" s="10" t="str">
        <f t="shared" ref="BN15:BN44" si="89">BL15&amp;"Hr."</f>
        <v>2Hr.</v>
      </c>
      <c r="BO15" s="13"/>
      <c r="BP15" s="13"/>
      <c r="BQ15" s="14"/>
      <c r="BR15" s="13"/>
      <c r="BS15" s="13"/>
      <c r="BT15" s="15"/>
      <c r="BU15" s="157">
        <f t="shared" si="35"/>
        <v>0</v>
      </c>
      <c r="BV15" s="157">
        <f t="shared" si="36"/>
        <v>0</v>
      </c>
      <c r="BW15" s="166" t="e">
        <f>ABS(((BT15-(IF(ISBLANK(BT14),BT10,BT14)))/BT15)/(($C15-(IF(ISBLANK(BT14),$C10,$C14)))/2))</f>
        <v>#DIV/0!</v>
      </c>
      <c r="BX15" s="213">
        <f t="shared" si="82"/>
        <v>1</v>
      </c>
      <c r="BY15" s="214">
        <f t="shared" si="83"/>
        <v>0</v>
      </c>
      <c r="BZ15" s="28"/>
      <c r="CA15" s="82">
        <v>2</v>
      </c>
      <c r="CB15" s="100">
        <f t="shared" si="37"/>
        <v>43060.625</v>
      </c>
      <c r="CC15" s="10" t="str">
        <f t="shared" ref="CC15:CC44" si="90">CA15&amp;"Hr."</f>
        <v>2Hr.</v>
      </c>
      <c r="CD15" s="13"/>
      <c r="CE15" s="13"/>
      <c r="CF15" s="14"/>
      <c r="CG15" s="13"/>
      <c r="CH15" s="13"/>
      <c r="CI15" s="15"/>
      <c r="CJ15" s="157">
        <f t="shared" si="39"/>
        <v>0</v>
      </c>
      <c r="CK15" s="157">
        <f t="shared" si="40"/>
        <v>0</v>
      </c>
      <c r="CL15" s="166" t="e">
        <f>ABS(((CI15-(IF(ISBLANK(CI14),CI10,CI14)))/CI15)/(($C15-(IF(ISBLANK(CI14),$C10,$C14)))/2))</f>
        <v>#DIV/0!</v>
      </c>
      <c r="CM15" s="213">
        <f t="shared" si="84"/>
        <v>1</v>
      </c>
      <c r="CN15" s="214">
        <f t="shared" si="85"/>
        <v>0</v>
      </c>
    </row>
    <row r="16" spans="2:92" ht="15">
      <c r="B16" s="228"/>
      <c r="C16" s="82">
        <v>4</v>
      </c>
      <c r="D16" s="103">
        <f t="shared" si="73"/>
        <v>0.16666666666666666</v>
      </c>
      <c r="E16" s="100">
        <f t="shared" si="18"/>
        <v>43783.763194444444</v>
      </c>
      <c r="F16" s="10" t="str">
        <f t="shared" ref="F16:F29" si="91">C16&amp;"Hr."</f>
        <v>4Hr.</v>
      </c>
      <c r="G16" s="40"/>
      <c r="H16" s="40"/>
      <c r="I16" s="41"/>
      <c r="J16" s="13">
        <v>0.27500000000000002</v>
      </c>
      <c r="K16" s="13">
        <v>0.28100000000000003</v>
      </c>
      <c r="L16" s="15">
        <v>755</v>
      </c>
      <c r="M16" s="157">
        <f t="shared" si="19"/>
        <v>0.1889385091034009</v>
      </c>
      <c r="N16" s="157">
        <f t="shared" si="20"/>
        <v>0.434386808656819</v>
      </c>
      <c r="O16" s="166">
        <f t="shared" ref="O16:O18" si="92">ABS(((L16-(IF(ISBLANK(L15),L14,L15)))/L16)/(($C16-(IF(ISBLANK(L15),$C14,$C15)))/2))</f>
        <v>1.3245033112582781E-3</v>
      </c>
      <c r="P16" s="213">
        <f t="shared" si="74"/>
        <v>1</v>
      </c>
      <c r="Q16" s="214">
        <f t="shared" si="75"/>
        <v>0</v>
      </c>
      <c r="R16" s="187"/>
      <c r="S16" s="82">
        <v>4</v>
      </c>
      <c r="T16" s="100">
        <f t="shared" si="21"/>
        <v>43432.54583333333</v>
      </c>
      <c r="U16" s="10" t="str">
        <f t="shared" si="86"/>
        <v>4Hr.</v>
      </c>
      <c r="V16" s="40"/>
      <c r="W16" s="40"/>
      <c r="X16" s="41"/>
      <c r="Y16" s="13">
        <v>0.27600000000000002</v>
      </c>
      <c r="Z16" s="13">
        <v>0.28100000000000003</v>
      </c>
      <c r="AA16" s="15">
        <v>759</v>
      </c>
      <c r="AB16" s="157">
        <f t="shared" si="23"/>
        <v>0.18969072164948456</v>
      </c>
      <c r="AC16" s="157">
        <f t="shared" si="24"/>
        <v>0.43453608247422687</v>
      </c>
      <c r="AD16" s="166">
        <f t="shared" ref="AD16:AD18" si="93">ABS(((AA16-(IF(ISBLANK(AA15),AA14,AA15)))/AA16)/(($C16-(IF(ISBLANK(AA15),$C14,$C15)))/2))</f>
        <v>0</v>
      </c>
      <c r="AE16" s="213">
        <f t="shared" si="76"/>
        <v>0</v>
      </c>
      <c r="AF16" s="214">
        <f t="shared" si="77"/>
        <v>0</v>
      </c>
      <c r="AG16" s="21"/>
      <c r="AH16" s="82">
        <v>4</v>
      </c>
      <c r="AI16" s="100">
        <f t="shared" si="25"/>
        <v>43432.545138888883</v>
      </c>
      <c r="AJ16" s="10" t="str">
        <f t="shared" si="87"/>
        <v>4Hr.</v>
      </c>
      <c r="AK16" s="13"/>
      <c r="AL16" s="13"/>
      <c r="AM16" s="14"/>
      <c r="AN16" s="13"/>
      <c r="AO16" s="13"/>
      <c r="AP16" s="15"/>
      <c r="AQ16" s="157">
        <f t="shared" si="27"/>
        <v>0</v>
      </c>
      <c r="AR16" s="157">
        <f t="shared" si="28"/>
        <v>0</v>
      </c>
      <c r="AS16" s="166" t="e">
        <f t="shared" ref="AS16:AS18" si="94">ABS(((AP16-(IF(ISBLANK(AP15),AP14,AP15)))/AP16)/(($C16-(IF(ISBLANK(AP15),$C14,$C15)))/2))</f>
        <v>#DIV/0!</v>
      </c>
      <c r="AT16" s="213">
        <f t="shared" si="78"/>
        <v>1</v>
      </c>
      <c r="AU16" s="214">
        <f t="shared" si="79"/>
        <v>0</v>
      </c>
      <c r="AV16" s="28"/>
      <c r="AW16" s="82">
        <v>4</v>
      </c>
      <c r="AX16" s="100">
        <f t="shared" si="29"/>
        <v>42937.625</v>
      </c>
      <c r="AY16" s="10" t="str">
        <f t="shared" si="88"/>
        <v>4Hr.</v>
      </c>
      <c r="AZ16" s="13"/>
      <c r="BA16" s="13"/>
      <c r="BB16" s="14"/>
      <c r="BC16" s="13"/>
      <c r="BD16" s="13"/>
      <c r="BE16" s="15"/>
      <c r="BF16" s="157">
        <f t="shared" si="31"/>
        <v>0</v>
      </c>
      <c r="BG16" s="157">
        <f t="shared" si="32"/>
        <v>0</v>
      </c>
      <c r="BH16" s="166" t="e">
        <f t="shared" ref="BH16:BH18" si="95">ABS(((BE16-(IF(ISBLANK(BE15),BE14,BE15)))/BE16)/(($C16-(IF(ISBLANK(BE15),$C14,$C15)))/2))</f>
        <v>#DIV/0!</v>
      </c>
      <c r="BI16" s="213">
        <f t="shared" si="80"/>
        <v>1</v>
      </c>
      <c r="BJ16" s="214">
        <f t="shared" si="81"/>
        <v>0</v>
      </c>
      <c r="BK16" s="24"/>
      <c r="BL16" s="82">
        <v>4</v>
      </c>
      <c r="BM16" s="100">
        <f t="shared" si="33"/>
        <v>43063.601388888885</v>
      </c>
      <c r="BN16" s="10" t="str">
        <f t="shared" si="89"/>
        <v>4Hr.</v>
      </c>
      <c r="BO16" s="13"/>
      <c r="BP16" s="13"/>
      <c r="BQ16" s="14"/>
      <c r="BR16" s="13"/>
      <c r="BS16" s="13"/>
      <c r="BT16" s="15"/>
      <c r="BU16" s="157">
        <f t="shared" si="35"/>
        <v>0</v>
      </c>
      <c r="BV16" s="157">
        <f t="shared" si="36"/>
        <v>0</v>
      </c>
      <c r="BW16" s="166" t="e">
        <f t="shared" ref="BW16:BW18" si="96">ABS(((BT16-(IF(ISBLANK(BT15),BT14,BT15)))/BT16)/(($C16-(IF(ISBLANK(BT15),$C14,$C15)))/2))</f>
        <v>#DIV/0!</v>
      </c>
      <c r="BX16" s="213">
        <f t="shared" si="82"/>
        <v>1</v>
      </c>
      <c r="BY16" s="214">
        <f t="shared" si="83"/>
        <v>0</v>
      </c>
      <c r="BZ16" s="28"/>
      <c r="CA16" s="82">
        <v>4</v>
      </c>
      <c r="CB16" s="100">
        <f t="shared" si="37"/>
        <v>43060.708333333328</v>
      </c>
      <c r="CC16" s="10" t="str">
        <f t="shared" si="90"/>
        <v>4Hr.</v>
      </c>
      <c r="CD16" s="13"/>
      <c r="CE16" s="13"/>
      <c r="CF16" s="14"/>
      <c r="CG16" s="13"/>
      <c r="CH16" s="13"/>
      <c r="CI16" s="15"/>
      <c r="CJ16" s="157">
        <f t="shared" si="39"/>
        <v>0</v>
      </c>
      <c r="CK16" s="157">
        <f t="shared" si="40"/>
        <v>0</v>
      </c>
      <c r="CL16" s="166" t="e">
        <f t="shared" ref="CL16:CL18" si="97">ABS(((CI16-(IF(ISBLANK(CI15),CI14,CI15)))/CI16)/(($C16-(IF(ISBLANK(CI15),$C14,$C15)))/2))</f>
        <v>#DIV/0!</v>
      </c>
      <c r="CM16" s="213">
        <f t="shared" si="84"/>
        <v>1</v>
      </c>
      <c r="CN16" s="214">
        <f t="shared" si="85"/>
        <v>0</v>
      </c>
    </row>
    <row r="17" spans="2:92" ht="15">
      <c r="B17" s="228"/>
      <c r="C17" s="82">
        <v>8</v>
      </c>
      <c r="D17" s="103">
        <f t="shared" si="73"/>
        <v>0.33333333333333331</v>
      </c>
      <c r="E17" s="100">
        <f t="shared" si="18"/>
        <v>43783.929861111115</v>
      </c>
      <c r="F17" s="10" t="str">
        <f t="shared" si="91"/>
        <v>8Hr.</v>
      </c>
      <c r="G17" s="40"/>
      <c r="H17" s="40"/>
      <c r="I17" s="41"/>
      <c r="J17" s="13">
        <v>0.27400000000000002</v>
      </c>
      <c r="K17" s="13">
        <v>0.28000000000000003</v>
      </c>
      <c r="L17" s="15">
        <v>753</v>
      </c>
      <c r="M17" s="157">
        <f t="shared" si="19"/>
        <v>0.18857536132140398</v>
      </c>
      <c r="N17" s="157">
        <f t="shared" si="20"/>
        <v>0.43358568479008952</v>
      </c>
      <c r="O17" s="166">
        <f t="shared" si="92"/>
        <v>1.3280212483399733E-3</v>
      </c>
      <c r="P17" s="213">
        <f t="shared" si="74"/>
        <v>1</v>
      </c>
      <c r="Q17" s="214">
        <f t="shared" si="75"/>
        <v>0</v>
      </c>
      <c r="R17" s="187"/>
      <c r="S17" s="82">
        <v>8</v>
      </c>
      <c r="T17" s="100">
        <f t="shared" si="21"/>
        <v>43432.712500000001</v>
      </c>
      <c r="U17" s="10" t="str">
        <f t="shared" si="86"/>
        <v>8Hr.</v>
      </c>
      <c r="V17" s="40"/>
      <c r="W17" s="40"/>
      <c r="X17" s="41"/>
      <c r="Y17" s="13">
        <v>0.27500000000000002</v>
      </c>
      <c r="Z17" s="13">
        <v>0.28000000000000003</v>
      </c>
      <c r="AA17" s="15">
        <v>759</v>
      </c>
      <c r="AB17" s="157">
        <f t="shared" si="23"/>
        <v>0.18932874354561102</v>
      </c>
      <c r="AC17" s="157">
        <f t="shared" si="24"/>
        <v>0.43373493975903621</v>
      </c>
      <c r="AD17" s="166">
        <f t="shared" si="93"/>
        <v>0</v>
      </c>
      <c r="AE17" s="213">
        <f t="shared" si="76"/>
        <v>0</v>
      </c>
      <c r="AF17" s="214">
        <f t="shared" si="77"/>
        <v>0</v>
      </c>
      <c r="AG17" s="21"/>
      <c r="AH17" s="82">
        <v>8</v>
      </c>
      <c r="AI17" s="100">
        <f t="shared" si="25"/>
        <v>43432.711805555555</v>
      </c>
      <c r="AJ17" s="10" t="str">
        <f t="shared" si="87"/>
        <v>8Hr.</v>
      </c>
      <c r="AK17" s="13"/>
      <c r="AL17" s="13"/>
      <c r="AM17" s="14"/>
      <c r="AN17" s="13"/>
      <c r="AO17" s="13"/>
      <c r="AP17" s="15"/>
      <c r="AQ17" s="157">
        <f t="shared" si="27"/>
        <v>0</v>
      </c>
      <c r="AR17" s="157">
        <f t="shared" si="28"/>
        <v>0</v>
      </c>
      <c r="AS17" s="166" t="e">
        <f t="shared" si="94"/>
        <v>#DIV/0!</v>
      </c>
      <c r="AT17" s="213">
        <f t="shared" si="78"/>
        <v>1</v>
      </c>
      <c r="AU17" s="214">
        <f t="shared" si="79"/>
        <v>0</v>
      </c>
      <c r="AV17" s="21"/>
      <c r="AW17" s="82">
        <v>8</v>
      </c>
      <c r="AX17" s="100">
        <f t="shared" si="29"/>
        <v>42937.791666666672</v>
      </c>
      <c r="AY17" s="10" t="str">
        <f t="shared" si="88"/>
        <v>8Hr.</v>
      </c>
      <c r="AZ17" s="13"/>
      <c r="BA17" s="13"/>
      <c r="BB17" s="14"/>
      <c r="BC17" s="13"/>
      <c r="BD17" s="13"/>
      <c r="BE17" s="15"/>
      <c r="BF17" s="157">
        <f t="shared" si="31"/>
        <v>0</v>
      </c>
      <c r="BG17" s="157">
        <f t="shared" si="32"/>
        <v>0</v>
      </c>
      <c r="BH17" s="166" t="e">
        <f t="shared" si="95"/>
        <v>#DIV/0!</v>
      </c>
      <c r="BI17" s="213">
        <f t="shared" si="80"/>
        <v>1</v>
      </c>
      <c r="BJ17" s="214">
        <f t="shared" si="81"/>
        <v>0</v>
      </c>
      <c r="BK17" s="21"/>
      <c r="BL17" s="82">
        <v>8</v>
      </c>
      <c r="BM17" s="100">
        <f t="shared" si="33"/>
        <v>43063.768055555556</v>
      </c>
      <c r="BN17" s="10" t="str">
        <f t="shared" si="89"/>
        <v>8Hr.</v>
      </c>
      <c r="BO17" s="13"/>
      <c r="BP17" s="13"/>
      <c r="BQ17" s="14"/>
      <c r="BR17" s="13"/>
      <c r="BS17" s="13"/>
      <c r="BT17" s="15"/>
      <c r="BU17" s="157">
        <f t="shared" si="35"/>
        <v>0</v>
      </c>
      <c r="BV17" s="157">
        <f t="shared" si="36"/>
        <v>0</v>
      </c>
      <c r="BW17" s="166" t="e">
        <f t="shared" si="96"/>
        <v>#DIV/0!</v>
      </c>
      <c r="BX17" s="213">
        <f t="shared" si="82"/>
        <v>1</v>
      </c>
      <c r="BY17" s="214">
        <f t="shared" si="83"/>
        <v>0</v>
      </c>
      <c r="BZ17" s="27"/>
      <c r="CA17" s="82">
        <v>8</v>
      </c>
      <c r="CB17" s="100">
        <f t="shared" si="37"/>
        <v>43060.875</v>
      </c>
      <c r="CC17" s="10" t="str">
        <f t="shared" si="90"/>
        <v>8Hr.</v>
      </c>
      <c r="CD17" s="13"/>
      <c r="CE17" s="13"/>
      <c r="CF17" s="14"/>
      <c r="CG17" s="13"/>
      <c r="CH17" s="13"/>
      <c r="CI17" s="15"/>
      <c r="CJ17" s="157">
        <f t="shared" si="39"/>
        <v>0</v>
      </c>
      <c r="CK17" s="157">
        <f t="shared" si="40"/>
        <v>0</v>
      </c>
      <c r="CL17" s="166" t="e">
        <f t="shared" si="97"/>
        <v>#DIV/0!</v>
      </c>
      <c r="CM17" s="213">
        <f t="shared" si="84"/>
        <v>1</v>
      </c>
      <c r="CN17" s="214">
        <f t="shared" si="85"/>
        <v>0</v>
      </c>
    </row>
    <row r="18" spans="2:92" ht="15">
      <c r="B18" s="228"/>
      <c r="C18" s="136">
        <v>12</v>
      </c>
      <c r="D18" s="103">
        <f t="shared" si="73"/>
        <v>0.5</v>
      </c>
      <c r="E18" s="100">
        <f t="shared" si="18"/>
        <v>43784.09652777778</v>
      </c>
      <c r="F18" s="10" t="str">
        <f t="shared" si="91"/>
        <v>12Hr.</v>
      </c>
      <c r="G18" s="40"/>
      <c r="H18" s="40"/>
      <c r="I18" s="41"/>
      <c r="J18" s="13">
        <v>0.27400000000000002</v>
      </c>
      <c r="K18" s="13">
        <v>0.27900000000000003</v>
      </c>
      <c r="L18" s="15">
        <v>758</v>
      </c>
      <c r="M18" s="157">
        <f t="shared" si="19"/>
        <v>0.1889655172413793</v>
      </c>
      <c r="N18" s="157">
        <f t="shared" si="20"/>
        <v>0.4329310344827586</v>
      </c>
      <c r="O18" s="166">
        <f t="shared" si="92"/>
        <v>3.2981530343007917E-3</v>
      </c>
      <c r="P18" s="213">
        <f t="shared" si="74"/>
        <v>1</v>
      </c>
      <c r="Q18" s="214">
        <f t="shared" si="75"/>
        <v>0</v>
      </c>
      <c r="R18" s="187"/>
      <c r="S18" s="136">
        <v>12</v>
      </c>
      <c r="T18" s="100">
        <f t="shared" si="21"/>
        <v>43432.879166666666</v>
      </c>
      <c r="U18" s="10" t="str">
        <f t="shared" si="86"/>
        <v>12Hr.</v>
      </c>
      <c r="V18" s="40"/>
      <c r="W18" s="40"/>
      <c r="X18" s="41"/>
      <c r="Y18" s="13">
        <v>0.27500000000000002</v>
      </c>
      <c r="Z18" s="13">
        <v>0.28000000000000003</v>
      </c>
      <c r="AA18" s="15">
        <v>763</v>
      </c>
      <c r="AB18" s="157">
        <f t="shared" si="23"/>
        <v>0.18932874354561102</v>
      </c>
      <c r="AC18" s="157">
        <f t="shared" si="24"/>
        <v>0.43373493975903621</v>
      </c>
      <c r="AD18" s="166">
        <f t="shared" si="93"/>
        <v>2.6212319790301442E-3</v>
      </c>
      <c r="AE18" s="213">
        <f t="shared" si="76"/>
        <v>1</v>
      </c>
      <c r="AF18" s="214">
        <f t="shared" si="77"/>
        <v>0</v>
      </c>
      <c r="AG18" s="21"/>
      <c r="AH18" s="136">
        <v>12</v>
      </c>
      <c r="AI18" s="100">
        <f t="shared" si="25"/>
        <v>43432.878472222219</v>
      </c>
      <c r="AJ18" s="10" t="str">
        <f t="shared" si="87"/>
        <v>12Hr.</v>
      </c>
      <c r="AK18" s="13"/>
      <c r="AL18" s="13"/>
      <c r="AM18" s="14"/>
      <c r="AN18" s="13"/>
      <c r="AO18" s="13"/>
      <c r="AP18" s="15"/>
      <c r="AQ18" s="157">
        <f t="shared" si="27"/>
        <v>0</v>
      </c>
      <c r="AR18" s="157">
        <f t="shared" si="28"/>
        <v>0</v>
      </c>
      <c r="AS18" s="166" t="e">
        <f t="shared" si="94"/>
        <v>#DIV/0!</v>
      </c>
      <c r="AT18" s="213">
        <f t="shared" si="78"/>
        <v>1</v>
      </c>
      <c r="AU18" s="214">
        <f t="shared" si="79"/>
        <v>0</v>
      </c>
      <c r="AV18" s="21"/>
      <c r="AW18" s="136">
        <v>12</v>
      </c>
      <c r="AX18" s="100">
        <f t="shared" si="29"/>
        <v>42937.958333333336</v>
      </c>
      <c r="AY18" s="10" t="str">
        <f t="shared" si="88"/>
        <v>12Hr.</v>
      </c>
      <c r="AZ18" s="13"/>
      <c r="BA18" s="13"/>
      <c r="BB18" s="14"/>
      <c r="BC18" s="13"/>
      <c r="BD18" s="13"/>
      <c r="BE18" s="15"/>
      <c r="BF18" s="157">
        <f t="shared" si="31"/>
        <v>0</v>
      </c>
      <c r="BG18" s="157">
        <f t="shared" si="32"/>
        <v>0</v>
      </c>
      <c r="BH18" s="166" t="e">
        <f t="shared" si="95"/>
        <v>#DIV/0!</v>
      </c>
      <c r="BI18" s="213">
        <f t="shared" si="80"/>
        <v>1</v>
      </c>
      <c r="BJ18" s="214">
        <f t="shared" si="81"/>
        <v>0</v>
      </c>
      <c r="BK18" s="21"/>
      <c r="BL18" s="136">
        <v>12</v>
      </c>
      <c r="BM18" s="100">
        <f t="shared" si="33"/>
        <v>43063.93472222222</v>
      </c>
      <c r="BN18" s="10" t="str">
        <f t="shared" si="89"/>
        <v>12Hr.</v>
      </c>
      <c r="BO18" s="13"/>
      <c r="BP18" s="13"/>
      <c r="BQ18" s="14"/>
      <c r="BR18" s="13"/>
      <c r="BS18" s="13"/>
      <c r="BT18" s="15"/>
      <c r="BU18" s="157">
        <f t="shared" si="35"/>
        <v>0</v>
      </c>
      <c r="BV18" s="157">
        <f t="shared" si="36"/>
        <v>0</v>
      </c>
      <c r="BW18" s="166" t="e">
        <f t="shared" si="96"/>
        <v>#DIV/0!</v>
      </c>
      <c r="BX18" s="213">
        <f t="shared" si="82"/>
        <v>1</v>
      </c>
      <c r="BY18" s="214">
        <f t="shared" si="83"/>
        <v>0</v>
      </c>
      <c r="BZ18" s="21"/>
      <c r="CA18" s="136">
        <v>12</v>
      </c>
      <c r="CB18" s="100">
        <f t="shared" si="37"/>
        <v>43061.041666666664</v>
      </c>
      <c r="CC18" s="10" t="str">
        <f t="shared" si="90"/>
        <v>12Hr.</v>
      </c>
      <c r="CD18" s="13"/>
      <c r="CE18" s="13"/>
      <c r="CF18" s="14"/>
      <c r="CG18" s="13"/>
      <c r="CH18" s="13"/>
      <c r="CI18" s="15"/>
      <c r="CJ18" s="157">
        <f t="shared" si="39"/>
        <v>0</v>
      </c>
      <c r="CK18" s="157">
        <f t="shared" si="40"/>
        <v>0</v>
      </c>
      <c r="CL18" s="166" t="e">
        <f t="shared" si="97"/>
        <v>#DIV/0!</v>
      </c>
      <c r="CM18" s="213">
        <f t="shared" si="84"/>
        <v>1</v>
      </c>
      <c r="CN18" s="214">
        <f t="shared" si="85"/>
        <v>0</v>
      </c>
    </row>
    <row r="19" spans="2:92" ht="15">
      <c r="B19" s="228"/>
      <c r="C19" s="82">
        <v>24</v>
      </c>
      <c r="D19" s="103">
        <f t="shared" si="73"/>
        <v>1</v>
      </c>
      <c r="E19" s="100">
        <f t="shared" si="18"/>
        <v>43784.59652777778</v>
      </c>
      <c r="F19" s="10" t="str">
        <f t="shared" si="91"/>
        <v>24Hr.</v>
      </c>
      <c r="G19" s="40"/>
      <c r="H19" s="40"/>
      <c r="I19" s="41"/>
      <c r="J19" s="13">
        <v>0.27300000000000002</v>
      </c>
      <c r="K19" s="13">
        <v>0.27800000000000002</v>
      </c>
      <c r="L19" s="15">
        <v>756</v>
      </c>
      <c r="M19" s="157">
        <f t="shared" si="19"/>
        <v>0.18860103626943006</v>
      </c>
      <c r="N19" s="157">
        <f t="shared" si="20"/>
        <v>0.43212435233160623</v>
      </c>
      <c r="O19" s="166">
        <f>ABS(((L19-(IF(ISBLANK(L18),L17,L18)))/L19)/(($C19-(IF(ISBLANK(L18),$C17,$C18)))/2))</f>
        <v>4.4091710758377423E-4</v>
      </c>
      <c r="P19" s="213">
        <f t="shared" si="74"/>
        <v>0</v>
      </c>
      <c r="Q19" s="214">
        <f>IF((P19+P20+P22)=0,1,0)</f>
        <v>1</v>
      </c>
      <c r="R19" s="187"/>
      <c r="S19" s="82">
        <v>24</v>
      </c>
      <c r="T19" s="100">
        <f t="shared" si="21"/>
        <v>43433.379166666666</v>
      </c>
      <c r="U19" s="10" t="str">
        <f t="shared" si="86"/>
        <v>24Hr.</v>
      </c>
      <c r="V19" s="40"/>
      <c r="W19" s="40"/>
      <c r="X19" s="41"/>
      <c r="Y19" s="13">
        <v>0.27400000000000002</v>
      </c>
      <c r="Z19" s="13">
        <v>0.27800000000000002</v>
      </c>
      <c r="AA19" s="15">
        <v>762</v>
      </c>
      <c r="AB19" s="157">
        <f t="shared" si="23"/>
        <v>0.18935729094678647</v>
      </c>
      <c r="AC19" s="157">
        <f t="shared" si="24"/>
        <v>0.43227366966136838</v>
      </c>
      <c r="AD19" s="166">
        <f>ABS(((AA19-(IF(ISBLANK(AA18),AA17,AA18)))/AA19)/(($C19-(IF(ISBLANK(AA18),$C17,$C18)))/2))</f>
        <v>2.1872265966754156E-4</v>
      </c>
      <c r="AE19" s="213">
        <f t="shared" si="76"/>
        <v>0</v>
      </c>
      <c r="AF19" s="214">
        <f>IF((AE19+AE20+AE22)=0,1,0)</f>
        <v>1</v>
      </c>
      <c r="AG19" s="21"/>
      <c r="AH19" s="82">
        <v>24</v>
      </c>
      <c r="AI19" s="100">
        <f>AI$8+AH19/24</f>
        <v>43433.378472222219</v>
      </c>
      <c r="AJ19" s="10" t="str">
        <f t="shared" si="87"/>
        <v>24Hr.</v>
      </c>
      <c r="AK19" s="13"/>
      <c r="AL19" s="13"/>
      <c r="AM19" s="14"/>
      <c r="AN19" s="13"/>
      <c r="AO19" s="13"/>
      <c r="AP19" s="15"/>
      <c r="AQ19" s="157">
        <f t="shared" si="27"/>
        <v>0</v>
      </c>
      <c r="AR19" s="157">
        <f t="shared" si="28"/>
        <v>0</v>
      </c>
      <c r="AS19" s="166" t="e">
        <f>ABS(((AP19-(IF(ISBLANK(AP18),AP17,AP18)))/AP19)/(($C19-(IF(ISBLANK(AP18),$C17,$C18)))/2))</f>
        <v>#DIV/0!</v>
      </c>
      <c r="AT19" s="213">
        <f t="shared" si="78"/>
        <v>1</v>
      </c>
      <c r="AU19" s="214">
        <f>IF((AT19+AT20+AT22)=0,1,0)</f>
        <v>0</v>
      </c>
      <c r="AV19" s="21"/>
      <c r="AW19" s="82">
        <v>24</v>
      </c>
      <c r="AX19" s="100">
        <f t="shared" si="29"/>
        <v>42938.458333333336</v>
      </c>
      <c r="AY19" s="10" t="str">
        <f t="shared" si="88"/>
        <v>24Hr.</v>
      </c>
      <c r="AZ19" s="13"/>
      <c r="BA19" s="13"/>
      <c r="BB19" s="14"/>
      <c r="BC19" s="13"/>
      <c r="BD19" s="13"/>
      <c r="BE19" s="15"/>
      <c r="BF19" s="157">
        <f t="shared" si="31"/>
        <v>0</v>
      </c>
      <c r="BG19" s="157">
        <f t="shared" si="32"/>
        <v>0</v>
      </c>
      <c r="BH19" s="166" t="e">
        <f>ABS(((BE19-(IF(ISBLANK(BE18),BE17,BE18)))/BE19)/(($C19-(IF(ISBLANK(BE18),$C17,$C18)))/2))</f>
        <v>#DIV/0!</v>
      </c>
      <c r="BI19" s="213">
        <f t="shared" si="80"/>
        <v>1</v>
      </c>
      <c r="BJ19" s="214">
        <f>IF((BI19+BI20+BI22)=0,1,0)</f>
        <v>0</v>
      </c>
      <c r="BK19" s="21"/>
      <c r="BL19" s="82">
        <v>36.5</v>
      </c>
      <c r="BM19" s="100">
        <f t="shared" si="33"/>
        <v>43064.955555555556</v>
      </c>
      <c r="BN19" s="10" t="str">
        <f t="shared" si="89"/>
        <v>36.5Hr.</v>
      </c>
      <c r="BO19" s="13"/>
      <c r="BP19" s="13"/>
      <c r="BQ19" s="14"/>
      <c r="BR19" s="13"/>
      <c r="BS19" s="13"/>
      <c r="BT19" s="15"/>
      <c r="BU19" s="157">
        <f t="shared" si="35"/>
        <v>0</v>
      </c>
      <c r="BV19" s="157">
        <f t="shared" si="36"/>
        <v>0</v>
      </c>
      <c r="BW19" s="166" t="e">
        <f>ABS(((BT19-(IF(ISBLANK(BT18),BT17,BT18)))/BT19)/(($C19-(IF(ISBLANK(BT18),$C17,$C18)))/2))</f>
        <v>#DIV/0!</v>
      </c>
      <c r="BX19" s="213">
        <f t="shared" si="82"/>
        <v>1</v>
      </c>
      <c r="BY19" s="214">
        <f>IF((BX19+BX20+BX22)=0,1,0)</f>
        <v>0</v>
      </c>
      <c r="BZ19" s="21"/>
      <c r="CA19" s="82">
        <v>24</v>
      </c>
      <c r="CB19" s="100">
        <f t="shared" si="37"/>
        <v>43061.541666666664</v>
      </c>
      <c r="CC19" s="10" t="str">
        <f t="shared" si="90"/>
        <v>24Hr.</v>
      </c>
      <c r="CD19" s="13"/>
      <c r="CE19" s="13"/>
      <c r="CF19" s="14"/>
      <c r="CG19" s="13"/>
      <c r="CH19" s="13"/>
      <c r="CI19" s="15"/>
      <c r="CJ19" s="157">
        <f t="shared" si="39"/>
        <v>0</v>
      </c>
      <c r="CK19" s="157">
        <f t="shared" si="40"/>
        <v>0</v>
      </c>
      <c r="CL19" s="166" t="e">
        <f>ABS(((CI19-(IF(ISBLANK(CI18),CI17,CI18)))/CI19)/(($C19-(IF(ISBLANK(CI18),$C17,$C18)))/2))</f>
        <v>#DIV/0!</v>
      </c>
      <c r="CM19" s="213">
        <f t="shared" si="84"/>
        <v>1</v>
      </c>
      <c r="CN19" s="214">
        <f>IF((CM19+CM20+CM22)=0,1,0)</f>
        <v>0</v>
      </c>
    </row>
    <row r="20" spans="2:92" ht="15">
      <c r="B20" s="228"/>
      <c r="C20" s="136">
        <v>48</v>
      </c>
      <c r="D20" s="103">
        <f t="shared" si="73"/>
        <v>2</v>
      </c>
      <c r="E20" s="100">
        <f t="shared" si="18"/>
        <v>43785.59652777778</v>
      </c>
      <c r="F20" s="10" t="str">
        <f t="shared" si="91"/>
        <v>48Hr.</v>
      </c>
      <c r="G20" s="13">
        <v>0.27900000000000003</v>
      </c>
      <c r="H20" s="13">
        <v>0.28699999999999998</v>
      </c>
      <c r="I20" s="14">
        <v>19.2</v>
      </c>
      <c r="J20" s="13">
        <v>0.27300000000000002</v>
      </c>
      <c r="K20" s="13">
        <v>0.27700000000000002</v>
      </c>
      <c r="L20" s="15">
        <v>756</v>
      </c>
      <c r="M20" s="157">
        <f t="shared" si="19"/>
        <v>0.18899273104880582</v>
      </c>
      <c r="N20" s="157">
        <f t="shared" si="20"/>
        <v>0.43146417445482871</v>
      </c>
      <c r="O20" s="166">
        <f t="shared" ref="O20:O44" si="98">ABS(((L20-(IF(ISBLANK(L19),L18,L19)))/L20)/(($C20-(IF(ISBLANK(L19),$C18,$C19)))/2))</f>
        <v>0</v>
      </c>
      <c r="P20" s="213">
        <f t="shared" si="74"/>
        <v>0</v>
      </c>
      <c r="Q20" s="214">
        <f>IF((P20+P22+P23)=0,1,0)</f>
        <v>1</v>
      </c>
      <c r="R20" s="187"/>
      <c r="S20" s="136">
        <v>48</v>
      </c>
      <c r="T20" s="100">
        <f t="shared" si="21"/>
        <v>43434.379166666666</v>
      </c>
      <c r="U20" s="10" t="str">
        <f t="shared" si="86"/>
        <v>48Hr.</v>
      </c>
      <c r="V20" s="13">
        <v>0.28599999999999998</v>
      </c>
      <c r="W20" s="13">
        <v>0.29499999999999998</v>
      </c>
      <c r="X20" s="14">
        <v>19.399999999999999</v>
      </c>
      <c r="Y20" s="13">
        <v>0.27300000000000002</v>
      </c>
      <c r="Z20" s="13">
        <v>0.27700000000000002</v>
      </c>
      <c r="AA20" s="15">
        <v>763</v>
      </c>
      <c r="AB20" s="157">
        <f t="shared" si="23"/>
        <v>0.18899273104880582</v>
      </c>
      <c r="AC20" s="157">
        <f t="shared" si="24"/>
        <v>0.43146417445482871</v>
      </c>
      <c r="AD20" s="166">
        <f t="shared" ref="AD20:AD44" si="99">ABS(((AA20-(IF(ISBLANK(AA19),AA18,AA19)))/AA20)/(($C20-(IF(ISBLANK(AA19),$C18,$C19)))/2))</f>
        <v>1.0921799912625601E-4</v>
      </c>
      <c r="AE20" s="213">
        <f t="shared" si="76"/>
        <v>0</v>
      </c>
      <c r="AF20" s="214">
        <f>IF((AE20+AE22+AE23)=0,1,0)</f>
        <v>1</v>
      </c>
      <c r="AG20" s="21"/>
      <c r="AH20" s="136">
        <v>48</v>
      </c>
      <c r="AI20" s="100">
        <f t="shared" si="25"/>
        <v>43434.378472222219</v>
      </c>
      <c r="AJ20" s="10" t="str">
        <f t="shared" si="87"/>
        <v>48Hr.</v>
      </c>
      <c r="AK20" s="13"/>
      <c r="AL20" s="13"/>
      <c r="AM20" s="14"/>
      <c r="AN20" s="13"/>
      <c r="AO20" s="13"/>
      <c r="AP20" s="15"/>
      <c r="AQ20" s="157">
        <f t="shared" si="27"/>
        <v>0</v>
      </c>
      <c r="AR20" s="157">
        <f t="shared" si="28"/>
        <v>0</v>
      </c>
      <c r="AS20" s="166" t="e">
        <f t="shared" ref="AS20:AS44" si="100">ABS(((AP20-(IF(ISBLANK(AP19),AP18,AP19)))/AP20)/(($C20-(IF(ISBLANK(AP19),$C18,$C19)))/2))</f>
        <v>#DIV/0!</v>
      </c>
      <c r="AT20" s="213">
        <f t="shared" si="78"/>
        <v>1</v>
      </c>
      <c r="AU20" s="214">
        <f>IF((AT20+AT22+AT23)=0,1,0)</f>
        <v>0</v>
      </c>
      <c r="AV20" s="21"/>
      <c r="AW20" s="136">
        <v>48</v>
      </c>
      <c r="AX20" s="100">
        <f t="shared" si="29"/>
        <v>42939.458333333336</v>
      </c>
      <c r="AY20" s="10" t="str">
        <f t="shared" si="88"/>
        <v>48Hr.</v>
      </c>
      <c r="AZ20" s="13"/>
      <c r="BA20" s="13"/>
      <c r="BB20" s="14"/>
      <c r="BC20" s="13"/>
      <c r="BD20" s="13"/>
      <c r="BE20" s="15"/>
      <c r="BF20" s="157">
        <f t="shared" si="31"/>
        <v>0</v>
      </c>
      <c r="BG20" s="157">
        <f t="shared" si="32"/>
        <v>0</v>
      </c>
      <c r="BH20" s="166" t="e">
        <f t="shared" ref="BH20:BH44" si="101">ABS(((BE20-(IF(ISBLANK(BE19),BE18,BE19)))/BE20)/(($C20-(IF(ISBLANK(BE19),$C18,$C19)))/2))</f>
        <v>#DIV/0!</v>
      </c>
      <c r="BI20" s="213">
        <f t="shared" si="80"/>
        <v>1</v>
      </c>
      <c r="BJ20" s="214">
        <f>IF((BI20+BI22+BI23)=0,1,0)</f>
        <v>0</v>
      </c>
      <c r="BK20" s="21"/>
      <c r="BL20" s="136">
        <v>48</v>
      </c>
      <c r="BM20" s="100">
        <f t="shared" si="33"/>
        <v>43065.43472222222</v>
      </c>
      <c r="BN20" s="10" t="str">
        <f t="shared" si="89"/>
        <v>48Hr.</v>
      </c>
      <c r="BO20" s="13"/>
      <c r="BP20" s="13"/>
      <c r="BQ20" s="14"/>
      <c r="BR20" s="13"/>
      <c r="BS20" s="13"/>
      <c r="BT20" s="15"/>
      <c r="BU20" s="157">
        <f t="shared" si="35"/>
        <v>0</v>
      </c>
      <c r="BV20" s="157">
        <f t="shared" si="36"/>
        <v>0</v>
      </c>
      <c r="BW20" s="166" t="e">
        <f t="shared" ref="BW20:BW44" si="102">ABS(((BT20-(IF(ISBLANK(BT19),BT18,BT19)))/BT20)/(($C20-(IF(ISBLANK(BT19),$C18,$C19)))/2))</f>
        <v>#DIV/0!</v>
      </c>
      <c r="BX20" s="213">
        <f t="shared" si="82"/>
        <v>1</v>
      </c>
      <c r="BY20" s="214">
        <f>IF((BX20+BX22+BX23)=0,1,0)</f>
        <v>0</v>
      </c>
      <c r="BZ20" s="21"/>
      <c r="CA20" s="136">
        <v>48</v>
      </c>
      <c r="CB20" s="100">
        <f t="shared" si="37"/>
        <v>43062.541666666664</v>
      </c>
      <c r="CC20" s="10" t="str">
        <f t="shared" si="90"/>
        <v>48Hr.</v>
      </c>
      <c r="CD20" s="13"/>
      <c r="CE20" s="13"/>
      <c r="CF20" s="14"/>
      <c r="CG20" s="13"/>
      <c r="CH20" s="13"/>
      <c r="CI20" s="15"/>
      <c r="CJ20" s="157">
        <f t="shared" si="39"/>
        <v>0</v>
      </c>
      <c r="CK20" s="157">
        <f t="shared" si="40"/>
        <v>0</v>
      </c>
      <c r="CL20" s="166" t="e">
        <f t="shared" ref="CL20:CL44" si="103">ABS(((CI20-(IF(ISBLANK(CI19),CI18,CI19)))/CI20)/(($C20-(IF(ISBLANK(CI19),$C18,$C19)))/2))</f>
        <v>#DIV/0!</v>
      </c>
      <c r="CM20" s="213">
        <f t="shared" si="84"/>
        <v>1</v>
      </c>
      <c r="CN20" s="214">
        <f>IF((CM20+CM22+CM23)=0,1,0)</f>
        <v>0</v>
      </c>
    </row>
    <row r="21" spans="2:92" ht="15">
      <c r="B21" s="228"/>
      <c r="C21" s="82">
        <v>72</v>
      </c>
      <c r="D21" s="103">
        <f t="shared" si="73"/>
        <v>3</v>
      </c>
      <c r="E21" s="100">
        <f t="shared" si="18"/>
        <v>43786.59652777778</v>
      </c>
      <c r="F21" s="10" t="str">
        <f t="shared" ref="F21" si="104">C21&amp;"Hr."</f>
        <v>72Hr.</v>
      </c>
      <c r="G21" s="40"/>
      <c r="H21" s="40"/>
      <c r="I21" s="41"/>
      <c r="J21" s="13">
        <v>0.27200000000000002</v>
      </c>
      <c r="K21" s="13">
        <v>0.27700000000000002</v>
      </c>
      <c r="L21" s="15">
        <v>760</v>
      </c>
      <c r="M21" s="157">
        <f t="shared" ref="M21" si="105">4*J21/(-2*J21+12*K21+3)</f>
        <v>0.18823529411764706</v>
      </c>
      <c r="N21" s="157">
        <f t="shared" ref="N21" si="106">9*K21/(-2*J21+12*K21+3)</f>
        <v>0.43131487889273362</v>
      </c>
      <c r="O21" s="166">
        <f>ABS(((L21-(IF(ISBLANK(L20),L19,L20)))/L21)/(($C21-(IF(ISBLANK(L20),$C19,$C20)))/2))</f>
        <v>4.3859649122807018E-4</v>
      </c>
      <c r="P21" s="213">
        <f t="shared" ref="P21" si="107">IF(IF(ISBLANK(L21),1,O21)&lt;=0.001,0,1)</f>
        <v>0</v>
      </c>
      <c r="Q21" s="214">
        <f>IF((P21+P22+P24)=0,1,0)</f>
        <v>1</v>
      </c>
      <c r="R21" s="187"/>
      <c r="S21" s="82">
        <v>72</v>
      </c>
      <c r="T21" s="100">
        <f t="shared" si="21"/>
        <v>43435.379166666666</v>
      </c>
      <c r="U21" s="10" t="str">
        <f t="shared" si="86"/>
        <v>72Hr.</v>
      </c>
      <c r="V21" s="40"/>
      <c r="W21" s="40"/>
      <c r="X21" s="41"/>
      <c r="Y21" s="13">
        <v>0.27300000000000002</v>
      </c>
      <c r="Z21" s="13">
        <v>0.27700000000000002</v>
      </c>
      <c r="AA21" s="15">
        <v>763</v>
      </c>
      <c r="AB21" s="157">
        <f t="shared" ref="AB21" si="108">4*Y21/(-2*Y21+12*Z21+3)</f>
        <v>0.18899273104880582</v>
      </c>
      <c r="AC21" s="157">
        <f t="shared" ref="AC21" si="109">9*Z21/(-2*Y21+12*Z21+3)</f>
        <v>0.43146417445482871</v>
      </c>
      <c r="AD21" s="166">
        <f>ABS(((AA21-(IF(ISBLANK(AA20),AA19,AA20)))/AA21)/(($C21-(IF(ISBLANK(AA20),$C19,$C20)))/2))</f>
        <v>0</v>
      </c>
      <c r="AE21" s="213">
        <f t="shared" ref="AE21" si="110">IF(IF(ISBLANK(AA21),1,AD21)&lt;=0.001,0,1)</f>
        <v>0</v>
      </c>
      <c r="AF21" s="214">
        <f>IF((AE21+AE22+AE24)=0,1,0)</f>
        <v>1</v>
      </c>
      <c r="AG21" s="21"/>
      <c r="AH21" s="82">
        <v>72</v>
      </c>
      <c r="AI21" s="100">
        <f t="shared" si="25"/>
        <v>43435.378472222219</v>
      </c>
      <c r="AJ21" s="10" t="str">
        <f t="shared" si="87"/>
        <v>72Hr.</v>
      </c>
      <c r="AK21" s="13"/>
      <c r="AL21" s="13"/>
      <c r="AM21" s="14"/>
      <c r="AN21" s="13"/>
      <c r="AO21" s="13"/>
      <c r="AP21" s="15"/>
      <c r="AQ21" s="157">
        <f t="shared" ref="AQ21" si="111">4*AN21/(-2*AN21+12*AO21+3)</f>
        <v>0</v>
      </c>
      <c r="AR21" s="157">
        <f t="shared" ref="AR21" si="112">9*AO21/(-2*AN21+12*AO21+3)</f>
        <v>0</v>
      </c>
      <c r="AS21" s="166" t="e">
        <f>ABS(((AP21-(IF(ISBLANK(AP20),AP19,AP20)))/AP21)/(($C21-(IF(ISBLANK(AP20),$C19,$C20)))/2))</f>
        <v>#DIV/0!</v>
      </c>
      <c r="AT21" s="213">
        <f t="shared" ref="AT21" si="113">IF(IF(ISBLANK(AP21),1,AS21)&lt;=0.001,0,1)</f>
        <v>1</v>
      </c>
      <c r="AU21" s="214">
        <f>IF((AT21+AT22+AT24)=0,1,0)</f>
        <v>0</v>
      </c>
      <c r="AV21" s="21"/>
      <c r="AW21" s="82">
        <v>72</v>
      </c>
      <c r="AX21" s="100">
        <f t="shared" si="29"/>
        <v>42940.458333333336</v>
      </c>
      <c r="AY21" s="10" t="str">
        <f t="shared" si="88"/>
        <v>72Hr.</v>
      </c>
      <c r="AZ21" s="13"/>
      <c r="BA21" s="13"/>
      <c r="BB21" s="14"/>
      <c r="BC21" s="13"/>
      <c r="BD21" s="13"/>
      <c r="BE21" s="15"/>
      <c r="BF21" s="157">
        <f t="shared" ref="BF21" si="114">4*BC21/(-2*BC21+12*BD21+3)</f>
        <v>0</v>
      </c>
      <c r="BG21" s="157">
        <f t="shared" ref="BG21" si="115">9*BD21/(-2*BC21+12*BD21+3)</f>
        <v>0</v>
      </c>
      <c r="BH21" s="166" t="e">
        <f>ABS(((BE21-(IF(ISBLANK(BE20),BE19,BE20)))/BE21)/(($C21-(IF(ISBLANK(BE20),$C19,$C20)))/2))</f>
        <v>#DIV/0!</v>
      </c>
      <c r="BI21" s="213">
        <f t="shared" ref="BI21" si="116">IF(IF(ISBLANK(BE21),1,BH21)&lt;=0.001,0,1)</f>
        <v>1</v>
      </c>
      <c r="BJ21" s="214">
        <f>IF((BI21+BI22+BI24)=0,1,0)</f>
        <v>0</v>
      </c>
      <c r="BK21" s="21"/>
      <c r="BL21" s="82">
        <v>72</v>
      </c>
      <c r="BM21" s="100">
        <f t="shared" si="33"/>
        <v>43066.43472222222</v>
      </c>
      <c r="BN21" s="10" t="str">
        <f t="shared" si="89"/>
        <v>72Hr.</v>
      </c>
      <c r="BO21" s="13"/>
      <c r="BP21" s="13"/>
      <c r="BQ21" s="14"/>
      <c r="BR21" s="13"/>
      <c r="BS21" s="13"/>
      <c r="BT21" s="15"/>
      <c r="BU21" s="157">
        <f t="shared" ref="BU21" si="117">4*BR21/(-2*BR21+12*BS21+3)</f>
        <v>0</v>
      </c>
      <c r="BV21" s="157">
        <f t="shared" ref="BV21" si="118">9*BS21/(-2*BR21+12*BS21+3)</f>
        <v>0</v>
      </c>
      <c r="BW21" s="166" t="e">
        <f>ABS(((BT21-(IF(ISBLANK(BT20),BT19,BT20)))/BT21)/(($C21-(IF(ISBLANK(BT20),$C19,$C20)))/2))</f>
        <v>#DIV/0!</v>
      </c>
      <c r="BX21" s="213">
        <f t="shared" ref="BX21" si="119">IF(IF(ISBLANK(BT21),1,BW21)&lt;=0.001,0,1)</f>
        <v>1</v>
      </c>
      <c r="BY21" s="214">
        <f>IF((BX21+BX22+BX24)=0,1,0)</f>
        <v>0</v>
      </c>
      <c r="BZ21" s="21"/>
      <c r="CA21" s="82">
        <v>72</v>
      </c>
      <c r="CB21" s="100">
        <f t="shared" si="37"/>
        <v>43063.541666666664</v>
      </c>
      <c r="CC21" s="10" t="str">
        <f t="shared" si="90"/>
        <v>72Hr.</v>
      </c>
      <c r="CD21" s="13"/>
      <c r="CE21" s="13"/>
      <c r="CF21" s="14"/>
      <c r="CG21" s="13"/>
      <c r="CH21" s="13"/>
      <c r="CI21" s="15"/>
      <c r="CJ21" s="157">
        <f t="shared" ref="CJ21" si="120">4*CG21/(-2*CG21+12*CH21+3)</f>
        <v>0</v>
      </c>
      <c r="CK21" s="157">
        <f t="shared" ref="CK21" si="121">9*CH21/(-2*CG21+12*CH21+3)</f>
        <v>0</v>
      </c>
      <c r="CL21" s="166" t="e">
        <f>ABS(((CI21-(IF(ISBLANK(CI20),CI19,CI20)))/CI21)/(($C21-(IF(ISBLANK(CI20),$C19,$C20)))/2))</f>
        <v>#DIV/0!</v>
      </c>
      <c r="CM21" s="213">
        <f t="shared" ref="CM21" si="122">IF(IF(ISBLANK(CI21),1,CL21)&lt;=0.001,0,1)</f>
        <v>1</v>
      </c>
      <c r="CN21" s="214">
        <f>IF((CM21+CM22+CM24)=0,1,0)</f>
        <v>0</v>
      </c>
    </row>
    <row r="22" spans="2:92" ht="15">
      <c r="B22" s="228"/>
      <c r="C22" s="136">
        <v>100</v>
      </c>
      <c r="D22" s="103">
        <f t="shared" si="73"/>
        <v>4.1666666666666661</v>
      </c>
      <c r="E22" s="100">
        <f t="shared" si="18"/>
        <v>43787.763194444444</v>
      </c>
      <c r="F22" s="10" t="str">
        <f t="shared" si="91"/>
        <v>100Hr.</v>
      </c>
      <c r="G22" s="40"/>
      <c r="H22" s="40"/>
      <c r="I22" s="41"/>
      <c r="J22" s="13">
        <v>0.27200000000000002</v>
      </c>
      <c r="K22" s="13">
        <v>0.27600000000000002</v>
      </c>
      <c r="L22" s="15">
        <v>758</v>
      </c>
      <c r="M22" s="157">
        <f t="shared" si="19"/>
        <v>0.18862690707350901</v>
      </c>
      <c r="N22" s="157">
        <f t="shared" si="20"/>
        <v>0.43065187239944513</v>
      </c>
      <c r="O22" s="166">
        <f>ABS(((L22-(IF(ISBLANK(L20),L19,L20)))/L22)/(($C22-(IF(ISBLANK(L20),$C19,$C20)))/2))</f>
        <v>1.0148163182463974E-4</v>
      </c>
      <c r="P22" s="213">
        <f t="shared" si="74"/>
        <v>0</v>
      </c>
      <c r="Q22" s="214">
        <f t="shared" si="75"/>
        <v>1</v>
      </c>
      <c r="R22" s="187"/>
      <c r="S22" s="136">
        <v>100</v>
      </c>
      <c r="T22" s="100">
        <f t="shared" si="21"/>
        <v>43436.54583333333</v>
      </c>
      <c r="U22" s="10" t="str">
        <f t="shared" si="86"/>
        <v>100Hr.</v>
      </c>
      <c r="V22" s="40"/>
      <c r="W22" s="40"/>
      <c r="X22" s="41"/>
      <c r="Y22" s="13">
        <v>0.27300000000000002</v>
      </c>
      <c r="Z22" s="13">
        <v>0.27700000000000002</v>
      </c>
      <c r="AA22" s="15">
        <v>767</v>
      </c>
      <c r="AB22" s="157">
        <f t="shared" si="23"/>
        <v>0.18899273104880582</v>
      </c>
      <c r="AC22" s="157">
        <f t="shared" si="24"/>
        <v>0.43146417445482871</v>
      </c>
      <c r="AD22" s="166">
        <f>ABS(((AA22-(IF(ISBLANK(AA20),AA19,AA20)))/AA22)/(($C22-(IF(ISBLANK(AA20),$C19,$C20)))/2))</f>
        <v>2.0058168689198675E-4</v>
      </c>
      <c r="AE22" s="213">
        <f t="shared" si="76"/>
        <v>0</v>
      </c>
      <c r="AF22" s="214">
        <f t="shared" si="77"/>
        <v>1</v>
      </c>
      <c r="AG22" s="21"/>
      <c r="AH22" s="136">
        <v>100</v>
      </c>
      <c r="AI22" s="100">
        <f t="shared" si="25"/>
        <v>43436.545138888883</v>
      </c>
      <c r="AJ22" s="10" t="str">
        <f t="shared" si="87"/>
        <v>100Hr.</v>
      </c>
      <c r="AK22" s="13"/>
      <c r="AL22" s="13"/>
      <c r="AM22" s="14"/>
      <c r="AN22" s="13"/>
      <c r="AO22" s="13"/>
      <c r="AP22" s="15"/>
      <c r="AQ22" s="157">
        <f t="shared" si="27"/>
        <v>0</v>
      </c>
      <c r="AR22" s="157">
        <f t="shared" si="28"/>
        <v>0</v>
      </c>
      <c r="AS22" s="166" t="e">
        <f>ABS(((AP22-(IF(ISBLANK(AP20),AP19,AP20)))/AP22)/(($C22-(IF(ISBLANK(AP20),$C19,$C20)))/2))</f>
        <v>#DIV/0!</v>
      </c>
      <c r="AT22" s="213">
        <f t="shared" si="78"/>
        <v>1</v>
      </c>
      <c r="AU22" s="214">
        <f t="shared" si="79"/>
        <v>0</v>
      </c>
      <c r="AV22" s="21"/>
      <c r="AW22" s="136">
        <v>100</v>
      </c>
      <c r="AX22" s="100">
        <f t="shared" si="29"/>
        <v>42941.625</v>
      </c>
      <c r="AY22" s="10" t="str">
        <f t="shared" si="88"/>
        <v>100Hr.</v>
      </c>
      <c r="AZ22" s="13"/>
      <c r="BA22" s="13"/>
      <c r="BB22" s="14"/>
      <c r="BC22" s="13"/>
      <c r="BD22" s="13"/>
      <c r="BE22" s="15"/>
      <c r="BF22" s="157">
        <f t="shared" si="31"/>
        <v>0</v>
      </c>
      <c r="BG22" s="157">
        <f t="shared" si="32"/>
        <v>0</v>
      </c>
      <c r="BH22" s="166" t="e">
        <f>ABS(((BE22-(IF(ISBLANK(BE20),BE19,BE20)))/BE22)/(($C22-(IF(ISBLANK(BE20),$C19,$C20)))/2))</f>
        <v>#DIV/0!</v>
      </c>
      <c r="BI22" s="213">
        <f t="shared" si="80"/>
        <v>1</v>
      </c>
      <c r="BJ22" s="214">
        <f t="shared" si="81"/>
        <v>0</v>
      </c>
      <c r="BK22" s="21"/>
      <c r="BL22" s="136">
        <v>100</v>
      </c>
      <c r="BM22" s="100">
        <f t="shared" si="33"/>
        <v>43067.601388888885</v>
      </c>
      <c r="BN22" s="10" t="str">
        <f t="shared" si="89"/>
        <v>100Hr.</v>
      </c>
      <c r="BO22" s="13"/>
      <c r="BP22" s="13"/>
      <c r="BQ22" s="14"/>
      <c r="BR22" s="13"/>
      <c r="BS22" s="13"/>
      <c r="BT22" s="15"/>
      <c r="BU22" s="157">
        <f t="shared" si="35"/>
        <v>0</v>
      </c>
      <c r="BV22" s="157">
        <f t="shared" si="36"/>
        <v>0</v>
      </c>
      <c r="BW22" s="166" t="e">
        <f>ABS(((BT22-(IF(ISBLANK(BT20),BT19,BT20)))/BT22)/(($C22-(IF(ISBLANK(BT20),$C19,$C20)))/2))</f>
        <v>#DIV/0!</v>
      </c>
      <c r="BX22" s="213">
        <f t="shared" si="82"/>
        <v>1</v>
      </c>
      <c r="BY22" s="214">
        <f t="shared" si="83"/>
        <v>0</v>
      </c>
      <c r="BZ22" s="21"/>
      <c r="CA22" s="136">
        <v>100</v>
      </c>
      <c r="CB22" s="100">
        <f t="shared" si="37"/>
        <v>43064.708333333328</v>
      </c>
      <c r="CC22" s="10" t="str">
        <f t="shared" si="90"/>
        <v>100Hr.</v>
      </c>
      <c r="CD22" s="13"/>
      <c r="CE22" s="13"/>
      <c r="CF22" s="14"/>
      <c r="CG22" s="13"/>
      <c r="CH22" s="13"/>
      <c r="CI22" s="15"/>
      <c r="CJ22" s="157">
        <f t="shared" si="39"/>
        <v>0</v>
      </c>
      <c r="CK22" s="157">
        <f t="shared" si="40"/>
        <v>0</v>
      </c>
      <c r="CL22" s="166" t="e">
        <f>ABS(((CI22-(IF(ISBLANK(CI20),CI19,CI20)))/CI22)/(($C22-(IF(ISBLANK(CI20),$C19,$C20)))/2))</f>
        <v>#DIV/0!</v>
      </c>
      <c r="CM22" s="213">
        <f t="shared" si="84"/>
        <v>1</v>
      </c>
      <c r="CN22" s="214">
        <f t="shared" si="85"/>
        <v>0</v>
      </c>
    </row>
    <row r="23" spans="2:92" ht="15">
      <c r="B23" s="228"/>
      <c r="C23" s="82">
        <v>168</v>
      </c>
      <c r="D23" s="103">
        <f t="shared" si="73"/>
        <v>7</v>
      </c>
      <c r="E23" s="100">
        <f t="shared" si="18"/>
        <v>43790.59652777778</v>
      </c>
      <c r="F23" s="10" t="str">
        <f t="shared" si="91"/>
        <v>168Hr.</v>
      </c>
      <c r="G23" s="40"/>
      <c r="H23" s="40"/>
      <c r="I23" s="41"/>
      <c r="J23" s="13">
        <v>0.27200000000000002</v>
      </c>
      <c r="K23" s="13">
        <v>0.27600000000000002</v>
      </c>
      <c r="L23" s="15">
        <v>763</v>
      </c>
      <c r="M23" s="157">
        <f t="shared" si="19"/>
        <v>0.18862690707350901</v>
      </c>
      <c r="N23" s="157">
        <f t="shared" si="20"/>
        <v>0.43065187239944513</v>
      </c>
      <c r="O23" s="166">
        <f>ABS(((L23-(IF(ISBLANK(L22),L20,L22)))/L23)/(($C23-(IF(ISBLANK(L22),$C20,$C22)))/2))</f>
        <v>1.9273764551692237E-4</v>
      </c>
      <c r="P23" s="213">
        <f t="shared" si="74"/>
        <v>0</v>
      </c>
      <c r="Q23" s="214">
        <f t="shared" si="75"/>
        <v>1</v>
      </c>
      <c r="R23" s="187"/>
      <c r="S23" s="82">
        <v>168</v>
      </c>
      <c r="T23" s="100">
        <f t="shared" si="21"/>
        <v>43439.379166666666</v>
      </c>
      <c r="U23" s="10" t="str">
        <f t="shared" si="86"/>
        <v>168Hr.</v>
      </c>
      <c r="V23" s="40"/>
      <c r="W23" s="40"/>
      <c r="X23" s="41"/>
      <c r="Y23" s="13">
        <v>0.27200000000000002</v>
      </c>
      <c r="Z23" s="13">
        <v>0.27600000000000002</v>
      </c>
      <c r="AA23" s="15">
        <v>764</v>
      </c>
      <c r="AB23" s="157">
        <f t="shared" si="23"/>
        <v>0.18862690707350901</v>
      </c>
      <c r="AC23" s="157">
        <f t="shared" si="24"/>
        <v>0.43065187239944513</v>
      </c>
      <c r="AD23" s="166">
        <f>ABS(((AA23-(IF(ISBLANK(AA22),AA20,AA22)))/AA23)/(($C23-(IF(ISBLANK(AA22),$C20,$C22)))/2))</f>
        <v>1.1549122266707729E-4</v>
      </c>
      <c r="AE23" s="213">
        <f t="shared" si="76"/>
        <v>0</v>
      </c>
      <c r="AF23" s="214">
        <f t="shared" si="77"/>
        <v>1</v>
      </c>
      <c r="AG23" s="21"/>
      <c r="AH23" s="82">
        <v>168</v>
      </c>
      <c r="AI23" s="100">
        <f t="shared" si="25"/>
        <v>43439.378472222219</v>
      </c>
      <c r="AJ23" s="10" t="str">
        <f t="shared" si="87"/>
        <v>168Hr.</v>
      </c>
      <c r="AK23" s="13"/>
      <c r="AL23" s="13"/>
      <c r="AM23" s="14"/>
      <c r="AN23" s="13"/>
      <c r="AO23" s="13"/>
      <c r="AP23" s="15"/>
      <c r="AQ23" s="157">
        <f t="shared" si="27"/>
        <v>0</v>
      </c>
      <c r="AR23" s="157">
        <f t="shared" si="28"/>
        <v>0</v>
      </c>
      <c r="AS23" s="166" t="e">
        <f>ABS(((AP23-(IF(ISBLANK(AP22),AP20,AP22)))/AP23)/(($C23-(IF(ISBLANK(AP22),$C20,$C22)))/2))</f>
        <v>#DIV/0!</v>
      </c>
      <c r="AT23" s="213">
        <f t="shared" si="78"/>
        <v>1</v>
      </c>
      <c r="AU23" s="214">
        <f t="shared" si="79"/>
        <v>0</v>
      </c>
      <c r="AV23" s="21"/>
      <c r="AW23" s="82">
        <v>168</v>
      </c>
      <c r="AX23" s="100">
        <f t="shared" si="29"/>
        <v>42944.458333333336</v>
      </c>
      <c r="AY23" s="10" t="str">
        <f t="shared" si="88"/>
        <v>168Hr.</v>
      </c>
      <c r="AZ23" s="13"/>
      <c r="BA23" s="13"/>
      <c r="BB23" s="14"/>
      <c r="BC23" s="13"/>
      <c r="BD23" s="13"/>
      <c r="BE23" s="15"/>
      <c r="BF23" s="157">
        <f t="shared" si="31"/>
        <v>0</v>
      </c>
      <c r="BG23" s="157">
        <f t="shared" si="32"/>
        <v>0</v>
      </c>
      <c r="BH23" s="166" t="e">
        <f>ABS(((BE23-(IF(ISBLANK(BE22),BE20,BE22)))/BE23)/(($C23-(IF(ISBLANK(BE22),$C20,$C22)))/2))</f>
        <v>#DIV/0!</v>
      </c>
      <c r="BI23" s="213">
        <f t="shared" si="80"/>
        <v>1</v>
      </c>
      <c r="BJ23" s="214">
        <f t="shared" si="81"/>
        <v>0</v>
      </c>
      <c r="BK23" s="21"/>
      <c r="BL23" s="82">
        <v>168</v>
      </c>
      <c r="BM23" s="100">
        <f t="shared" si="33"/>
        <v>43070.43472222222</v>
      </c>
      <c r="BN23" s="10" t="str">
        <f t="shared" si="89"/>
        <v>168Hr.</v>
      </c>
      <c r="BO23" s="13"/>
      <c r="BP23" s="13"/>
      <c r="BQ23" s="14"/>
      <c r="BR23" s="13"/>
      <c r="BS23" s="13"/>
      <c r="BT23" s="15"/>
      <c r="BU23" s="157">
        <f t="shared" si="35"/>
        <v>0</v>
      </c>
      <c r="BV23" s="157">
        <f t="shared" si="36"/>
        <v>0</v>
      </c>
      <c r="BW23" s="166" t="e">
        <f>ABS(((BT23-(IF(ISBLANK(BT22),BT20,BT22)))/BT23)/(($C23-(IF(ISBLANK(BT22),$C20,$C22)))/2))</f>
        <v>#DIV/0!</v>
      </c>
      <c r="BX23" s="213">
        <f t="shared" si="82"/>
        <v>1</v>
      </c>
      <c r="BY23" s="214">
        <f t="shared" si="83"/>
        <v>0</v>
      </c>
      <c r="BZ23" s="21"/>
      <c r="CA23" s="82">
        <v>140</v>
      </c>
      <c r="CB23" s="100">
        <f t="shared" si="37"/>
        <v>43066.375</v>
      </c>
      <c r="CC23" s="10" t="str">
        <f t="shared" si="90"/>
        <v>140Hr.</v>
      </c>
      <c r="CD23" s="13"/>
      <c r="CE23" s="13"/>
      <c r="CF23" s="14"/>
      <c r="CG23" s="13"/>
      <c r="CH23" s="13"/>
      <c r="CI23" s="15"/>
      <c r="CJ23" s="157">
        <f t="shared" si="39"/>
        <v>0</v>
      </c>
      <c r="CK23" s="157">
        <f t="shared" si="40"/>
        <v>0</v>
      </c>
      <c r="CL23" s="166" t="e">
        <f>ABS(((CI23-(IF(ISBLANK(CI22),CI20,CI22)))/CI23)/(($C23-(IF(ISBLANK(CI22),$C20,$C22)))/2))</f>
        <v>#DIV/0!</v>
      </c>
      <c r="CM23" s="213">
        <f t="shared" si="84"/>
        <v>1</v>
      </c>
      <c r="CN23" s="214">
        <f t="shared" si="85"/>
        <v>0</v>
      </c>
    </row>
    <row r="24" spans="2:92" ht="15">
      <c r="B24" s="228"/>
      <c r="C24" s="82">
        <v>196</v>
      </c>
      <c r="D24" s="103">
        <f t="shared" si="73"/>
        <v>8.1666666666666661</v>
      </c>
      <c r="E24" s="100">
        <f t="shared" si="18"/>
        <v>43791.763194444444</v>
      </c>
      <c r="F24" s="10" t="str">
        <f t="shared" si="91"/>
        <v>196Hr.</v>
      </c>
      <c r="G24" s="40"/>
      <c r="H24" s="40"/>
      <c r="I24" s="41"/>
      <c r="J24" s="13">
        <v>0.27200000000000002</v>
      </c>
      <c r="K24" s="13">
        <v>0.27500000000000002</v>
      </c>
      <c r="L24" s="15">
        <v>759</v>
      </c>
      <c r="M24" s="157">
        <f t="shared" si="19"/>
        <v>0.18902015288394719</v>
      </c>
      <c r="N24" s="157">
        <f t="shared" si="20"/>
        <v>0.42998610145934679</v>
      </c>
      <c r="O24" s="166">
        <f t="shared" si="98"/>
        <v>3.7643515904385469E-4</v>
      </c>
      <c r="P24" s="213">
        <f t="shared" si="74"/>
        <v>0</v>
      </c>
      <c r="Q24" s="214">
        <f t="shared" si="75"/>
        <v>1</v>
      </c>
      <c r="R24" s="187"/>
      <c r="S24" s="82">
        <v>196</v>
      </c>
      <c r="T24" s="100">
        <f t="shared" si="21"/>
        <v>43440.54583333333</v>
      </c>
      <c r="U24" s="10" t="str">
        <f t="shared" si="86"/>
        <v>196Hr.</v>
      </c>
      <c r="V24" s="40"/>
      <c r="W24" s="40"/>
      <c r="X24" s="41"/>
      <c r="Y24" s="13">
        <v>0.27250000000000002</v>
      </c>
      <c r="Z24" s="13">
        <v>0.2757</v>
      </c>
      <c r="AA24" s="15">
        <v>764.81330000000003</v>
      </c>
      <c r="AB24" s="157">
        <f t="shared" si="23"/>
        <v>0.18912447513620434</v>
      </c>
      <c r="AC24" s="157">
        <f t="shared" si="24"/>
        <v>0.43052711940868238</v>
      </c>
      <c r="AD24" s="166">
        <f t="shared" si="99"/>
        <v>7.5956912808471092E-5</v>
      </c>
      <c r="AE24" s="213">
        <f t="shared" si="76"/>
        <v>0</v>
      </c>
      <c r="AF24" s="214">
        <f t="shared" si="77"/>
        <v>1</v>
      </c>
      <c r="AG24" s="21"/>
      <c r="AH24" s="82">
        <v>200</v>
      </c>
      <c r="AI24" s="100">
        <f t="shared" si="25"/>
        <v>43440.711805555555</v>
      </c>
      <c r="AJ24" s="10" t="str">
        <f t="shared" si="87"/>
        <v>200Hr.</v>
      </c>
      <c r="AK24" s="13"/>
      <c r="AL24" s="13"/>
      <c r="AM24" s="14"/>
      <c r="AN24" s="13"/>
      <c r="AO24" s="13"/>
      <c r="AP24" s="15"/>
      <c r="AQ24" s="157">
        <f t="shared" si="27"/>
        <v>0</v>
      </c>
      <c r="AR24" s="157">
        <f t="shared" si="28"/>
        <v>0</v>
      </c>
      <c r="AS24" s="166" t="e">
        <f t="shared" si="100"/>
        <v>#DIV/0!</v>
      </c>
      <c r="AT24" s="213">
        <f t="shared" si="78"/>
        <v>1</v>
      </c>
      <c r="AU24" s="214">
        <f t="shared" si="79"/>
        <v>0</v>
      </c>
      <c r="AV24" s="21"/>
      <c r="AW24" s="82">
        <v>200</v>
      </c>
      <c r="AX24" s="100">
        <f t="shared" si="29"/>
        <v>42945.791666666672</v>
      </c>
      <c r="AY24" s="10" t="str">
        <f t="shared" si="88"/>
        <v>200Hr.</v>
      </c>
      <c r="AZ24" s="13"/>
      <c r="BA24" s="13"/>
      <c r="BB24" s="14"/>
      <c r="BC24" s="13"/>
      <c r="BD24" s="13"/>
      <c r="BE24" s="15"/>
      <c r="BF24" s="157">
        <f t="shared" si="31"/>
        <v>0</v>
      </c>
      <c r="BG24" s="157">
        <f t="shared" si="32"/>
        <v>0</v>
      </c>
      <c r="BH24" s="166" t="e">
        <f t="shared" si="101"/>
        <v>#DIV/0!</v>
      </c>
      <c r="BI24" s="213">
        <f t="shared" si="80"/>
        <v>1</v>
      </c>
      <c r="BJ24" s="214">
        <f t="shared" si="81"/>
        <v>0</v>
      </c>
      <c r="BK24" s="21"/>
      <c r="BL24" s="82">
        <v>200</v>
      </c>
      <c r="BM24" s="100">
        <f t="shared" si="33"/>
        <v>43071.768055555556</v>
      </c>
      <c r="BN24" s="10" t="str">
        <f t="shared" si="89"/>
        <v>200Hr.</v>
      </c>
      <c r="BO24" s="13"/>
      <c r="BP24" s="13"/>
      <c r="BQ24" s="14"/>
      <c r="BR24" s="13"/>
      <c r="BS24" s="13"/>
      <c r="BT24" s="15"/>
      <c r="BU24" s="157">
        <f t="shared" si="35"/>
        <v>0</v>
      </c>
      <c r="BV24" s="157">
        <f t="shared" si="36"/>
        <v>0</v>
      </c>
      <c r="BW24" s="166" t="e">
        <f t="shared" si="102"/>
        <v>#DIV/0!</v>
      </c>
      <c r="BX24" s="213">
        <f t="shared" si="82"/>
        <v>1</v>
      </c>
      <c r="BY24" s="214">
        <f t="shared" si="83"/>
        <v>0</v>
      </c>
      <c r="BZ24" s="21"/>
      <c r="CA24" s="82">
        <v>200</v>
      </c>
      <c r="CB24" s="100">
        <f t="shared" si="37"/>
        <v>43068.875</v>
      </c>
      <c r="CC24" s="10" t="str">
        <f t="shared" si="90"/>
        <v>200Hr.</v>
      </c>
      <c r="CD24" s="13"/>
      <c r="CE24" s="13"/>
      <c r="CF24" s="14"/>
      <c r="CG24" s="13"/>
      <c r="CH24" s="13"/>
      <c r="CI24" s="15"/>
      <c r="CJ24" s="157">
        <f t="shared" si="39"/>
        <v>0</v>
      </c>
      <c r="CK24" s="157">
        <f t="shared" si="40"/>
        <v>0</v>
      </c>
      <c r="CL24" s="166" t="e">
        <f t="shared" si="103"/>
        <v>#DIV/0!</v>
      </c>
      <c r="CM24" s="213">
        <f t="shared" si="84"/>
        <v>1</v>
      </c>
      <c r="CN24" s="214">
        <f t="shared" si="85"/>
        <v>0</v>
      </c>
    </row>
    <row r="25" spans="2:92" ht="15">
      <c r="B25" s="228"/>
      <c r="C25" s="82">
        <v>216</v>
      </c>
      <c r="D25" s="103">
        <f t="shared" si="73"/>
        <v>9</v>
      </c>
      <c r="E25" s="100">
        <f t="shared" si="18"/>
        <v>43792.59652777778</v>
      </c>
      <c r="F25" s="10" t="str">
        <f t="shared" si="91"/>
        <v>216Hr.</v>
      </c>
      <c r="G25" s="40"/>
      <c r="H25" s="40"/>
      <c r="I25" s="41"/>
      <c r="J25" s="13">
        <v>0.27100000000000002</v>
      </c>
      <c r="K25" s="13">
        <v>0.27500000000000002</v>
      </c>
      <c r="L25" s="15">
        <v>761</v>
      </c>
      <c r="M25" s="157">
        <f t="shared" si="19"/>
        <v>0.18825981243487322</v>
      </c>
      <c r="N25" s="157">
        <f t="shared" si="20"/>
        <v>0.42983674887113582</v>
      </c>
      <c r="O25" s="166">
        <f t="shared" si="98"/>
        <v>2.6281208935611036E-4</v>
      </c>
      <c r="P25" s="213">
        <f t="shared" si="74"/>
        <v>0</v>
      </c>
      <c r="Q25" s="214">
        <f t="shared" si="75"/>
        <v>1</v>
      </c>
      <c r="R25" s="187"/>
      <c r="S25" s="82">
        <v>216</v>
      </c>
      <c r="T25" s="100">
        <f t="shared" si="21"/>
        <v>43441.379166666666</v>
      </c>
      <c r="U25" s="10" t="str">
        <f t="shared" si="86"/>
        <v>216Hr.</v>
      </c>
      <c r="V25" s="40"/>
      <c r="W25" s="40"/>
      <c r="X25" s="41"/>
      <c r="Y25" s="13">
        <v>0.27200000000000002</v>
      </c>
      <c r="Z25" s="13">
        <v>0.27600000000000002</v>
      </c>
      <c r="AA25" s="15">
        <v>765</v>
      </c>
      <c r="AB25" s="157">
        <f t="shared" si="23"/>
        <v>0.18862690707350901</v>
      </c>
      <c r="AC25" s="157">
        <f t="shared" si="24"/>
        <v>0.43065187239944513</v>
      </c>
      <c r="AD25" s="166">
        <f t="shared" si="99"/>
        <v>2.4405228758166463E-5</v>
      </c>
      <c r="AE25" s="213">
        <f t="shared" si="76"/>
        <v>0</v>
      </c>
      <c r="AF25" s="214">
        <f t="shared" si="77"/>
        <v>1</v>
      </c>
      <c r="AG25" s="21"/>
      <c r="AH25" s="82">
        <v>250</v>
      </c>
      <c r="AI25" s="100">
        <f t="shared" si="25"/>
        <v>43442.795138888883</v>
      </c>
      <c r="AJ25" s="10" t="str">
        <f t="shared" si="87"/>
        <v>250Hr.</v>
      </c>
      <c r="AK25" s="13"/>
      <c r="AL25" s="13"/>
      <c r="AM25" s="14"/>
      <c r="AN25" s="13"/>
      <c r="AO25" s="13"/>
      <c r="AP25" s="15"/>
      <c r="AQ25" s="157">
        <f t="shared" si="27"/>
        <v>0</v>
      </c>
      <c r="AR25" s="157">
        <f t="shared" si="28"/>
        <v>0</v>
      </c>
      <c r="AS25" s="166" t="e">
        <f t="shared" si="100"/>
        <v>#DIV/0!</v>
      </c>
      <c r="AT25" s="213">
        <f t="shared" si="78"/>
        <v>1</v>
      </c>
      <c r="AU25" s="214">
        <f t="shared" si="79"/>
        <v>0</v>
      </c>
      <c r="AV25" s="21"/>
      <c r="AW25" s="82">
        <v>250</v>
      </c>
      <c r="AX25" s="100">
        <f t="shared" si="29"/>
        <v>42947.875</v>
      </c>
      <c r="AY25" s="10" t="str">
        <f t="shared" si="88"/>
        <v>250Hr.</v>
      </c>
      <c r="AZ25" s="13"/>
      <c r="BA25" s="13"/>
      <c r="BB25" s="14"/>
      <c r="BC25" s="13"/>
      <c r="BD25" s="13"/>
      <c r="BE25" s="15"/>
      <c r="BF25" s="157">
        <f t="shared" si="31"/>
        <v>0</v>
      </c>
      <c r="BG25" s="157">
        <f t="shared" si="32"/>
        <v>0</v>
      </c>
      <c r="BH25" s="166" t="e">
        <f t="shared" si="101"/>
        <v>#DIV/0!</v>
      </c>
      <c r="BI25" s="213">
        <f t="shared" si="80"/>
        <v>1</v>
      </c>
      <c r="BJ25" s="214">
        <f t="shared" si="81"/>
        <v>0</v>
      </c>
      <c r="BK25" s="21"/>
      <c r="BL25" s="82">
        <v>250</v>
      </c>
      <c r="BM25" s="100">
        <f t="shared" si="33"/>
        <v>43073.851388888885</v>
      </c>
      <c r="BN25" s="10" t="str">
        <f t="shared" si="89"/>
        <v>250Hr.</v>
      </c>
      <c r="BO25" s="13"/>
      <c r="BP25" s="13"/>
      <c r="BQ25" s="14"/>
      <c r="BR25" s="13"/>
      <c r="BS25" s="13"/>
      <c r="BT25" s="15"/>
      <c r="BU25" s="157">
        <f t="shared" si="35"/>
        <v>0</v>
      </c>
      <c r="BV25" s="157">
        <f t="shared" si="36"/>
        <v>0</v>
      </c>
      <c r="BW25" s="166" t="e">
        <f t="shared" si="102"/>
        <v>#DIV/0!</v>
      </c>
      <c r="BX25" s="213">
        <f t="shared" si="82"/>
        <v>1</v>
      </c>
      <c r="BY25" s="214">
        <f t="shared" si="83"/>
        <v>0</v>
      </c>
      <c r="BZ25" s="21"/>
      <c r="CA25" s="82">
        <v>250</v>
      </c>
      <c r="CB25" s="100">
        <f t="shared" si="37"/>
        <v>43070.958333333328</v>
      </c>
      <c r="CC25" s="10" t="str">
        <f t="shared" si="90"/>
        <v>250Hr.</v>
      </c>
      <c r="CD25" s="13"/>
      <c r="CE25" s="13"/>
      <c r="CF25" s="14"/>
      <c r="CG25" s="13"/>
      <c r="CH25" s="13"/>
      <c r="CI25" s="15"/>
      <c r="CJ25" s="157">
        <f t="shared" si="39"/>
        <v>0</v>
      </c>
      <c r="CK25" s="157">
        <f t="shared" si="40"/>
        <v>0</v>
      </c>
      <c r="CL25" s="166" t="e">
        <f t="shared" si="103"/>
        <v>#DIV/0!</v>
      </c>
      <c r="CM25" s="213">
        <f t="shared" si="84"/>
        <v>1</v>
      </c>
      <c r="CN25" s="214">
        <f t="shared" si="85"/>
        <v>0</v>
      </c>
    </row>
    <row r="26" spans="2:92" ht="15">
      <c r="B26" s="228"/>
      <c r="C26" s="82">
        <v>264</v>
      </c>
      <c r="D26" s="103">
        <f t="shared" si="73"/>
        <v>11</v>
      </c>
      <c r="E26" s="100">
        <f t="shared" si="18"/>
        <v>43794.59652777778</v>
      </c>
      <c r="F26" s="10" t="str">
        <f t="shared" si="91"/>
        <v>264Hr.</v>
      </c>
      <c r="G26" s="40"/>
      <c r="H26" s="40"/>
      <c r="I26" s="41"/>
      <c r="J26" s="13">
        <v>0.27129999999999999</v>
      </c>
      <c r="K26" s="13">
        <v>0.2752</v>
      </c>
      <c r="L26" s="15">
        <v>765.21669999999995</v>
      </c>
      <c r="M26" s="157">
        <f t="shared" si="19"/>
        <v>0.18840931976804748</v>
      </c>
      <c r="N26" s="157">
        <f t="shared" si="20"/>
        <v>0.43001493107399558</v>
      </c>
      <c r="O26" s="166">
        <f t="shared" si="98"/>
        <v>2.2960271689487579E-4</v>
      </c>
      <c r="P26" s="213">
        <f t="shared" si="74"/>
        <v>0</v>
      </c>
      <c r="Q26" s="214">
        <f t="shared" si="75"/>
        <v>0</v>
      </c>
      <c r="R26" s="187"/>
      <c r="S26" s="82">
        <v>264</v>
      </c>
      <c r="T26" s="100">
        <f t="shared" si="21"/>
        <v>43443.379166666666</v>
      </c>
      <c r="U26" s="10" t="str">
        <f t="shared" si="86"/>
        <v>264Hr.</v>
      </c>
      <c r="V26" s="40"/>
      <c r="W26" s="40"/>
      <c r="X26" s="41"/>
      <c r="Y26" s="13">
        <v>0.27300000000000002</v>
      </c>
      <c r="Z26" s="13">
        <v>0.27600000000000002</v>
      </c>
      <c r="AA26" s="15">
        <v>774</v>
      </c>
      <c r="AB26" s="157">
        <f t="shared" si="23"/>
        <v>0.18938605619146723</v>
      </c>
      <c r="AC26" s="157">
        <f t="shared" si="24"/>
        <v>0.43080124869927161</v>
      </c>
      <c r="AD26" s="166">
        <f t="shared" si="99"/>
        <v>4.8449612403100775E-4</v>
      </c>
      <c r="AE26" s="213">
        <f t="shared" si="76"/>
        <v>0</v>
      </c>
      <c r="AF26" s="214">
        <f t="shared" si="77"/>
        <v>0</v>
      </c>
      <c r="AG26" s="21"/>
      <c r="AH26" s="82">
        <v>300</v>
      </c>
      <c r="AI26" s="100">
        <f t="shared" si="25"/>
        <v>43444.878472222219</v>
      </c>
      <c r="AJ26" s="10" t="str">
        <f t="shared" si="87"/>
        <v>300Hr.</v>
      </c>
      <c r="AK26" s="13"/>
      <c r="AL26" s="13"/>
      <c r="AM26" s="14"/>
      <c r="AN26" s="13"/>
      <c r="AO26" s="13"/>
      <c r="AP26" s="15"/>
      <c r="AQ26" s="157">
        <f t="shared" si="27"/>
        <v>0</v>
      </c>
      <c r="AR26" s="157">
        <f t="shared" si="28"/>
        <v>0</v>
      </c>
      <c r="AS26" s="166" t="e">
        <f t="shared" si="100"/>
        <v>#DIV/0!</v>
      </c>
      <c r="AT26" s="213">
        <f t="shared" si="78"/>
        <v>1</v>
      </c>
      <c r="AU26" s="214">
        <f t="shared" si="79"/>
        <v>0</v>
      </c>
      <c r="AV26" s="21"/>
      <c r="AW26" s="82">
        <v>300</v>
      </c>
      <c r="AX26" s="100">
        <f t="shared" si="29"/>
        <v>42949.958333333336</v>
      </c>
      <c r="AY26" s="10" t="str">
        <f t="shared" si="88"/>
        <v>300Hr.</v>
      </c>
      <c r="AZ26" s="13"/>
      <c r="BA26" s="13"/>
      <c r="BB26" s="14"/>
      <c r="BC26" s="13"/>
      <c r="BD26" s="13"/>
      <c r="BE26" s="15"/>
      <c r="BF26" s="157">
        <f t="shared" si="31"/>
        <v>0</v>
      </c>
      <c r="BG26" s="157">
        <f t="shared" si="32"/>
        <v>0</v>
      </c>
      <c r="BH26" s="166" t="e">
        <f t="shared" si="101"/>
        <v>#DIV/0!</v>
      </c>
      <c r="BI26" s="213">
        <f t="shared" si="80"/>
        <v>1</v>
      </c>
      <c r="BJ26" s="214">
        <f t="shared" si="81"/>
        <v>0</v>
      </c>
      <c r="BK26" s="21"/>
      <c r="BL26" s="82">
        <v>300</v>
      </c>
      <c r="BM26" s="100">
        <f t="shared" si="33"/>
        <v>43075.93472222222</v>
      </c>
      <c r="BN26" s="10" t="str">
        <f t="shared" si="89"/>
        <v>300Hr.</v>
      </c>
      <c r="BO26" s="13"/>
      <c r="BP26" s="13"/>
      <c r="BQ26" s="14"/>
      <c r="BR26" s="13"/>
      <c r="BS26" s="13"/>
      <c r="BT26" s="15"/>
      <c r="BU26" s="157">
        <f t="shared" si="35"/>
        <v>0</v>
      </c>
      <c r="BV26" s="157">
        <f t="shared" si="36"/>
        <v>0</v>
      </c>
      <c r="BW26" s="166" t="e">
        <f t="shared" si="102"/>
        <v>#DIV/0!</v>
      </c>
      <c r="BX26" s="213">
        <f t="shared" si="82"/>
        <v>1</v>
      </c>
      <c r="BY26" s="214">
        <f t="shared" si="83"/>
        <v>0</v>
      </c>
      <c r="BZ26" s="21"/>
      <c r="CA26" s="82">
        <v>300</v>
      </c>
      <c r="CB26" s="100">
        <f t="shared" si="37"/>
        <v>43073.041666666664</v>
      </c>
      <c r="CC26" s="10" t="str">
        <f t="shared" si="90"/>
        <v>300Hr.</v>
      </c>
      <c r="CD26" s="13"/>
      <c r="CE26" s="13"/>
      <c r="CF26" s="14"/>
      <c r="CG26" s="13"/>
      <c r="CH26" s="13"/>
      <c r="CI26" s="15"/>
      <c r="CJ26" s="157">
        <f t="shared" si="39"/>
        <v>0</v>
      </c>
      <c r="CK26" s="157">
        <f t="shared" si="40"/>
        <v>0</v>
      </c>
      <c r="CL26" s="166" t="e">
        <f t="shared" si="103"/>
        <v>#DIV/0!</v>
      </c>
      <c r="CM26" s="213">
        <f t="shared" si="84"/>
        <v>1</v>
      </c>
      <c r="CN26" s="214">
        <f t="shared" si="85"/>
        <v>0</v>
      </c>
    </row>
    <row r="27" spans="2:92" ht="15">
      <c r="B27" s="228"/>
      <c r="C27" s="82">
        <v>300</v>
      </c>
      <c r="D27" s="103">
        <f t="shared" si="73"/>
        <v>12.5</v>
      </c>
      <c r="E27" s="100">
        <f t="shared" si="18"/>
        <v>43796.09652777778</v>
      </c>
      <c r="F27" s="10" t="str">
        <f t="shared" si="91"/>
        <v>300Hr.</v>
      </c>
      <c r="G27" s="40"/>
      <c r="H27" s="40"/>
      <c r="I27" s="41"/>
      <c r="J27" s="13">
        <v>0.27129999999999999</v>
      </c>
      <c r="K27" s="13">
        <v>0.2752</v>
      </c>
      <c r="L27" s="15">
        <v>763.89</v>
      </c>
      <c r="M27" s="157">
        <f t="shared" ref="M27:M44" si="123">4*J27/(-2*J27+12*K27+3)</f>
        <v>0.18840931976804748</v>
      </c>
      <c r="N27" s="157">
        <f t="shared" ref="N27:N44" si="124">9*K27/(-2*J27+12*K27+3)</f>
        <v>0.43001493107399558</v>
      </c>
      <c r="O27" s="166">
        <f t="shared" si="98"/>
        <v>9.6487132382349968E-5</v>
      </c>
      <c r="P27" s="213">
        <f t="shared" si="74"/>
        <v>0</v>
      </c>
      <c r="Q27" s="214">
        <f t="shared" si="75"/>
        <v>0</v>
      </c>
      <c r="R27" s="187"/>
      <c r="S27" s="82">
        <v>300</v>
      </c>
      <c r="T27" s="100">
        <f t="shared" si="21"/>
        <v>43444.879166666666</v>
      </c>
      <c r="U27" s="10" t="str">
        <f t="shared" si="86"/>
        <v>300Hr.</v>
      </c>
      <c r="V27" s="40"/>
      <c r="W27" s="40"/>
      <c r="X27" s="41"/>
      <c r="Y27" s="13">
        <v>0.27210000000000001</v>
      </c>
      <c r="Z27" s="13">
        <v>0.27529999999999999</v>
      </c>
      <c r="AA27" s="15">
        <v>768.77670000000001</v>
      </c>
      <c r="AB27" s="157">
        <f t="shared" ref="AB27:AB44" si="125">4*Y27/(-2*Y27+12*Z27+3)</f>
        <v>0.18897801854359833</v>
      </c>
      <c r="AC27" s="157">
        <f t="shared" ref="AC27:AC44" si="126">9*Z27/(-2*Y27+12*Z27+3)</f>
        <v>0.43020106261068863</v>
      </c>
      <c r="AD27" s="166">
        <f t="shared" si="99"/>
        <v>3.774611448725398E-4</v>
      </c>
      <c r="AE27" s="213">
        <f t="shared" si="76"/>
        <v>0</v>
      </c>
      <c r="AF27" s="214">
        <f t="shared" si="77"/>
        <v>0</v>
      </c>
      <c r="AG27" s="21"/>
      <c r="AH27" s="82">
        <v>400</v>
      </c>
      <c r="AI27" s="100">
        <f t="shared" si="25"/>
        <v>43449.045138888883</v>
      </c>
      <c r="AJ27" s="10" t="str">
        <f t="shared" si="87"/>
        <v>400Hr.</v>
      </c>
      <c r="AK27" s="13"/>
      <c r="AL27" s="13"/>
      <c r="AM27" s="14"/>
      <c r="AN27" s="13"/>
      <c r="AO27" s="13"/>
      <c r="AP27" s="15"/>
      <c r="AQ27" s="157">
        <f t="shared" ref="AQ27:AQ44" si="127">4*AN27/(-2*AN27+12*AO27+3)</f>
        <v>0</v>
      </c>
      <c r="AR27" s="157">
        <f t="shared" ref="AR27:AR44" si="128">9*AO27/(-2*AN27+12*AO27+3)</f>
        <v>0</v>
      </c>
      <c r="AS27" s="166" t="e">
        <f t="shared" si="100"/>
        <v>#DIV/0!</v>
      </c>
      <c r="AT27" s="213">
        <f t="shared" si="78"/>
        <v>1</v>
      </c>
      <c r="AU27" s="214">
        <f t="shared" si="79"/>
        <v>0</v>
      </c>
      <c r="AV27" s="21"/>
      <c r="AW27" s="82">
        <v>400</v>
      </c>
      <c r="AX27" s="100">
        <f t="shared" si="29"/>
        <v>42954.125</v>
      </c>
      <c r="AY27" s="10" t="str">
        <f t="shared" si="88"/>
        <v>400Hr.</v>
      </c>
      <c r="AZ27" s="13"/>
      <c r="BA27" s="13"/>
      <c r="BB27" s="14"/>
      <c r="BC27" s="13"/>
      <c r="BD27" s="13"/>
      <c r="BE27" s="15"/>
      <c r="BF27" s="157">
        <f t="shared" ref="BF27:BF44" si="129">4*BC27/(-2*BC27+12*BD27+3)</f>
        <v>0</v>
      </c>
      <c r="BG27" s="157">
        <f t="shared" ref="BG27:BG44" si="130">9*BD27/(-2*BC27+12*BD27+3)</f>
        <v>0</v>
      </c>
      <c r="BH27" s="166" t="e">
        <f t="shared" si="101"/>
        <v>#DIV/0!</v>
      </c>
      <c r="BI27" s="213">
        <f t="shared" si="80"/>
        <v>1</v>
      </c>
      <c r="BJ27" s="214">
        <f t="shared" si="81"/>
        <v>0</v>
      </c>
      <c r="BK27" s="21"/>
      <c r="BL27" s="82">
        <v>400</v>
      </c>
      <c r="BM27" s="100">
        <f t="shared" si="33"/>
        <v>43080.101388888885</v>
      </c>
      <c r="BN27" s="10" t="str">
        <f t="shared" si="89"/>
        <v>400Hr.</v>
      </c>
      <c r="BO27" s="13"/>
      <c r="BP27" s="13"/>
      <c r="BQ27" s="14"/>
      <c r="BR27" s="13"/>
      <c r="BS27" s="13"/>
      <c r="BT27" s="15"/>
      <c r="BU27" s="157">
        <f t="shared" si="35"/>
        <v>0</v>
      </c>
      <c r="BV27" s="157">
        <f t="shared" si="36"/>
        <v>0</v>
      </c>
      <c r="BW27" s="166" t="e">
        <f t="shared" si="102"/>
        <v>#DIV/0!</v>
      </c>
      <c r="BX27" s="213">
        <f t="shared" si="82"/>
        <v>1</v>
      </c>
      <c r="BY27" s="214">
        <f t="shared" si="83"/>
        <v>0</v>
      </c>
      <c r="BZ27" s="21"/>
      <c r="CA27" s="82">
        <v>400</v>
      </c>
      <c r="CB27" s="100">
        <f t="shared" si="37"/>
        <v>43077.208333333328</v>
      </c>
      <c r="CC27" s="10" t="str">
        <f t="shared" si="90"/>
        <v>400Hr.</v>
      </c>
      <c r="CD27" s="13"/>
      <c r="CE27" s="13"/>
      <c r="CF27" s="14"/>
      <c r="CG27" s="13"/>
      <c r="CH27" s="13"/>
      <c r="CI27" s="15"/>
      <c r="CJ27" s="157">
        <f t="shared" si="39"/>
        <v>0</v>
      </c>
      <c r="CK27" s="157">
        <f t="shared" si="40"/>
        <v>0</v>
      </c>
      <c r="CL27" s="166" t="e">
        <f t="shared" si="103"/>
        <v>#DIV/0!</v>
      </c>
      <c r="CM27" s="213">
        <f t="shared" si="84"/>
        <v>1</v>
      </c>
      <c r="CN27" s="214">
        <f t="shared" si="85"/>
        <v>0</v>
      </c>
    </row>
    <row r="28" spans="2:92" ht="15">
      <c r="B28" s="228"/>
      <c r="C28" s="82">
        <v>336</v>
      </c>
      <c r="D28" s="103">
        <f t="shared" si="73"/>
        <v>14</v>
      </c>
      <c r="E28" s="100">
        <f t="shared" si="18"/>
        <v>43797.59652777778</v>
      </c>
      <c r="F28" s="10" t="str">
        <f t="shared" si="91"/>
        <v>336Hr.</v>
      </c>
      <c r="G28" s="40"/>
      <c r="H28" s="40"/>
      <c r="I28" s="41"/>
      <c r="J28" s="13"/>
      <c r="K28" s="13"/>
      <c r="L28" s="15"/>
      <c r="M28" s="157">
        <f t="shared" si="123"/>
        <v>0</v>
      </c>
      <c r="N28" s="157">
        <f t="shared" si="124"/>
        <v>0</v>
      </c>
      <c r="O28" s="166" t="e">
        <f t="shared" si="98"/>
        <v>#DIV/0!</v>
      </c>
      <c r="P28" s="213">
        <f t="shared" si="74"/>
        <v>1</v>
      </c>
      <c r="Q28" s="214">
        <f t="shared" si="75"/>
        <v>0</v>
      </c>
      <c r="R28" s="187"/>
      <c r="S28" s="82">
        <v>336</v>
      </c>
      <c r="T28" s="100">
        <f t="shared" si="21"/>
        <v>43446.379166666666</v>
      </c>
      <c r="U28" s="10" t="str">
        <f t="shared" si="86"/>
        <v>336Hr.</v>
      </c>
      <c r="V28" s="40"/>
      <c r="W28" s="40"/>
      <c r="X28" s="41"/>
      <c r="Y28" s="13"/>
      <c r="Z28" s="13"/>
      <c r="AA28" s="15"/>
      <c r="AB28" s="157">
        <f t="shared" si="125"/>
        <v>0</v>
      </c>
      <c r="AC28" s="157">
        <f t="shared" si="126"/>
        <v>0</v>
      </c>
      <c r="AD28" s="166" t="e">
        <f t="shared" si="99"/>
        <v>#DIV/0!</v>
      </c>
      <c r="AE28" s="213">
        <f t="shared" si="76"/>
        <v>1</v>
      </c>
      <c r="AF28" s="214">
        <f t="shared" si="77"/>
        <v>0</v>
      </c>
      <c r="AG28" s="21"/>
      <c r="AH28" s="82">
        <v>500</v>
      </c>
      <c r="AI28" s="100">
        <f t="shared" si="25"/>
        <v>43453.211805555555</v>
      </c>
      <c r="AJ28" s="10" t="str">
        <f t="shared" si="87"/>
        <v>500Hr.</v>
      </c>
      <c r="AK28" s="13"/>
      <c r="AL28" s="13"/>
      <c r="AM28" s="14"/>
      <c r="AN28" s="13"/>
      <c r="AO28" s="13"/>
      <c r="AP28" s="15"/>
      <c r="AQ28" s="157">
        <f t="shared" si="127"/>
        <v>0</v>
      </c>
      <c r="AR28" s="157">
        <f t="shared" si="128"/>
        <v>0</v>
      </c>
      <c r="AS28" s="166" t="e">
        <f t="shared" si="100"/>
        <v>#DIV/0!</v>
      </c>
      <c r="AT28" s="213">
        <f t="shared" si="78"/>
        <v>1</v>
      </c>
      <c r="AU28" s="214">
        <f t="shared" si="79"/>
        <v>0</v>
      </c>
      <c r="AV28" s="21"/>
      <c r="AW28" s="82">
        <v>500</v>
      </c>
      <c r="AX28" s="100">
        <f t="shared" si="29"/>
        <v>42958.291666666672</v>
      </c>
      <c r="AY28" s="10" t="str">
        <f t="shared" si="88"/>
        <v>500Hr.</v>
      </c>
      <c r="AZ28" s="13"/>
      <c r="BA28" s="13"/>
      <c r="BB28" s="14"/>
      <c r="BC28" s="13"/>
      <c r="BD28" s="13"/>
      <c r="BE28" s="15"/>
      <c r="BF28" s="157">
        <f t="shared" si="129"/>
        <v>0</v>
      </c>
      <c r="BG28" s="157">
        <f t="shared" si="130"/>
        <v>0</v>
      </c>
      <c r="BH28" s="166" t="e">
        <f t="shared" si="101"/>
        <v>#DIV/0!</v>
      </c>
      <c r="BI28" s="213">
        <f t="shared" si="80"/>
        <v>1</v>
      </c>
      <c r="BJ28" s="214">
        <f t="shared" si="81"/>
        <v>0</v>
      </c>
      <c r="BK28" s="21"/>
      <c r="BL28" s="82">
        <v>500</v>
      </c>
      <c r="BM28" s="100">
        <f t="shared" si="33"/>
        <v>43084.268055555556</v>
      </c>
      <c r="BN28" s="10" t="str">
        <f t="shared" si="89"/>
        <v>500Hr.</v>
      </c>
      <c r="BO28" s="13"/>
      <c r="BP28" s="13"/>
      <c r="BQ28" s="14"/>
      <c r="BR28" s="13"/>
      <c r="BS28" s="13"/>
      <c r="BT28" s="15"/>
      <c r="BU28" s="157">
        <f t="shared" si="35"/>
        <v>0</v>
      </c>
      <c r="BV28" s="157">
        <f t="shared" si="36"/>
        <v>0</v>
      </c>
      <c r="BW28" s="166" t="e">
        <f t="shared" si="102"/>
        <v>#DIV/0!</v>
      </c>
      <c r="BX28" s="213">
        <f t="shared" si="82"/>
        <v>1</v>
      </c>
      <c r="BY28" s="214">
        <f t="shared" si="83"/>
        <v>0</v>
      </c>
      <c r="BZ28" s="21"/>
      <c r="CA28" s="82">
        <v>500</v>
      </c>
      <c r="CB28" s="100">
        <f t="shared" si="37"/>
        <v>43081.375</v>
      </c>
      <c r="CC28" s="10" t="str">
        <f t="shared" si="90"/>
        <v>500Hr.</v>
      </c>
      <c r="CD28" s="13"/>
      <c r="CE28" s="13"/>
      <c r="CF28" s="14"/>
      <c r="CG28" s="13"/>
      <c r="CH28" s="13"/>
      <c r="CI28" s="15"/>
      <c r="CJ28" s="157">
        <f t="shared" si="39"/>
        <v>0</v>
      </c>
      <c r="CK28" s="157">
        <f t="shared" si="40"/>
        <v>0</v>
      </c>
      <c r="CL28" s="166" t="e">
        <f t="shared" si="103"/>
        <v>#DIV/0!</v>
      </c>
      <c r="CM28" s="213">
        <f t="shared" si="84"/>
        <v>1</v>
      </c>
      <c r="CN28" s="214">
        <f t="shared" si="85"/>
        <v>0</v>
      </c>
    </row>
    <row r="29" spans="2:92" ht="15">
      <c r="B29" s="228"/>
      <c r="C29" s="82">
        <v>408</v>
      </c>
      <c r="D29" s="103">
        <f t="shared" si="73"/>
        <v>17</v>
      </c>
      <c r="E29" s="100">
        <f t="shared" si="18"/>
        <v>43800.59652777778</v>
      </c>
      <c r="F29" s="10" t="str">
        <f t="shared" si="91"/>
        <v>408Hr.</v>
      </c>
      <c r="G29" s="40"/>
      <c r="H29" s="40"/>
      <c r="I29" s="41"/>
      <c r="J29" s="13"/>
      <c r="K29" s="13"/>
      <c r="L29" s="15"/>
      <c r="M29" s="157">
        <f t="shared" si="123"/>
        <v>0</v>
      </c>
      <c r="N29" s="157">
        <f t="shared" si="124"/>
        <v>0</v>
      </c>
      <c r="O29" s="166" t="e">
        <f t="shared" si="98"/>
        <v>#DIV/0!</v>
      </c>
      <c r="P29" s="213">
        <f t="shared" si="74"/>
        <v>1</v>
      </c>
      <c r="Q29" s="214">
        <f t="shared" si="75"/>
        <v>0</v>
      </c>
      <c r="R29" s="187"/>
      <c r="S29" s="82">
        <v>408</v>
      </c>
      <c r="T29" s="100">
        <f t="shared" si="21"/>
        <v>43449.379166666666</v>
      </c>
      <c r="U29" s="10" t="str">
        <f t="shared" si="86"/>
        <v>408Hr.</v>
      </c>
      <c r="V29" s="40"/>
      <c r="W29" s="40"/>
      <c r="X29" s="41"/>
      <c r="Y29" s="13"/>
      <c r="Z29" s="13"/>
      <c r="AA29" s="15"/>
      <c r="AB29" s="157">
        <f t="shared" si="125"/>
        <v>0</v>
      </c>
      <c r="AC29" s="157">
        <f t="shared" si="126"/>
        <v>0</v>
      </c>
      <c r="AD29" s="166" t="e">
        <f t="shared" si="99"/>
        <v>#DIV/0!</v>
      </c>
      <c r="AE29" s="213">
        <f t="shared" si="76"/>
        <v>1</v>
      </c>
      <c r="AF29" s="214">
        <f t="shared" si="77"/>
        <v>0</v>
      </c>
      <c r="AG29" s="21"/>
      <c r="AH29" s="82">
        <v>700</v>
      </c>
      <c r="AI29" s="100">
        <f t="shared" si="25"/>
        <v>43461.545138888883</v>
      </c>
      <c r="AJ29" s="10" t="str">
        <f t="shared" si="87"/>
        <v>700Hr.</v>
      </c>
      <c r="AK29" s="13"/>
      <c r="AL29" s="13"/>
      <c r="AM29" s="14"/>
      <c r="AN29" s="13"/>
      <c r="AO29" s="13"/>
      <c r="AP29" s="15"/>
      <c r="AQ29" s="157">
        <f t="shared" si="127"/>
        <v>0</v>
      </c>
      <c r="AR29" s="157">
        <f t="shared" si="128"/>
        <v>0</v>
      </c>
      <c r="AS29" s="166" t="e">
        <f t="shared" si="100"/>
        <v>#DIV/0!</v>
      </c>
      <c r="AT29" s="213">
        <f t="shared" si="78"/>
        <v>1</v>
      </c>
      <c r="AU29" s="214">
        <f t="shared" si="79"/>
        <v>0</v>
      </c>
      <c r="AV29" s="21"/>
      <c r="AW29" s="82">
        <v>700</v>
      </c>
      <c r="AX29" s="100">
        <f t="shared" si="29"/>
        <v>42966.625</v>
      </c>
      <c r="AY29" s="10" t="str">
        <f t="shared" si="88"/>
        <v>700Hr.</v>
      </c>
      <c r="AZ29" s="13"/>
      <c r="BA29" s="13"/>
      <c r="BB29" s="14"/>
      <c r="BC29" s="13"/>
      <c r="BD29" s="13"/>
      <c r="BE29" s="15"/>
      <c r="BF29" s="157">
        <f t="shared" si="129"/>
        <v>0</v>
      </c>
      <c r="BG29" s="157">
        <f t="shared" si="130"/>
        <v>0</v>
      </c>
      <c r="BH29" s="166" t="e">
        <f t="shared" si="101"/>
        <v>#DIV/0!</v>
      </c>
      <c r="BI29" s="213">
        <f t="shared" si="80"/>
        <v>1</v>
      </c>
      <c r="BJ29" s="214">
        <f t="shared" si="81"/>
        <v>0</v>
      </c>
      <c r="BK29" s="21"/>
      <c r="BL29" s="82">
        <v>700</v>
      </c>
      <c r="BM29" s="100">
        <f t="shared" si="33"/>
        <v>43092.601388888885</v>
      </c>
      <c r="BN29" s="10" t="str">
        <f t="shared" si="89"/>
        <v>700Hr.</v>
      </c>
      <c r="BO29" s="13"/>
      <c r="BP29" s="13"/>
      <c r="BQ29" s="14"/>
      <c r="BR29" s="13"/>
      <c r="BS29" s="13"/>
      <c r="BT29" s="15"/>
      <c r="BU29" s="157">
        <f t="shared" si="35"/>
        <v>0</v>
      </c>
      <c r="BV29" s="157">
        <f t="shared" si="36"/>
        <v>0</v>
      </c>
      <c r="BW29" s="166" t="e">
        <f t="shared" si="102"/>
        <v>#DIV/0!</v>
      </c>
      <c r="BX29" s="213">
        <f t="shared" si="82"/>
        <v>1</v>
      </c>
      <c r="BY29" s="214">
        <f t="shared" si="83"/>
        <v>0</v>
      </c>
      <c r="BZ29" s="21"/>
      <c r="CA29" s="82">
        <v>700</v>
      </c>
      <c r="CB29" s="100">
        <f t="shared" si="37"/>
        <v>43089.708333333328</v>
      </c>
      <c r="CC29" s="10" t="str">
        <f t="shared" si="90"/>
        <v>700Hr.</v>
      </c>
      <c r="CD29" s="13"/>
      <c r="CE29" s="13"/>
      <c r="CF29" s="14"/>
      <c r="CG29" s="13"/>
      <c r="CH29" s="13"/>
      <c r="CI29" s="15"/>
      <c r="CJ29" s="157">
        <f t="shared" si="39"/>
        <v>0</v>
      </c>
      <c r="CK29" s="157">
        <f t="shared" si="40"/>
        <v>0</v>
      </c>
      <c r="CL29" s="166" t="e">
        <f t="shared" si="103"/>
        <v>#DIV/0!</v>
      </c>
      <c r="CM29" s="213">
        <f t="shared" si="84"/>
        <v>1</v>
      </c>
      <c r="CN29" s="214">
        <f t="shared" si="85"/>
        <v>0</v>
      </c>
    </row>
    <row r="30" spans="2:92" ht="15">
      <c r="B30" s="228"/>
      <c r="C30" s="82">
        <v>504</v>
      </c>
      <c r="D30" s="103">
        <f t="shared" si="73"/>
        <v>21</v>
      </c>
      <c r="E30" s="100">
        <f t="shared" si="18"/>
        <v>43804.59652777778</v>
      </c>
      <c r="F30" s="10" t="str">
        <f t="shared" ref="F30:F44" si="131">C30&amp;"Hr."</f>
        <v>504Hr.</v>
      </c>
      <c r="G30" s="40"/>
      <c r="H30" s="40"/>
      <c r="I30" s="41"/>
      <c r="J30" s="13"/>
      <c r="K30" s="13"/>
      <c r="L30" s="15"/>
      <c r="M30" s="157">
        <f t="shared" si="123"/>
        <v>0</v>
      </c>
      <c r="N30" s="157">
        <f t="shared" si="124"/>
        <v>0</v>
      </c>
      <c r="O30" s="166" t="e">
        <f t="shared" si="98"/>
        <v>#DIV/0!</v>
      </c>
      <c r="P30" s="213">
        <f t="shared" si="74"/>
        <v>1</v>
      </c>
      <c r="Q30" s="214">
        <f>IF((P30+P31+P42)=0,1,0)</f>
        <v>0</v>
      </c>
      <c r="R30" s="187"/>
      <c r="S30" s="82">
        <v>504</v>
      </c>
      <c r="T30" s="100">
        <f t="shared" si="21"/>
        <v>43453.379166666666</v>
      </c>
      <c r="U30" s="10" t="str">
        <f t="shared" si="86"/>
        <v>504Hr.</v>
      </c>
      <c r="V30" s="40"/>
      <c r="W30" s="40"/>
      <c r="X30" s="41"/>
      <c r="Y30" s="13"/>
      <c r="Z30" s="13"/>
      <c r="AA30" s="15"/>
      <c r="AB30" s="157">
        <f t="shared" si="125"/>
        <v>0</v>
      </c>
      <c r="AC30" s="157">
        <f t="shared" si="126"/>
        <v>0</v>
      </c>
      <c r="AD30" s="166" t="e">
        <f t="shared" si="99"/>
        <v>#DIV/0!</v>
      </c>
      <c r="AE30" s="213">
        <f t="shared" si="76"/>
        <v>1</v>
      </c>
      <c r="AF30" s="214">
        <f>IF((AE30+AE31+AE42)=0,1,0)</f>
        <v>0</v>
      </c>
      <c r="AG30" s="21"/>
      <c r="AH30" s="82">
        <v>1000</v>
      </c>
      <c r="AI30" s="100">
        <f t="shared" si="25"/>
        <v>43474.045138888883</v>
      </c>
      <c r="AJ30" s="10" t="str">
        <f t="shared" si="87"/>
        <v>1000Hr.</v>
      </c>
      <c r="AK30" s="13"/>
      <c r="AL30" s="13"/>
      <c r="AM30" s="14"/>
      <c r="AN30" s="13"/>
      <c r="AO30" s="13"/>
      <c r="AP30" s="15"/>
      <c r="AQ30" s="157">
        <f t="shared" si="127"/>
        <v>0</v>
      </c>
      <c r="AR30" s="157">
        <f t="shared" si="128"/>
        <v>0</v>
      </c>
      <c r="AS30" s="166" t="e">
        <f t="shared" si="100"/>
        <v>#DIV/0!</v>
      </c>
      <c r="AT30" s="213">
        <f t="shared" si="78"/>
        <v>1</v>
      </c>
      <c r="AU30" s="214">
        <f>IF((AT30+AT31+AT42)=0,1,0)</f>
        <v>0</v>
      </c>
      <c r="AV30" s="21"/>
      <c r="AW30" s="82">
        <v>1000</v>
      </c>
      <c r="AX30" s="100">
        <f t="shared" si="29"/>
        <v>42979.125</v>
      </c>
      <c r="AY30" s="10" t="str">
        <f t="shared" si="88"/>
        <v>1000Hr.</v>
      </c>
      <c r="AZ30" s="13"/>
      <c r="BA30" s="13"/>
      <c r="BB30" s="14"/>
      <c r="BC30" s="13"/>
      <c r="BD30" s="13"/>
      <c r="BE30" s="15"/>
      <c r="BF30" s="157">
        <f t="shared" si="129"/>
        <v>0</v>
      </c>
      <c r="BG30" s="157">
        <f t="shared" si="130"/>
        <v>0</v>
      </c>
      <c r="BH30" s="166" t="e">
        <f t="shared" si="101"/>
        <v>#DIV/0!</v>
      </c>
      <c r="BI30" s="213">
        <f t="shared" si="80"/>
        <v>1</v>
      </c>
      <c r="BJ30" s="214">
        <f>IF((BI30+BI31+BI42)=0,1,0)</f>
        <v>0</v>
      </c>
      <c r="BK30" s="21"/>
      <c r="BL30" s="82">
        <v>1000</v>
      </c>
      <c r="BM30" s="100">
        <f t="shared" si="33"/>
        <v>43105.101388888885</v>
      </c>
      <c r="BN30" s="10" t="str">
        <f t="shared" si="89"/>
        <v>1000Hr.</v>
      </c>
      <c r="BO30" s="13"/>
      <c r="BP30" s="13"/>
      <c r="BQ30" s="14"/>
      <c r="BR30" s="13"/>
      <c r="BS30" s="13"/>
      <c r="BT30" s="15"/>
      <c r="BU30" s="157">
        <f t="shared" si="35"/>
        <v>0</v>
      </c>
      <c r="BV30" s="157">
        <f t="shared" si="36"/>
        <v>0</v>
      </c>
      <c r="BW30" s="166" t="e">
        <f t="shared" si="102"/>
        <v>#DIV/0!</v>
      </c>
      <c r="BX30" s="213">
        <f t="shared" si="82"/>
        <v>1</v>
      </c>
      <c r="BY30" s="214">
        <f>IF((BX30+BX31+BX42)=0,1,0)</f>
        <v>0</v>
      </c>
      <c r="BZ30" s="21"/>
      <c r="CA30" s="82">
        <v>1000</v>
      </c>
      <c r="CB30" s="100">
        <f t="shared" si="37"/>
        <v>43102.208333333328</v>
      </c>
      <c r="CC30" s="10" t="str">
        <f t="shared" si="90"/>
        <v>1000Hr.</v>
      </c>
      <c r="CD30" s="13"/>
      <c r="CE30" s="13"/>
      <c r="CF30" s="14"/>
      <c r="CG30" s="13"/>
      <c r="CH30" s="13"/>
      <c r="CI30" s="15"/>
      <c r="CJ30" s="157">
        <f t="shared" si="39"/>
        <v>0</v>
      </c>
      <c r="CK30" s="157">
        <f t="shared" si="40"/>
        <v>0</v>
      </c>
      <c r="CL30" s="166" t="e">
        <f t="shared" si="103"/>
        <v>#DIV/0!</v>
      </c>
      <c r="CM30" s="213">
        <f t="shared" si="84"/>
        <v>1</v>
      </c>
      <c r="CN30" s="214">
        <f>IF((CM30+CM31+CM42)=0,1,0)</f>
        <v>0</v>
      </c>
    </row>
    <row r="31" spans="2:92" ht="15">
      <c r="B31" s="228"/>
      <c r="C31" s="82">
        <v>600</v>
      </c>
      <c r="D31" s="103">
        <f t="shared" si="73"/>
        <v>25</v>
      </c>
      <c r="E31" s="100">
        <f t="shared" si="18"/>
        <v>43808.59652777778</v>
      </c>
      <c r="F31" s="10" t="str">
        <f t="shared" si="131"/>
        <v>600Hr.</v>
      </c>
      <c r="G31" s="40"/>
      <c r="H31" s="40"/>
      <c r="I31" s="41"/>
      <c r="J31" s="13"/>
      <c r="K31" s="13"/>
      <c r="L31" s="15"/>
      <c r="M31" s="157">
        <f t="shared" si="123"/>
        <v>0</v>
      </c>
      <c r="N31" s="157">
        <f t="shared" si="124"/>
        <v>0</v>
      </c>
      <c r="O31" s="166" t="e">
        <f t="shared" si="98"/>
        <v>#DIV/0!</v>
      </c>
      <c r="P31" s="213">
        <f t="shared" si="74"/>
        <v>1</v>
      </c>
      <c r="Q31" s="214">
        <f t="shared" ref="Q31:Q40" si="132">IF((P31+P42+P43)=0,1,0)</f>
        <v>0</v>
      </c>
      <c r="R31" s="187"/>
      <c r="S31" s="82">
        <v>600</v>
      </c>
      <c r="T31" s="100">
        <f t="shared" si="21"/>
        <v>43457.379166666666</v>
      </c>
      <c r="U31" s="10" t="str">
        <f t="shared" si="86"/>
        <v>600Hr.</v>
      </c>
      <c r="V31" s="40"/>
      <c r="W31" s="40"/>
      <c r="X31" s="41"/>
      <c r="Y31" s="13"/>
      <c r="Z31" s="13"/>
      <c r="AA31" s="15"/>
      <c r="AB31" s="157">
        <f t="shared" si="125"/>
        <v>0</v>
      </c>
      <c r="AC31" s="157">
        <f t="shared" si="126"/>
        <v>0</v>
      </c>
      <c r="AD31" s="166" t="e">
        <f t="shared" si="99"/>
        <v>#DIV/0!</v>
      </c>
      <c r="AE31" s="213">
        <f t="shared" si="76"/>
        <v>1</v>
      </c>
      <c r="AF31" s="214">
        <f t="shared" ref="AF31:AF40" si="133">IF((AE31+AE42+AE43)=0,1,0)</f>
        <v>0</v>
      </c>
      <c r="AG31" s="21"/>
      <c r="AH31" s="82">
        <v>1500</v>
      </c>
      <c r="AI31" s="100">
        <f t="shared" si="25"/>
        <v>43494.878472222219</v>
      </c>
      <c r="AJ31" s="10" t="str">
        <f t="shared" si="87"/>
        <v>1500Hr.</v>
      </c>
      <c r="AK31" s="40"/>
      <c r="AL31" s="40"/>
      <c r="AM31" s="41"/>
      <c r="AN31" s="13"/>
      <c r="AO31" s="13"/>
      <c r="AP31" s="15"/>
      <c r="AQ31" s="157">
        <f t="shared" si="127"/>
        <v>0</v>
      </c>
      <c r="AR31" s="157">
        <f t="shared" si="128"/>
        <v>0</v>
      </c>
      <c r="AS31" s="166" t="e">
        <f t="shared" si="100"/>
        <v>#DIV/0!</v>
      </c>
      <c r="AT31" s="213">
        <f t="shared" si="78"/>
        <v>1</v>
      </c>
      <c r="AU31" s="214">
        <f t="shared" ref="AU31:AU40" si="134">IF((AT31+AT42+AT43)=0,1,0)</f>
        <v>0</v>
      </c>
      <c r="AV31" s="21"/>
      <c r="AW31" s="82">
        <v>1500</v>
      </c>
      <c r="AX31" s="100">
        <f t="shared" si="29"/>
        <v>42999.958333333336</v>
      </c>
      <c r="AY31" s="10" t="str">
        <f t="shared" si="88"/>
        <v>1500Hr.</v>
      </c>
      <c r="AZ31" s="40"/>
      <c r="BA31" s="40"/>
      <c r="BB31" s="41"/>
      <c r="BC31" s="13"/>
      <c r="BD31" s="13"/>
      <c r="BE31" s="15"/>
      <c r="BF31" s="157">
        <f t="shared" si="129"/>
        <v>0</v>
      </c>
      <c r="BG31" s="157">
        <f t="shared" si="130"/>
        <v>0</v>
      </c>
      <c r="BH31" s="166" t="e">
        <f t="shared" si="101"/>
        <v>#DIV/0!</v>
      </c>
      <c r="BI31" s="213">
        <f t="shared" si="80"/>
        <v>1</v>
      </c>
      <c r="BJ31" s="214">
        <f t="shared" ref="BJ31:BJ40" si="135">IF((BI31+BI42+BI43)=0,1,0)</f>
        <v>0</v>
      </c>
      <c r="BK31" s="21"/>
      <c r="BL31" s="82">
        <v>1500</v>
      </c>
      <c r="BM31" s="100">
        <f t="shared" si="33"/>
        <v>43125.93472222222</v>
      </c>
      <c r="BN31" s="10" t="str">
        <f t="shared" si="89"/>
        <v>1500Hr.</v>
      </c>
      <c r="BO31" s="40"/>
      <c r="BP31" s="40"/>
      <c r="BQ31" s="41"/>
      <c r="BR31" s="13"/>
      <c r="BS31" s="13"/>
      <c r="BT31" s="15"/>
      <c r="BU31" s="157">
        <f t="shared" si="35"/>
        <v>0</v>
      </c>
      <c r="BV31" s="157">
        <f t="shared" si="36"/>
        <v>0</v>
      </c>
      <c r="BW31" s="166" t="e">
        <f t="shared" si="102"/>
        <v>#DIV/0!</v>
      </c>
      <c r="BX31" s="213">
        <f t="shared" si="82"/>
        <v>1</v>
      </c>
      <c r="BY31" s="214">
        <f t="shared" ref="BY31:BY40" si="136">IF((BX31+BX42+BX43)=0,1,0)</f>
        <v>0</v>
      </c>
      <c r="BZ31" s="21"/>
      <c r="CA31" s="82">
        <v>1500</v>
      </c>
      <c r="CB31" s="100">
        <f t="shared" si="37"/>
        <v>43123.041666666664</v>
      </c>
      <c r="CC31" s="10" t="str">
        <f t="shared" si="90"/>
        <v>1500Hr.</v>
      </c>
      <c r="CD31" s="40"/>
      <c r="CE31" s="40"/>
      <c r="CF31" s="41"/>
      <c r="CG31" s="13"/>
      <c r="CH31" s="13"/>
      <c r="CI31" s="15"/>
      <c r="CJ31" s="157">
        <f t="shared" si="39"/>
        <v>0</v>
      </c>
      <c r="CK31" s="157">
        <f t="shared" si="40"/>
        <v>0</v>
      </c>
      <c r="CL31" s="166" t="e">
        <f t="shared" si="103"/>
        <v>#DIV/0!</v>
      </c>
      <c r="CM31" s="213">
        <f t="shared" si="84"/>
        <v>1</v>
      </c>
      <c r="CN31" s="214">
        <f t="shared" ref="CN31:CN40" si="137">IF((CM31+CM42+CM43)=0,1,0)</f>
        <v>0</v>
      </c>
    </row>
    <row r="32" spans="2:92" ht="15">
      <c r="B32" s="228"/>
      <c r="C32" s="82">
        <v>720</v>
      </c>
      <c r="D32" s="103">
        <f t="shared" si="73"/>
        <v>30</v>
      </c>
      <c r="E32" s="100">
        <f t="shared" si="18"/>
        <v>43813.59652777778</v>
      </c>
      <c r="F32" s="10" t="str">
        <f t="shared" ref="F32:F41" si="138">C32&amp;"Hr."</f>
        <v>720Hr.</v>
      </c>
      <c r="G32" s="40"/>
      <c r="H32" s="40"/>
      <c r="I32" s="41"/>
      <c r="J32" s="13"/>
      <c r="K32" s="13"/>
      <c r="L32" s="15"/>
      <c r="M32" s="157">
        <f t="shared" ref="M32:M41" si="139">4*J32/(-2*J32+12*K32+3)</f>
        <v>0</v>
      </c>
      <c r="N32" s="157">
        <f t="shared" ref="N32:N41" si="140">9*K32/(-2*J32+12*K32+3)</f>
        <v>0</v>
      </c>
      <c r="O32" s="166" t="e">
        <f t="shared" ref="O32:O39" si="141">ABS(((L32-(IF(ISBLANK(L31),L30,L31)))/L32)/(($C32-(IF(ISBLANK(L31),$C30,$C31)))/2))</f>
        <v>#DIV/0!</v>
      </c>
      <c r="P32" s="213">
        <f t="shared" ref="P32:P41" si="142">IF(IF(ISBLANK(L32),1,O32)&lt;=0.001,0,1)</f>
        <v>1</v>
      </c>
      <c r="Q32" s="214">
        <f t="shared" si="132"/>
        <v>0</v>
      </c>
      <c r="R32" s="187"/>
      <c r="S32" s="82">
        <v>720</v>
      </c>
      <c r="T32" s="100">
        <f t="shared" si="21"/>
        <v>43462.379166666666</v>
      </c>
      <c r="U32" s="10" t="str">
        <f t="shared" si="86"/>
        <v>720Hr.</v>
      </c>
      <c r="V32" s="40"/>
      <c r="W32" s="40"/>
      <c r="X32" s="41"/>
      <c r="Y32" s="13"/>
      <c r="Z32" s="13"/>
      <c r="AA32" s="15"/>
      <c r="AB32" s="157">
        <f t="shared" ref="AB32:AB41" si="143">4*Y32/(-2*Y32+12*Z32+3)</f>
        <v>0</v>
      </c>
      <c r="AC32" s="157">
        <f t="shared" ref="AC32:AC41" si="144">9*Z32/(-2*Y32+12*Z32+3)</f>
        <v>0</v>
      </c>
      <c r="AD32" s="166" t="e">
        <f t="shared" ref="AD32:AD39" si="145">ABS(((AA32-(IF(ISBLANK(AA31),AA30,AA31)))/AA32)/(($C32-(IF(ISBLANK(AA31),$C30,$C31)))/2))</f>
        <v>#DIV/0!</v>
      </c>
      <c r="AE32" s="213">
        <f t="shared" ref="AE32:AE41" si="146">IF(IF(ISBLANK(AA32),1,AD32)&lt;=0.001,0,1)</f>
        <v>1</v>
      </c>
      <c r="AF32" s="214">
        <f t="shared" si="133"/>
        <v>0</v>
      </c>
      <c r="AG32" s="21"/>
      <c r="AH32" s="82">
        <v>2000</v>
      </c>
      <c r="AI32" s="100">
        <f t="shared" si="25"/>
        <v>43515.711805555555</v>
      </c>
      <c r="AJ32" s="10" t="str">
        <f t="shared" si="87"/>
        <v>2000Hr.</v>
      </c>
      <c r="AK32" s="40"/>
      <c r="AL32" s="40"/>
      <c r="AM32" s="41"/>
      <c r="AN32" s="13"/>
      <c r="AO32" s="13"/>
      <c r="AP32" s="15"/>
      <c r="AQ32" s="157">
        <f t="shared" ref="AQ32:AQ41" si="147">4*AN32/(-2*AN32+12*AO32+3)</f>
        <v>0</v>
      </c>
      <c r="AR32" s="157">
        <f t="shared" ref="AR32:AR41" si="148">9*AO32/(-2*AN32+12*AO32+3)</f>
        <v>0</v>
      </c>
      <c r="AS32" s="166" t="e">
        <f t="shared" ref="AS32:AS39" si="149">ABS(((AP32-(IF(ISBLANK(AP31),AP30,AP31)))/AP32)/(($C32-(IF(ISBLANK(AP31),$C30,$C31)))/2))</f>
        <v>#DIV/0!</v>
      </c>
      <c r="AT32" s="213">
        <f t="shared" ref="AT32:AT41" si="150">IF(IF(ISBLANK(AP32),1,AS32)&lt;=0.001,0,1)</f>
        <v>1</v>
      </c>
      <c r="AU32" s="214">
        <f t="shared" si="134"/>
        <v>0</v>
      </c>
      <c r="AV32" s="21"/>
      <c r="AW32" s="82">
        <v>2000</v>
      </c>
      <c r="AX32" s="100">
        <f t="shared" si="29"/>
        <v>43020.791666666672</v>
      </c>
      <c r="AY32" s="10" t="str">
        <f t="shared" si="88"/>
        <v>2000Hr.</v>
      </c>
      <c r="AZ32" s="40"/>
      <c r="BA32" s="40"/>
      <c r="BB32" s="41"/>
      <c r="BC32" s="13"/>
      <c r="BD32" s="13"/>
      <c r="BE32" s="15"/>
      <c r="BF32" s="157">
        <f t="shared" ref="BF32:BF41" si="151">4*BC32/(-2*BC32+12*BD32+3)</f>
        <v>0</v>
      </c>
      <c r="BG32" s="157">
        <f t="shared" ref="BG32:BG41" si="152">9*BD32/(-2*BC32+12*BD32+3)</f>
        <v>0</v>
      </c>
      <c r="BH32" s="166" t="e">
        <f t="shared" ref="BH32:BH39" si="153">ABS(((BE32-(IF(ISBLANK(BE31),BE30,BE31)))/BE32)/(($C32-(IF(ISBLANK(BE31),$C30,$C31)))/2))</f>
        <v>#DIV/0!</v>
      </c>
      <c r="BI32" s="213">
        <f t="shared" ref="BI32:BI41" si="154">IF(IF(ISBLANK(BE32),1,BH32)&lt;=0.001,0,1)</f>
        <v>1</v>
      </c>
      <c r="BJ32" s="214">
        <f t="shared" si="135"/>
        <v>0</v>
      </c>
      <c r="BK32" s="21"/>
      <c r="BL32" s="82">
        <v>2000</v>
      </c>
      <c r="BM32" s="100">
        <f t="shared" si="33"/>
        <v>43146.768055555556</v>
      </c>
      <c r="BN32" s="10" t="str">
        <f t="shared" si="89"/>
        <v>2000Hr.</v>
      </c>
      <c r="BO32" s="40"/>
      <c r="BP32" s="40"/>
      <c r="BQ32" s="41"/>
      <c r="BR32" s="13"/>
      <c r="BS32" s="13"/>
      <c r="BT32" s="15"/>
      <c r="BU32" s="157">
        <f t="shared" ref="BU32:BU41" si="155">4*BR32/(-2*BR32+12*BS32+3)</f>
        <v>0</v>
      </c>
      <c r="BV32" s="157">
        <f t="shared" ref="BV32:BV41" si="156">9*BS32/(-2*BR32+12*BS32+3)</f>
        <v>0</v>
      </c>
      <c r="BW32" s="166" t="e">
        <f t="shared" ref="BW32:BW39" si="157">ABS(((BT32-(IF(ISBLANK(BT31),BT30,BT31)))/BT32)/(($C32-(IF(ISBLANK(BT31),$C30,$C31)))/2))</f>
        <v>#DIV/0!</v>
      </c>
      <c r="BX32" s="213">
        <f t="shared" ref="BX32:BX41" si="158">IF(IF(ISBLANK(BT32),1,BW32)&lt;=0.001,0,1)</f>
        <v>1</v>
      </c>
      <c r="BY32" s="214">
        <f t="shared" si="136"/>
        <v>0</v>
      </c>
      <c r="BZ32" s="21"/>
      <c r="CA32" s="82">
        <v>2000</v>
      </c>
      <c r="CB32" s="100">
        <f t="shared" si="37"/>
        <v>43143.875</v>
      </c>
      <c r="CC32" s="10" t="str">
        <f t="shared" si="90"/>
        <v>2000Hr.</v>
      </c>
      <c r="CD32" s="40"/>
      <c r="CE32" s="40"/>
      <c r="CF32" s="41"/>
      <c r="CG32" s="13"/>
      <c r="CH32" s="13"/>
      <c r="CI32" s="15"/>
      <c r="CJ32" s="157">
        <f t="shared" ref="CJ32:CJ41" si="159">4*CG32/(-2*CG32+12*CH32+3)</f>
        <v>0</v>
      </c>
      <c r="CK32" s="157">
        <f t="shared" ref="CK32:CK41" si="160">9*CH32/(-2*CG32+12*CH32+3)</f>
        <v>0</v>
      </c>
      <c r="CL32" s="166" t="e">
        <f t="shared" ref="CL32:CL39" si="161">ABS(((CI32-(IF(ISBLANK(CI31),CI30,CI31)))/CI32)/(($C32-(IF(ISBLANK(CI31),$C30,$C31)))/2))</f>
        <v>#DIV/0!</v>
      </c>
      <c r="CM32" s="213">
        <f t="shared" ref="CM32:CM41" si="162">IF(IF(ISBLANK(CI32),1,CL32)&lt;=0.001,0,1)</f>
        <v>1</v>
      </c>
      <c r="CN32" s="214">
        <f t="shared" si="137"/>
        <v>0</v>
      </c>
    </row>
    <row r="33" spans="2:92" ht="15">
      <c r="B33" s="228"/>
      <c r="C33" s="82">
        <v>792</v>
      </c>
      <c r="D33" s="103">
        <f t="shared" si="73"/>
        <v>33</v>
      </c>
      <c r="E33" s="100">
        <f t="shared" si="18"/>
        <v>43816.59652777778</v>
      </c>
      <c r="F33" s="10" t="str">
        <f t="shared" si="138"/>
        <v>792Hr.</v>
      </c>
      <c r="G33" s="40"/>
      <c r="H33" s="40"/>
      <c r="I33" s="41"/>
      <c r="J33" s="13"/>
      <c r="K33" s="13"/>
      <c r="L33" s="15"/>
      <c r="M33" s="157">
        <f t="shared" si="139"/>
        <v>0</v>
      </c>
      <c r="N33" s="157">
        <f t="shared" si="140"/>
        <v>0</v>
      </c>
      <c r="O33" s="166" t="e">
        <f t="shared" si="141"/>
        <v>#DIV/0!</v>
      </c>
      <c r="P33" s="213">
        <f t="shared" si="142"/>
        <v>1</v>
      </c>
      <c r="Q33" s="214">
        <f t="shared" si="132"/>
        <v>0</v>
      </c>
      <c r="R33" s="187"/>
      <c r="S33" s="82">
        <v>792</v>
      </c>
      <c r="T33" s="100">
        <f t="shared" si="21"/>
        <v>43465.379166666666</v>
      </c>
      <c r="U33" s="10" t="str">
        <f t="shared" si="86"/>
        <v>792Hr.</v>
      </c>
      <c r="V33" s="40"/>
      <c r="W33" s="40"/>
      <c r="X33" s="41"/>
      <c r="Y33" s="13"/>
      <c r="Z33" s="13"/>
      <c r="AA33" s="15"/>
      <c r="AB33" s="157">
        <f t="shared" si="143"/>
        <v>0</v>
      </c>
      <c r="AC33" s="157">
        <f t="shared" si="144"/>
        <v>0</v>
      </c>
      <c r="AD33" s="166" t="e">
        <f t="shared" si="145"/>
        <v>#DIV/0!</v>
      </c>
      <c r="AE33" s="213">
        <f t="shared" si="146"/>
        <v>1</v>
      </c>
      <c r="AF33" s="214">
        <f t="shared" si="133"/>
        <v>0</v>
      </c>
      <c r="AG33" s="21"/>
      <c r="AH33" s="82">
        <v>2500</v>
      </c>
      <c r="AI33" s="100">
        <f t="shared" si="25"/>
        <v>43536.545138888883</v>
      </c>
      <c r="AJ33" s="10" t="str">
        <f t="shared" si="87"/>
        <v>2500Hr.</v>
      </c>
      <c r="AK33" s="40"/>
      <c r="AL33" s="40"/>
      <c r="AM33" s="41"/>
      <c r="AN33" s="13"/>
      <c r="AO33" s="13"/>
      <c r="AP33" s="15"/>
      <c r="AQ33" s="157">
        <f t="shared" si="147"/>
        <v>0</v>
      </c>
      <c r="AR33" s="157">
        <f t="shared" si="148"/>
        <v>0</v>
      </c>
      <c r="AS33" s="166" t="e">
        <f t="shared" si="149"/>
        <v>#DIV/0!</v>
      </c>
      <c r="AT33" s="213">
        <f t="shared" si="150"/>
        <v>1</v>
      </c>
      <c r="AU33" s="214">
        <f t="shared" si="134"/>
        <v>0</v>
      </c>
      <c r="AV33" s="21"/>
      <c r="AW33" s="82">
        <v>2500</v>
      </c>
      <c r="AX33" s="100">
        <f t="shared" si="29"/>
        <v>43041.625</v>
      </c>
      <c r="AY33" s="10" t="str">
        <f t="shared" si="88"/>
        <v>2500Hr.</v>
      </c>
      <c r="AZ33" s="40"/>
      <c r="BA33" s="40"/>
      <c r="BB33" s="41"/>
      <c r="BC33" s="13"/>
      <c r="BD33" s="13"/>
      <c r="BE33" s="15"/>
      <c r="BF33" s="157">
        <f t="shared" si="151"/>
        <v>0</v>
      </c>
      <c r="BG33" s="157">
        <f t="shared" si="152"/>
        <v>0</v>
      </c>
      <c r="BH33" s="166" t="e">
        <f t="shared" si="153"/>
        <v>#DIV/0!</v>
      </c>
      <c r="BI33" s="213">
        <f t="shared" si="154"/>
        <v>1</v>
      </c>
      <c r="BJ33" s="214">
        <f t="shared" si="135"/>
        <v>0</v>
      </c>
      <c r="BK33" s="21"/>
      <c r="BL33" s="82">
        <v>2500</v>
      </c>
      <c r="BM33" s="100">
        <f t="shared" si="33"/>
        <v>43167.601388888885</v>
      </c>
      <c r="BN33" s="10" t="str">
        <f t="shared" si="89"/>
        <v>2500Hr.</v>
      </c>
      <c r="BO33" s="40"/>
      <c r="BP33" s="40"/>
      <c r="BQ33" s="41"/>
      <c r="BR33" s="13"/>
      <c r="BS33" s="13"/>
      <c r="BT33" s="15"/>
      <c r="BU33" s="157">
        <f t="shared" si="155"/>
        <v>0</v>
      </c>
      <c r="BV33" s="157">
        <f t="shared" si="156"/>
        <v>0</v>
      </c>
      <c r="BW33" s="166" t="e">
        <f t="shared" si="157"/>
        <v>#DIV/0!</v>
      </c>
      <c r="BX33" s="213">
        <f t="shared" si="158"/>
        <v>1</v>
      </c>
      <c r="BY33" s="214">
        <f t="shared" si="136"/>
        <v>0</v>
      </c>
      <c r="BZ33" s="21"/>
      <c r="CA33" s="82">
        <v>2500</v>
      </c>
      <c r="CB33" s="100">
        <f t="shared" si="37"/>
        <v>43164.708333333328</v>
      </c>
      <c r="CC33" s="10" t="str">
        <f t="shared" si="90"/>
        <v>2500Hr.</v>
      </c>
      <c r="CD33" s="40"/>
      <c r="CE33" s="40"/>
      <c r="CF33" s="41"/>
      <c r="CG33" s="13"/>
      <c r="CH33" s="13"/>
      <c r="CI33" s="15"/>
      <c r="CJ33" s="157">
        <f t="shared" si="159"/>
        <v>0</v>
      </c>
      <c r="CK33" s="157">
        <f t="shared" si="160"/>
        <v>0</v>
      </c>
      <c r="CL33" s="166" t="e">
        <f t="shared" si="161"/>
        <v>#DIV/0!</v>
      </c>
      <c r="CM33" s="213">
        <f t="shared" si="162"/>
        <v>1</v>
      </c>
      <c r="CN33" s="214">
        <f t="shared" si="137"/>
        <v>0</v>
      </c>
    </row>
    <row r="34" spans="2:92" ht="15">
      <c r="B34" s="228"/>
      <c r="C34" s="82">
        <v>840</v>
      </c>
      <c r="D34" s="103">
        <f t="shared" si="73"/>
        <v>35</v>
      </c>
      <c r="E34" s="100">
        <f t="shared" si="18"/>
        <v>43818.59652777778</v>
      </c>
      <c r="F34" s="10" t="str">
        <f t="shared" si="138"/>
        <v>840Hr.</v>
      </c>
      <c r="G34" s="40"/>
      <c r="H34" s="40"/>
      <c r="I34" s="41"/>
      <c r="J34" s="13"/>
      <c r="K34" s="13"/>
      <c r="L34" s="15"/>
      <c r="M34" s="157">
        <f t="shared" si="139"/>
        <v>0</v>
      </c>
      <c r="N34" s="157">
        <f t="shared" si="140"/>
        <v>0</v>
      </c>
      <c r="O34" s="166" t="e">
        <f t="shared" si="141"/>
        <v>#DIV/0!</v>
      </c>
      <c r="P34" s="213">
        <f t="shared" si="142"/>
        <v>1</v>
      </c>
      <c r="Q34" s="214">
        <f t="shared" si="132"/>
        <v>0</v>
      </c>
      <c r="R34" s="187"/>
      <c r="S34" s="82">
        <v>840</v>
      </c>
      <c r="T34" s="100">
        <f t="shared" si="21"/>
        <v>43467.379166666666</v>
      </c>
      <c r="U34" s="10" t="str">
        <f t="shared" si="86"/>
        <v>840Hr.</v>
      </c>
      <c r="V34" s="40"/>
      <c r="W34" s="40"/>
      <c r="X34" s="41"/>
      <c r="Y34" s="13"/>
      <c r="Z34" s="13"/>
      <c r="AA34" s="15"/>
      <c r="AB34" s="157">
        <f t="shared" si="143"/>
        <v>0</v>
      </c>
      <c r="AC34" s="157">
        <f t="shared" si="144"/>
        <v>0</v>
      </c>
      <c r="AD34" s="166" t="e">
        <f t="shared" si="145"/>
        <v>#DIV/0!</v>
      </c>
      <c r="AE34" s="213">
        <f t="shared" si="146"/>
        <v>1</v>
      </c>
      <c r="AF34" s="214">
        <f t="shared" si="133"/>
        <v>0</v>
      </c>
      <c r="AG34" s="21"/>
      <c r="AH34" s="82">
        <v>3000</v>
      </c>
      <c r="AI34" s="100">
        <f t="shared" si="25"/>
        <v>43557.378472222219</v>
      </c>
      <c r="AJ34" s="10" t="str">
        <f t="shared" si="87"/>
        <v>3000Hr.</v>
      </c>
      <c r="AK34" s="40"/>
      <c r="AL34" s="40"/>
      <c r="AM34" s="41"/>
      <c r="AN34" s="13"/>
      <c r="AO34" s="13"/>
      <c r="AP34" s="15"/>
      <c r="AQ34" s="157">
        <f t="shared" si="147"/>
        <v>0</v>
      </c>
      <c r="AR34" s="157">
        <f t="shared" si="148"/>
        <v>0</v>
      </c>
      <c r="AS34" s="166" t="e">
        <f t="shared" si="149"/>
        <v>#DIV/0!</v>
      </c>
      <c r="AT34" s="213">
        <f t="shared" si="150"/>
        <v>1</v>
      </c>
      <c r="AU34" s="214">
        <f t="shared" si="134"/>
        <v>0</v>
      </c>
      <c r="AV34" s="21"/>
      <c r="AW34" s="82">
        <v>3000</v>
      </c>
      <c r="AX34" s="100">
        <f t="shared" si="29"/>
        <v>43062.458333333336</v>
      </c>
      <c r="AY34" s="10" t="str">
        <f t="shared" si="88"/>
        <v>3000Hr.</v>
      </c>
      <c r="AZ34" s="40"/>
      <c r="BA34" s="40"/>
      <c r="BB34" s="41"/>
      <c r="BC34" s="13"/>
      <c r="BD34" s="13"/>
      <c r="BE34" s="15"/>
      <c r="BF34" s="157">
        <f t="shared" si="151"/>
        <v>0</v>
      </c>
      <c r="BG34" s="157">
        <f t="shared" si="152"/>
        <v>0</v>
      </c>
      <c r="BH34" s="166" t="e">
        <f t="shared" si="153"/>
        <v>#DIV/0!</v>
      </c>
      <c r="BI34" s="213">
        <f t="shared" si="154"/>
        <v>1</v>
      </c>
      <c r="BJ34" s="214">
        <f t="shared" si="135"/>
        <v>0</v>
      </c>
      <c r="BK34" s="21"/>
      <c r="BL34" s="82">
        <v>3000</v>
      </c>
      <c r="BM34" s="100">
        <f t="shared" si="33"/>
        <v>43188.43472222222</v>
      </c>
      <c r="BN34" s="10" t="str">
        <f t="shared" si="89"/>
        <v>3000Hr.</v>
      </c>
      <c r="BO34" s="40"/>
      <c r="BP34" s="40"/>
      <c r="BQ34" s="41"/>
      <c r="BR34" s="13"/>
      <c r="BS34" s="13"/>
      <c r="BT34" s="15"/>
      <c r="BU34" s="157">
        <f t="shared" si="155"/>
        <v>0</v>
      </c>
      <c r="BV34" s="157">
        <f t="shared" si="156"/>
        <v>0</v>
      </c>
      <c r="BW34" s="166" t="e">
        <f t="shared" si="157"/>
        <v>#DIV/0!</v>
      </c>
      <c r="BX34" s="213">
        <f t="shared" si="158"/>
        <v>1</v>
      </c>
      <c r="BY34" s="214">
        <f t="shared" si="136"/>
        <v>0</v>
      </c>
      <c r="BZ34" s="21"/>
      <c r="CA34" s="82">
        <v>3000</v>
      </c>
      <c r="CB34" s="100">
        <f t="shared" si="37"/>
        <v>43185.541666666664</v>
      </c>
      <c r="CC34" s="10" t="str">
        <f t="shared" si="90"/>
        <v>3000Hr.</v>
      </c>
      <c r="CD34" s="40"/>
      <c r="CE34" s="40"/>
      <c r="CF34" s="41"/>
      <c r="CG34" s="13"/>
      <c r="CH34" s="13"/>
      <c r="CI34" s="15"/>
      <c r="CJ34" s="157">
        <f t="shared" si="159"/>
        <v>0</v>
      </c>
      <c r="CK34" s="157">
        <f t="shared" si="160"/>
        <v>0</v>
      </c>
      <c r="CL34" s="166" t="e">
        <f t="shared" si="161"/>
        <v>#DIV/0!</v>
      </c>
      <c r="CM34" s="213">
        <f t="shared" si="162"/>
        <v>1</v>
      </c>
      <c r="CN34" s="214">
        <f t="shared" si="137"/>
        <v>0</v>
      </c>
    </row>
    <row r="35" spans="2:92" ht="15">
      <c r="B35" s="228"/>
      <c r="C35" s="82">
        <v>912</v>
      </c>
      <c r="D35" s="103">
        <f t="shared" si="73"/>
        <v>38</v>
      </c>
      <c r="E35" s="100">
        <f t="shared" si="18"/>
        <v>43821.59652777778</v>
      </c>
      <c r="F35" s="10" t="str">
        <f t="shared" si="138"/>
        <v>912Hr.</v>
      </c>
      <c r="G35" s="40"/>
      <c r="H35" s="40"/>
      <c r="I35" s="41"/>
      <c r="J35" s="13"/>
      <c r="K35" s="13"/>
      <c r="L35" s="15"/>
      <c r="M35" s="157">
        <f t="shared" si="139"/>
        <v>0</v>
      </c>
      <c r="N35" s="157">
        <f t="shared" si="140"/>
        <v>0</v>
      </c>
      <c r="O35" s="166" t="e">
        <f t="shared" si="141"/>
        <v>#DIV/0!</v>
      </c>
      <c r="P35" s="213">
        <f t="shared" si="142"/>
        <v>1</v>
      </c>
      <c r="Q35" s="214">
        <f t="shared" si="132"/>
        <v>0</v>
      </c>
      <c r="R35" s="187"/>
      <c r="S35" s="82">
        <v>912</v>
      </c>
      <c r="T35" s="100">
        <f t="shared" si="21"/>
        <v>43470.379166666666</v>
      </c>
      <c r="U35" s="10" t="str">
        <f t="shared" si="86"/>
        <v>912Hr.</v>
      </c>
      <c r="V35" s="40"/>
      <c r="W35" s="40"/>
      <c r="X35" s="41"/>
      <c r="Y35" s="13"/>
      <c r="Z35" s="13"/>
      <c r="AA35" s="15"/>
      <c r="AB35" s="157">
        <f t="shared" si="143"/>
        <v>0</v>
      </c>
      <c r="AC35" s="157">
        <f t="shared" si="144"/>
        <v>0</v>
      </c>
      <c r="AD35" s="166" t="e">
        <f t="shared" si="145"/>
        <v>#DIV/0!</v>
      </c>
      <c r="AE35" s="213">
        <f t="shared" si="146"/>
        <v>1</v>
      </c>
      <c r="AF35" s="214">
        <f t="shared" si="133"/>
        <v>0</v>
      </c>
      <c r="AG35" s="21"/>
      <c r="AH35" s="82">
        <v>4000</v>
      </c>
      <c r="AI35" s="100">
        <f t="shared" si="25"/>
        <v>43599.045138888883</v>
      </c>
      <c r="AJ35" s="10" t="str">
        <f t="shared" si="87"/>
        <v>4000Hr.</v>
      </c>
      <c r="AK35" s="40"/>
      <c r="AL35" s="40"/>
      <c r="AM35" s="41"/>
      <c r="AN35" s="13"/>
      <c r="AO35" s="13"/>
      <c r="AP35" s="15"/>
      <c r="AQ35" s="157">
        <f t="shared" si="147"/>
        <v>0</v>
      </c>
      <c r="AR35" s="157">
        <f t="shared" si="148"/>
        <v>0</v>
      </c>
      <c r="AS35" s="166" t="e">
        <f t="shared" si="149"/>
        <v>#DIV/0!</v>
      </c>
      <c r="AT35" s="213">
        <f t="shared" si="150"/>
        <v>1</v>
      </c>
      <c r="AU35" s="214">
        <f t="shared" si="134"/>
        <v>0</v>
      </c>
      <c r="AV35" s="21"/>
      <c r="AW35" s="82">
        <v>4000</v>
      </c>
      <c r="AX35" s="100">
        <f t="shared" si="29"/>
        <v>43104.125</v>
      </c>
      <c r="AY35" s="10" t="str">
        <f t="shared" si="88"/>
        <v>4000Hr.</v>
      </c>
      <c r="AZ35" s="40"/>
      <c r="BA35" s="40"/>
      <c r="BB35" s="41"/>
      <c r="BC35" s="13"/>
      <c r="BD35" s="13"/>
      <c r="BE35" s="15"/>
      <c r="BF35" s="157">
        <f t="shared" si="151"/>
        <v>0</v>
      </c>
      <c r="BG35" s="157">
        <f t="shared" si="152"/>
        <v>0</v>
      </c>
      <c r="BH35" s="166" t="e">
        <f t="shared" si="153"/>
        <v>#DIV/0!</v>
      </c>
      <c r="BI35" s="213">
        <f t="shared" si="154"/>
        <v>1</v>
      </c>
      <c r="BJ35" s="214">
        <f t="shared" si="135"/>
        <v>0</v>
      </c>
      <c r="BK35" s="21"/>
      <c r="BL35" s="82">
        <v>4000</v>
      </c>
      <c r="BM35" s="100">
        <f t="shared" si="33"/>
        <v>43230.101388888885</v>
      </c>
      <c r="BN35" s="10" t="str">
        <f t="shared" si="89"/>
        <v>4000Hr.</v>
      </c>
      <c r="BO35" s="40"/>
      <c r="BP35" s="40"/>
      <c r="BQ35" s="41"/>
      <c r="BR35" s="13"/>
      <c r="BS35" s="13"/>
      <c r="BT35" s="15"/>
      <c r="BU35" s="157">
        <f t="shared" si="155"/>
        <v>0</v>
      </c>
      <c r="BV35" s="157">
        <f t="shared" si="156"/>
        <v>0</v>
      </c>
      <c r="BW35" s="166" t="e">
        <f t="shared" si="157"/>
        <v>#DIV/0!</v>
      </c>
      <c r="BX35" s="213">
        <f t="shared" si="158"/>
        <v>1</v>
      </c>
      <c r="BY35" s="214">
        <f t="shared" si="136"/>
        <v>0</v>
      </c>
      <c r="BZ35" s="21"/>
      <c r="CA35" s="82">
        <v>4000</v>
      </c>
      <c r="CB35" s="100">
        <f t="shared" si="37"/>
        <v>43227.208333333328</v>
      </c>
      <c r="CC35" s="10" t="str">
        <f t="shared" si="90"/>
        <v>4000Hr.</v>
      </c>
      <c r="CD35" s="40"/>
      <c r="CE35" s="40"/>
      <c r="CF35" s="41"/>
      <c r="CG35" s="13"/>
      <c r="CH35" s="13"/>
      <c r="CI35" s="15"/>
      <c r="CJ35" s="157">
        <f t="shared" si="159"/>
        <v>0</v>
      </c>
      <c r="CK35" s="157">
        <f t="shared" si="160"/>
        <v>0</v>
      </c>
      <c r="CL35" s="166" t="e">
        <f t="shared" si="161"/>
        <v>#DIV/0!</v>
      </c>
      <c r="CM35" s="213">
        <f t="shared" si="162"/>
        <v>1</v>
      </c>
      <c r="CN35" s="214">
        <f t="shared" si="137"/>
        <v>0</v>
      </c>
    </row>
    <row r="36" spans="2:92" ht="15" hidden="1">
      <c r="B36" s="228"/>
      <c r="C36" s="82">
        <v>5000</v>
      </c>
      <c r="D36" s="103">
        <f t="shared" si="73"/>
        <v>208.33333333333331</v>
      </c>
      <c r="E36" s="100">
        <f t="shared" si="18"/>
        <v>43991.929861111115</v>
      </c>
      <c r="F36" s="10" t="str">
        <f t="shared" si="138"/>
        <v>5000Hr.</v>
      </c>
      <c r="G36" s="40"/>
      <c r="H36" s="40"/>
      <c r="I36" s="41"/>
      <c r="J36" s="13"/>
      <c r="K36" s="13"/>
      <c r="L36" s="15"/>
      <c r="M36" s="157">
        <f t="shared" si="139"/>
        <v>0</v>
      </c>
      <c r="N36" s="157">
        <f t="shared" si="140"/>
        <v>0</v>
      </c>
      <c r="O36" s="166" t="e">
        <f t="shared" si="141"/>
        <v>#DIV/0!</v>
      </c>
      <c r="P36" s="213">
        <f t="shared" si="142"/>
        <v>1</v>
      </c>
      <c r="Q36" s="214">
        <f t="shared" si="132"/>
        <v>0</v>
      </c>
      <c r="R36" s="187"/>
      <c r="S36" s="82">
        <v>5000</v>
      </c>
      <c r="T36" s="100">
        <f t="shared" si="21"/>
        <v>43640.712500000001</v>
      </c>
      <c r="U36" s="10" t="str">
        <f t="shared" si="86"/>
        <v>5000Hr.</v>
      </c>
      <c r="V36" s="40"/>
      <c r="W36" s="40"/>
      <c r="X36" s="41"/>
      <c r="Y36" s="13"/>
      <c r="Z36" s="13"/>
      <c r="AA36" s="15"/>
      <c r="AB36" s="157">
        <f t="shared" si="143"/>
        <v>0</v>
      </c>
      <c r="AC36" s="157">
        <f t="shared" si="144"/>
        <v>0</v>
      </c>
      <c r="AD36" s="166" t="e">
        <f t="shared" si="145"/>
        <v>#DIV/0!</v>
      </c>
      <c r="AE36" s="213">
        <f t="shared" si="146"/>
        <v>1</v>
      </c>
      <c r="AF36" s="214">
        <f t="shared" si="133"/>
        <v>0</v>
      </c>
      <c r="AG36" s="21"/>
      <c r="AH36" s="82">
        <v>5000</v>
      </c>
      <c r="AI36" s="100">
        <f t="shared" si="25"/>
        <v>43640.711805555555</v>
      </c>
      <c r="AJ36" s="10" t="str">
        <f t="shared" si="87"/>
        <v>5000Hr.</v>
      </c>
      <c r="AK36" s="40"/>
      <c r="AL36" s="40"/>
      <c r="AM36" s="41"/>
      <c r="AN36" s="13"/>
      <c r="AO36" s="13"/>
      <c r="AP36" s="15"/>
      <c r="AQ36" s="157">
        <f t="shared" si="147"/>
        <v>0</v>
      </c>
      <c r="AR36" s="157">
        <f t="shared" si="148"/>
        <v>0</v>
      </c>
      <c r="AS36" s="166" t="e">
        <f t="shared" si="149"/>
        <v>#DIV/0!</v>
      </c>
      <c r="AT36" s="213">
        <f t="shared" si="150"/>
        <v>1</v>
      </c>
      <c r="AU36" s="214">
        <f t="shared" si="134"/>
        <v>0</v>
      </c>
      <c r="AV36" s="21"/>
      <c r="AW36" s="82">
        <v>5000</v>
      </c>
      <c r="AX36" s="100">
        <f t="shared" si="29"/>
        <v>43145.791666666672</v>
      </c>
      <c r="AY36" s="10" t="str">
        <f t="shared" si="88"/>
        <v>5000Hr.</v>
      </c>
      <c r="AZ36" s="40"/>
      <c r="BA36" s="40"/>
      <c r="BB36" s="41"/>
      <c r="BC36" s="13"/>
      <c r="BD36" s="13"/>
      <c r="BE36" s="15"/>
      <c r="BF36" s="157">
        <f t="shared" si="151"/>
        <v>0</v>
      </c>
      <c r="BG36" s="157">
        <f t="shared" si="152"/>
        <v>0</v>
      </c>
      <c r="BH36" s="166" t="e">
        <f t="shared" si="153"/>
        <v>#DIV/0!</v>
      </c>
      <c r="BI36" s="213">
        <f t="shared" si="154"/>
        <v>1</v>
      </c>
      <c r="BJ36" s="214">
        <f t="shared" si="135"/>
        <v>0</v>
      </c>
      <c r="BK36" s="21"/>
      <c r="BL36" s="82">
        <v>5000</v>
      </c>
      <c r="BM36" s="100">
        <f t="shared" si="33"/>
        <v>43271.768055555556</v>
      </c>
      <c r="BN36" s="10" t="str">
        <f t="shared" si="89"/>
        <v>5000Hr.</v>
      </c>
      <c r="BO36" s="40"/>
      <c r="BP36" s="40"/>
      <c r="BQ36" s="41"/>
      <c r="BR36" s="13"/>
      <c r="BS36" s="13"/>
      <c r="BT36" s="15"/>
      <c r="BU36" s="157">
        <f t="shared" si="155"/>
        <v>0</v>
      </c>
      <c r="BV36" s="157">
        <f t="shared" si="156"/>
        <v>0</v>
      </c>
      <c r="BW36" s="166" t="e">
        <f t="shared" si="157"/>
        <v>#DIV/0!</v>
      </c>
      <c r="BX36" s="213">
        <f t="shared" si="158"/>
        <v>1</v>
      </c>
      <c r="BY36" s="214">
        <f t="shared" si="136"/>
        <v>0</v>
      </c>
      <c r="BZ36" s="21"/>
      <c r="CA36" s="82">
        <v>5000</v>
      </c>
      <c r="CB36" s="100">
        <f t="shared" si="37"/>
        <v>43268.875</v>
      </c>
      <c r="CC36" s="10" t="str">
        <f t="shared" si="90"/>
        <v>5000Hr.</v>
      </c>
      <c r="CD36" s="40"/>
      <c r="CE36" s="40"/>
      <c r="CF36" s="41"/>
      <c r="CG36" s="13"/>
      <c r="CH36" s="13"/>
      <c r="CI36" s="15"/>
      <c r="CJ36" s="157">
        <f t="shared" si="159"/>
        <v>0</v>
      </c>
      <c r="CK36" s="157">
        <f t="shared" si="160"/>
        <v>0</v>
      </c>
      <c r="CL36" s="166" t="e">
        <f t="shared" si="161"/>
        <v>#DIV/0!</v>
      </c>
      <c r="CM36" s="213">
        <f t="shared" si="162"/>
        <v>1</v>
      </c>
      <c r="CN36" s="214">
        <f t="shared" si="137"/>
        <v>0</v>
      </c>
    </row>
    <row r="37" spans="2:92" ht="15" hidden="1">
      <c r="B37" s="228"/>
      <c r="C37" s="82">
        <v>7000</v>
      </c>
      <c r="D37" s="103">
        <f t="shared" si="73"/>
        <v>291.66666666666663</v>
      </c>
      <c r="E37" s="100">
        <f t="shared" si="18"/>
        <v>44075.263194444444</v>
      </c>
      <c r="F37" s="10" t="str">
        <f t="shared" si="138"/>
        <v>7000Hr.</v>
      </c>
      <c r="G37" s="40"/>
      <c r="H37" s="40"/>
      <c r="I37" s="41"/>
      <c r="J37" s="13"/>
      <c r="K37" s="13"/>
      <c r="L37" s="15"/>
      <c r="M37" s="157">
        <f t="shared" si="139"/>
        <v>0</v>
      </c>
      <c r="N37" s="157">
        <f t="shared" si="140"/>
        <v>0</v>
      </c>
      <c r="O37" s="166" t="e">
        <f t="shared" si="141"/>
        <v>#DIV/0!</v>
      </c>
      <c r="P37" s="213">
        <f t="shared" si="142"/>
        <v>1</v>
      </c>
      <c r="Q37" s="214">
        <f t="shared" si="132"/>
        <v>0</v>
      </c>
      <c r="R37" s="187"/>
      <c r="S37" s="82">
        <v>7000</v>
      </c>
      <c r="T37" s="100">
        <f t="shared" si="21"/>
        <v>43724.04583333333</v>
      </c>
      <c r="U37" s="10" t="str">
        <f t="shared" si="86"/>
        <v>7000Hr.</v>
      </c>
      <c r="V37" s="40"/>
      <c r="W37" s="40"/>
      <c r="X37" s="41"/>
      <c r="Y37" s="13"/>
      <c r="Z37" s="13"/>
      <c r="AA37" s="15"/>
      <c r="AB37" s="157">
        <f t="shared" si="143"/>
        <v>0</v>
      </c>
      <c r="AC37" s="157">
        <f t="shared" si="144"/>
        <v>0</v>
      </c>
      <c r="AD37" s="166" t="e">
        <f t="shared" si="145"/>
        <v>#DIV/0!</v>
      </c>
      <c r="AE37" s="213">
        <f t="shared" si="146"/>
        <v>1</v>
      </c>
      <c r="AF37" s="214">
        <f t="shared" si="133"/>
        <v>0</v>
      </c>
      <c r="AG37" s="21"/>
      <c r="AH37" s="82">
        <v>7000</v>
      </c>
      <c r="AI37" s="100">
        <f t="shared" si="25"/>
        <v>43724.045138888883</v>
      </c>
      <c r="AJ37" s="10" t="str">
        <f t="shared" si="87"/>
        <v>7000Hr.</v>
      </c>
      <c r="AK37" s="40"/>
      <c r="AL37" s="40"/>
      <c r="AM37" s="41"/>
      <c r="AN37" s="13"/>
      <c r="AO37" s="13"/>
      <c r="AP37" s="15"/>
      <c r="AQ37" s="157">
        <f t="shared" si="147"/>
        <v>0</v>
      </c>
      <c r="AR37" s="157">
        <f t="shared" si="148"/>
        <v>0</v>
      </c>
      <c r="AS37" s="166" t="e">
        <f t="shared" si="149"/>
        <v>#DIV/0!</v>
      </c>
      <c r="AT37" s="213">
        <f t="shared" si="150"/>
        <v>1</v>
      </c>
      <c r="AU37" s="214">
        <f t="shared" si="134"/>
        <v>0</v>
      </c>
      <c r="AV37" s="21"/>
      <c r="AW37" s="82">
        <v>7000</v>
      </c>
      <c r="AX37" s="100">
        <f t="shared" si="29"/>
        <v>43229.125</v>
      </c>
      <c r="AY37" s="10" t="str">
        <f t="shared" si="88"/>
        <v>7000Hr.</v>
      </c>
      <c r="AZ37" s="40"/>
      <c r="BA37" s="40"/>
      <c r="BB37" s="41"/>
      <c r="BC37" s="13"/>
      <c r="BD37" s="13"/>
      <c r="BE37" s="15"/>
      <c r="BF37" s="157">
        <f t="shared" si="151"/>
        <v>0</v>
      </c>
      <c r="BG37" s="157">
        <f t="shared" si="152"/>
        <v>0</v>
      </c>
      <c r="BH37" s="166" t="e">
        <f t="shared" si="153"/>
        <v>#DIV/0!</v>
      </c>
      <c r="BI37" s="213">
        <f t="shared" si="154"/>
        <v>1</v>
      </c>
      <c r="BJ37" s="214">
        <f t="shared" si="135"/>
        <v>0</v>
      </c>
      <c r="BK37" s="21"/>
      <c r="BL37" s="82">
        <v>7000</v>
      </c>
      <c r="BM37" s="100">
        <f t="shared" si="33"/>
        <v>43355.101388888885</v>
      </c>
      <c r="BN37" s="10" t="str">
        <f t="shared" si="89"/>
        <v>7000Hr.</v>
      </c>
      <c r="BO37" s="40"/>
      <c r="BP37" s="40"/>
      <c r="BQ37" s="41"/>
      <c r="BR37" s="13"/>
      <c r="BS37" s="13"/>
      <c r="BT37" s="15"/>
      <c r="BU37" s="157">
        <f t="shared" si="155"/>
        <v>0</v>
      </c>
      <c r="BV37" s="157">
        <f t="shared" si="156"/>
        <v>0</v>
      </c>
      <c r="BW37" s="166" t="e">
        <f t="shared" si="157"/>
        <v>#DIV/0!</v>
      </c>
      <c r="BX37" s="213">
        <f t="shared" si="158"/>
        <v>1</v>
      </c>
      <c r="BY37" s="214">
        <f t="shared" si="136"/>
        <v>0</v>
      </c>
      <c r="BZ37" s="21"/>
      <c r="CA37" s="82">
        <v>7000</v>
      </c>
      <c r="CB37" s="100">
        <f t="shared" si="37"/>
        <v>43352.208333333328</v>
      </c>
      <c r="CC37" s="10" t="str">
        <f t="shared" si="90"/>
        <v>7000Hr.</v>
      </c>
      <c r="CD37" s="40"/>
      <c r="CE37" s="40"/>
      <c r="CF37" s="41"/>
      <c r="CG37" s="13"/>
      <c r="CH37" s="13"/>
      <c r="CI37" s="15"/>
      <c r="CJ37" s="157">
        <f t="shared" si="159"/>
        <v>0</v>
      </c>
      <c r="CK37" s="157">
        <f t="shared" si="160"/>
        <v>0</v>
      </c>
      <c r="CL37" s="166" t="e">
        <f t="shared" si="161"/>
        <v>#DIV/0!</v>
      </c>
      <c r="CM37" s="213">
        <f t="shared" si="162"/>
        <v>1</v>
      </c>
      <c r="CN37" s="214">
        <f t="shared" si="137"/>
        <v>0</v>
      </c>
    </row>
    <row r="38" spans="2:92" ht="15" hidden="1">
      <c r="B38" s="228"/>
      <c r="C38" s="82">
        <v>10000</v>
      </c>
      <c r="D38" s="103">
        <f t="shared" si="73"/>
        <v>416.66666666666663</v>
      </c>
      <c r="E38" s="100">
        <f t="shared" si="18"/>
        <v>44200.263194444444</v>
      </c>
      <c r="F38" s="10" t="str">
        <f t="shared" si="138"/>
        <v>10000Hr.</v>
      </c>
      <c r="G38" s="40"/>
      <c r="H38" s="40"/>
      <c r="I38" s="41"/>
      <c r="J38" s="13"/>
      <c r="K38" s="13"/>
      <c r="L38" s="15"/>
      <c r="M38" s="157">
        <f t="shared" si="139"/>
        <v>0</v>
      </c>
      <c r="N38" s="157">
        <f t="shared" si="140"/>
        <v>0</v>
      </c>
      <c r="O38" s="166" t="e">
        <f t="shared" si="141"/>
        <v>#DIV/0!</v>
      </c>
      <c r="P38" s="213">
        <f t="shared" si="142"/>
        <v>1</v>
      </c>
      <c r="Q38" s="214">
        <f t="shared" si="132"/>
        <v>0</v>
      </c>
      <c r="R38" s="187"/>
      <c r="S38" s="82">
        <v>10000</v>
      </c>
      <c r="T38" s="100">
        <f t="shared" si="21"/>
        <v>43849.04583333333</v>
      </c>
      <c r="U38" s="10" t="str">
        <f t="shared" si="86"/>
        <v>10000Hr.</v>
      </c>
      <c r="V38" s="40"/>
      <c r="W38" s="40"/>
      <c r="X38" s="41"/>
      <c r="Y38" s="13"/>
      <c r="Z38" s="13"/>
      <c r="AA38" s="15"/>
      <c r="AB38" s="157">
        <f t="shared" si="143"/>
        <v>0</v>
      </c>
      <c r="AC38" s="157">
        <f t="shared" si="144"/>
        <v>0</v>
      </c>
      <c r="AD38" s="166" t="e">
        <f t="shared" si="145"/>
        <v>#DIV/0!</v>
      </c>
      <c r="AE38" s="213">
        <f t="shared" si="146"/>
        <v>1</v>
      </c>
      <c r="AF38" s="214">
        <f t="shared" si="133"/>
        <v>0</v>
      </c>
      <c r="AG38" s="21"/>
      <c r="AH38" s="82">
        <v>10000</v>
      </c>
      <c r="AI38" s="100">
        <f t="shared" si="25"/>
        <v>43849.045138888883</v>
      </c>
      <c r="AJ38" s="10" t="str">
        <f t="shared" si="87"/>
        <v>10000Hr.</v>
      </c>
      <c r="AK38" s="40"/>
      <c r="AL38" s="40"/>
      <c r="AM38" s="41"/>
      <c r="AN38" s="13"/>
      <c r="AO38" s="13"/>
      <c r="AP38" s="15"/>
      <c r="AQ38" s="157">
        <f t="shared" si="147"/>
        <v>0</v>
      </c>
      <c r="AR38" s="157">
        <f t="shared" si="148"/>
        <v>0</v>
      </c>
      <c r="AS38" s="166" t="e">
        <f t="shared" si="149"/>
        <v>#DIV/0!</v>
      </c>
      <c r="AT38" s="213">
        <f t="shared" si="150"/>
        <v>1</v>
      </c>
      <c r="AU38" s="214">
        <f t="shared" si="134"/>
        <v>0</v>
      </c>
      <c r="AV38" s="21"/>
      <c r="AW38" s="82">
        <v>10000</v>
      </c>
      <c r="AX38" s="100">
        <f t="shared" si="29"/>
        <v>43354.125</v>
      </c>
      <c r="AY38" s="10" t="str">
        <f t="shared" si="88"/>
        <v>10000Hr.</v>
      </c>
      <c r="AZ38" s="40"/>
      <c r="BA38" s="40"/>
      <c r="BB38" s="41"/>
      <c r="BC38" s="13"/>
      <c r="BD38" s="13"/>
      <c r="BE38" s="15"/>
      <c r="BF38" s="157">
        <f t="shared" si="151"/>
        <v>0</v>
      </c>
      <c r="BG38" s="157">
        <f t="shared" si="152"/>
        <v>0</v>
      </c>
      <c r="BH38" s="166" t="e">
        <f t="shared" si="153"/>
        <v>#DIV/0!</v>
      </c>
      <c r="BI38" s="213">
        <f t="shared" si="154"/>
        <v>1</v>
      </c>
      <c r="BJ38" s="214">
        <f t="shared" si="135"/>
        <v>0</v>
      </c>
      <c r="BK38" s="21"/>
      <c r="BL38" s="82">
        <v>10000</v>
      </c>
      <c r="BM38" s="100">
        <f t="shared" si="33"/>
        <v>43480.101388888885</v>
      </c>
      <c r="BN38" s="10" t="str">
        <f t="shared" si="89"/>
        <v>10000Hr.</v>
      </c>
      <c r="BO38" s="40"/>
      <c r="BP38" s="40"/>
      <c r="BQ38" s="41"/>
      <c r="BR38" s="13"/>
      <c r="BS38" s="13"/>
      <c r="BT38" s="15"/>
      <c r="BU38" s="157">
        <f t="shared" si="155"/>
        <v>0</v>
      </c>
      <c r="BV38" s="157">
        <f t="shared" si="156"/>
        <v>0</v>
      </c>
      <c r="BW38" s="166" t="e">
        <f t="shared" si="157"/>
        <v>#DIV/0!</v>
      </c>
      <c r="BX38" s="213">
        <f t="shared" si="158"/>
        <v>1</v>
      </c>
      <c r="BY38" s="214">
        <f t="shared" si="136"/>
        <v>0</v>
      </c>
      <c r="BZ38" s="21"/>
      <c r="CA38" s="82">
        <v>10000</v>
      </c>
      <c r="CB38" s="100">
        <f t="shared" si="37"/>
        <v>43477.208333333328</v>
      </c>
      <c r="CC38" s="10" t="str">
        <f t="shared" si="90"/>
        <v>10000Hr.</v>
      </c>
      <c r="CD38" s="40"/>
      <c r="CE38" s="40"/>
      <c r="CF38" s="41"/>
      <c r="CG38" s="13"/>
      <c r="CH38" s="13"/>
      <c r="CI38" s="15"/>
      <c r="CJ38" s="157">
        <f t="shared" si="159"/>
        <v>0</v>
      </c>
      <c r="CK38" s="157">
        <f t="shared" si="160"/>
        <v>0</v>
      </c>
      <c r="CL38" s="166" t="e">
        <f t="shared" si="161"/>
        <v>#DIV/0!</v>
      </c>
      <c r="CM38" s="213">
        <f t="shared" si="162"/>
        <v>1</v>
      </c>
      <c r="CN38" s="214">
        <f t="shared" si="137"/>
        <v>0</v>
      </c>
    </row>
    <row r="39" spans="2:92" ht="15" hidden="1">
      <c r="B39" s="228"/>
      <c r="C39" s="82">
        <v>15000</v>
      </c>
      <c r="D39" s="103">
        <f t="shared" si="73"/>
        <v>625</v>
      </c>
      <c r="E39" s="100">
        <f t="shared" si="18"/>
        <v>44408.59652777778</v>
      </c>
      <c r="F39" s="10" t="str">
        <f t="shared" si="138"/>
        <v>15000Hr.</v>
      </c>
      <c r="G39" s="40"/>
      <c r="H39" s="40"/>
      <c r="I39" s="41"/>
      <c r="J39" s="13"/>
      <c r="K39" s="13"/>
      <c r="L39" s="15"/>
      <c r="M39" s="157">
        <f t="shared" si="139"/>
        <v>0</v>
      </c>
      <c r="N39" s="157">
        <f t="shared" si="140"/>
        <v>0</v>
      </c>
      <c r="O39" s="166" t="e">
        <f t="shared" si="141"/>
        <v>#DIV/0!</v>
      </c>
      <c r="P39" s="213">
        <f t="shared" si="142"/>
        <v>1</v>
      </c>
      <c r="Q39" s="214">
        <f t="shared" si="132"/>
        <v>0</v>
      </c>
      <c r="R39" s="187"/>
      <c r="S39" s="82">
        <v>15000</v>
      </c>
      <c r="T39" s="100">
        <f t="shared" si="21"/>
        <v>44057.379166666666</v>
      </c>
      <c r="U39" s="10" t="str">
        <f t="shared" si="86"/>
        <v>15000Hr.</v>
      </c>
      <c r="V39" s="40"/>
      <c r="W39" s="40"/>
      <c r="X39" s="41"/>
      <c r="Y39" s="13"/>
      <c r="Z39" s="13"/>
      <c r="AA39" s="15"/>
      <c r="AB39" s="157">
        <f t="shared" si="143"/>
        <v>0</v>
      </c>
      <c r="AC39" s="157">
        <f t="shared" si="144"/>
        <v>0</v>
      </c>
      <c r="AD39" s="166" t="e">
        <f t="shared" si="145"/>
        <v>#DIV/0!</v>
      </c>
      <c r="AE39" s="213">
        <f t="shared" si="146"/>
        <v>1</v>
      </c>
      <c r="AF39" s="214">
        <f t="shared" si="133"/>
        <v>0</v>
      </c>
      <c r="AG39" s="21"/>
      <c r="AH39" s="82">
        <v>15000</v>
      </c>
      <c r="AI39" s="100">
        <f t="shared" si="25"/>
        <v>44057.378472222219</v>
      </c>
      <c r="AJ39" s="10" t="str">
        <f t="shared" si="87"/>
        <v>15000Hr.</v>
      </c>
      <c r="AK39" s="40"/>
      <c r="AL39" s="40"/>
      <c r="AM39" s="41"/>
      <c r="AN39" s="13"/>
      <c r="AO39" s="13"/>
      <c r="AP39" s="15"/>
      <c r="AQ39" s="157">
        <f t="shared" si="147"/>
        <v>0</v>
      </c>
      <c r="AR39" s="157">
        <f t="shared" si="148"/>
        <v>0</v>
      </c>
      <c r="AS39" s="166" t="e">
        <f t="shared" si="149"/>
        <v>#DIV/0!</v>
      </c>
      <c r="AT39" s="213">
        <f t="shared" si="150"/>
        <v>1</v>
      </c>
      <c r="AU39" s="214">
        <f t="shared" si="134"/>
        <v>0</v>
      </c>
      <c r="AV39" s="21"/>
      <c r="AW39" s="82">
        <v>15000</v>
      </c>
      <c r="AX39" s="100">
        <f t="shared" si="29"/>
        <v>43562.458333333336</v>
      </c>
      <c r="AY39" s="10" t="str">
        <f t="shared" si="88"/>
        <v>15000Hr.</v>
      </c>
      <c r="AZ39" s="40"/>
      <c r="BA39" s="40"/>
      <c r="BB39" s="41"/>
      <c r="BC39" s="13"/>
      <c r="BD39" s="13"/>
      <c r="BE39" s="15"/>
      <c r="BF39" s="157">
        <f t="shared" si="151"/>
        <v>0</v>
      </c>
      <c r="BG39" s="157">
        <f t="shared" si="152"/>
        <v>0</v>
      </c>
      <c r="BH39" s="166" t="e">
        <f t="shared" si="153"/>
        <v>#DIV/0!</v>
      </c>
      <c r="BI39" s="213">
        <f t="shared" si="154"/>
        <v>1</v>
      </c>
      <c r="BJ39" s="214">
        <f t="shared" si="135"/>
        <v>0</v>
      </c>
      <c r="BK39" s="21"/>
      <c r="BL39" s="82">
        <v>15000</v>
      </c>
      <c r="BM39" s="100">
        <f t="shared" si="33"/>
        <v>43688.43472222222</v>
      </c>
      <c r="BN39" s="10" t="str">
        <f t="shared" si="89"/>
        <v>15000Hr.</v>
      </c>
      <c r="BO39" s="40"/>
      <c r="BP39" s="40"/>
      <c r="BQ39" s="41"/>
      <c r="BR39" s="13"/>
      <c r="BS39" s="13"/>
      <c r="BT39" s="15"/>
      <c r="BU39" s="157">
        <f t="shared" si="155"/>
        <v>0</v>
      </c>
      <c r="BV39" s="157">
        <f t="shared" si="156"/>
        <v>0</v>
      </c>
      <c r="BW39" s="166" t="e">
        <f t="shared" si="157"/>
        <v>#DIV/0!</v>
      </c>
      <c r="BX39" s="213">
        <f t="shared" si="158"/>
        <v>1</v>
      </c>
      <c r="BY39" s="214">
        <f t="shared" si="136"/>
        <v>0</v>
      </c>
      <c r="BZ39" s="21"/>
      <c r="CA39" s="82">
        <v>15000</v>
      </c>
      <c r="CB39" s="100">
        <f t="shared" si="37"/>
        <v>43685.541666666664</v>
      </c>
      <c r="CC39" s="10" t="str">
        <f t="shared" si="90"/>
        <v>15000Hr.</v>
      </c>
      <c r="CD39" s="40"/>
      <c r="CE39" s="40"/>
      <c r="CF39" s="41"/>
      <c r="CG39" s="13"/>
      <c r="CH39" s="13"/>
      <c r="CI39" s="15"/>
      <c r="CJ39" s="157">
        <f t="shared" si="159"/>
        <v>0</v>
      </c>
      <c r="CK39" s="157">
        <f t="shared" si="160"/>
        <v>0</v>
      </c>
      <c r="CL39" s="166" t="e">
        <f t="shared" si="161"/>
        <v>#DIV/0!</v>
      </c>
      <c r="CM39" s="213">
        <f t="shared" si="162"/>
        <v>1</v>
      </c>
      <c r="CN39" s="214">
        <f t="shared" si="137"/>
        <v>0</v>
      </c>
    </row>
    <row r="40" spans="2:92" ht="15" hidden="1">
      <c r="B40" s="228"/>
      <c r="C40" s="82">
        <v>20000</v>
      </c>
      <c r="D40" s="103">
        <f t="shared" si="73"/>
        <v>833.33333333333326</v>
      </c>
      <c r="E40" s="100">
        <f t="shared" si="18"/>
        <v>44616.929861111115</v>
      </c>
      <c r="F40" s="10" t="str">
        <f t="shared" ref="F40" si="163">C40&amp;"Hr."</f>
        <v>20000Hr.</v>
      </c>
      <c r="G40" s="40"/>
      <c r="H40" s="40"/>
      <c r="I40" s="41"/>
      <c r="J40" s="13"/>
      <c r="K40" s="13"/>
      <c r="L40" s="15"/>
      <c r="M40" s="157">
        <f t="shared" ref="M40" si="164">4*J40/(-2*J40+12*K40+3)</f>
        <v>0</v>
      </c>
      <c r="N40" s="157">
        <f t="shared" ref="N40" si="165">9*K40/(-2*J40+12*K40+3)</f>
        <v>0</v>
      </c>
      <c r="O40" s="166" t="e">
        <f t="shared" ref="O40" si="166">ABS(((L40-(IF(ISBLANK(L39),L38,L39)))/L40)/(($C40-(IF(ISBLANK(L39),$C38,$C39)))/2))</f>
        <v>#DIV/0!</v>
      </c>
      <c r="P40" s="213">
        <f t="shared" ref="P40" si="167">IF(IF(ISBLANK(L40),1,O40)&lt;=0.001,0,1)</f>
        <v>1</v>
      </c>
      <c r="Q40" s="214">
        <f t="shared" si="132"/>
        <v>0</v>
      </c>
      <c r="R40" s="187"/>
      <c r="S40" s="82">
        <v>20000</v>
      </c>
      <c r="T40" s="100">
        <f t="shared" si="21"/>
        <v>44265.712500000001</v>
      </c>
      <c r="U40" s="10" t="str">
        <f t="shared" si="86"/>
        <v>20000Hr.</v>
      </c>
      <c r="V40" s="40"/>
      <c r="W40" s="40"/>
      <c r="X40" s="41"/>
      <c r="Y40" s="13"/>
      <c r="Z40" s="13"/>
      <c r="AA40" s="15"/>
      <c r="AB40" s="157">
        <f t="shared" ref="AB40" si="168">4*Y40/(-2*Y40+12*Z40+3)</f>
        <v>0</v>
      </c>
      <c r="AC40" s="157">
        <f t="shared" ref="AC40" si="169">9*Z40/(-2*Y40+12*Z40+3)</f>
        <v>0</v>
      </c>
      <c r="AD40" s="166" t="e">
        <f t="shared" ref="AD40" si="170">ABS(((AA40-(IF(ISBLANK(AA39),AA38,AA39)))/AA40)/(($C40-(IF(ISBLANK(AA39),$C38,$C39)))/2))</f>
        <v>#DIV/0!</v>
      </c>
      <c r="AE40" s="213">
        <f t="shared" ref="AE40" si="171">IF(IF(ISBLANK(AA40),1,AD40)&lt;=0.001,0,1)</f>
        <v>1</v>
      </c>
      <c r="AF40" s="214">
        <f t="shared" si="133"/>
        <v>0</v>
      </c>
      <c r="AG40" s="21"/>
      <c r="AH40" s="82">
        <v>20000</v>
      </c>
      <c r="AI40" s="100">
        <f t="shared" si="25"/>
        <v>44265.711805555555</v>
      </c>
      <c r="AJ40" s="10" t="str">
        <f t="shared" si="87"/>
        <v>20000Hr.</v>
      </c>
      <c r="AK40" s="40"/>
      <c r="AL40" s="40"/>
      <c r="AM40" s="41"/>
      <c r="AN40" s="13"/>
      <c r="AO40" s="13"/>
      <c r="AP40" s="15"/>
      <c r="AQ40" s="157">
        <f t="shared" ref="AQ40" si="172">4*AN40/(-2*AN40+12*AO40+3)</f>
        <v>0</v>
      </c>
      <c r="AR40" s="157">
        <f t="shared" ref="AR40" si="173">9*AO40/(-2*AN40+12*AO40+3)</f>
        <v>0</v>
      </c>
      <c r="AS40" s="166" t="e">
        <f t="shared" ref="AS40" si="174">ABS(((AP40-(IF(ISBLANK(AP39),AP38,AP39)))/AP40)/(($C40-(IF(ISBLANK(AP39),$C38,$C39)))/2))</f>
        <v>#DIV/0!</v>
      </c>
      <c r="AT40" s="213">
        <f t="shared" ref="AT40" si="175">IF(IF(ISBLANK(AP40),1,AS40)&lt;=0.001,0,1)</f>
        <v>1</v>
      </c>
      <c r="AU40" s="214">
        <f t="shared" si="134"/>
        <v>0</v>
      </c>
      <c r="AV40" s="21"/>
      <c r="AW40" s="82">
        <v>20000</v>
      </c>
      <c r="AX40" s="100">
        <f t="shared" si="29"/>
        <v>43770.791666666672</v>
      </c>
      <c r="AY40" s="10" t="str">
        <f t="shared" si="88"/>
        <v>20000Hr.</v>
      </c>
      <c r="AZ40" s="40"/>
      <c r="BA40" s="40"/>
      <c r="BB40" s="41"/>
      <c r="BC40" s="13"/>
      <c r="BD40" s="13"/>
      <c r="BE40" s="15"/>
      <c r="BF40" s="157">
        <f t="shared" ref="BF40" si="176">4*BC40/(-2*BC40+12*BD40+3)</f>
        <v>0</v>
      </c>
      <c r="BG40" s="157">
        <f t="shared" ref="BG40" si="177">9*BD40/(-2*BC40+12*BD40+3)</f>
        <v>0</v>
      </c>
      <c r="BH40" s="166" t="e">
        <f t="shared" ref="BH40" si="178">ABS(((BE40-(IF(ISBLANK(BE39),BE38,BE39)))/BE40)/(($C40-(IF(ISBLANK(BE39),$C38,$C39)))/2))</f>
        <v>#DIV/0!</v>
      </c>
      <c r="BI40" s="213">
        <f t="shared" ref="BI40" si="179">IF(IF(ISBLANK(BE40),1,BH40)&lt;=0.001,0,1)</f>
        <v>1</v>
      </c>
      <c r="BJ40" s="214">
        <f t="shared" si="135"/>
        <v>0</v>
      </c>
      <c r="BK40" s="21"/>
      <c r="BL40" s="82">
        <v>20000</v>
      </c>
      <c r="BM40" s="100">
        <f t="shared" si="33"/>
        <v>43896.768055555556</v>
      </c>
      <c r="BN40" s="10" t="str">
        <f t="shared" si="89"/>
        <v>20000Hr.</v>
      </c>
      <c r="BO40" s="40"/>
      <c r="BP40" s="40"/>
      <c r="BQ40" s="41"/>
      <c r="BR40" s="13"/>
      <c r="BS40" s="13"/>
      <c r="BT40" s="15"/>
      <c r="BU40" s="157">
        <f t="shared" ref="BU40" si="180">4*BR40/(-2*BR40+12*BS40+3)</f>
        <v>0</v>
      </c>
      <c r="BV40" s="157">
        <f t="shared" ref="BV40" si="181">9*BS40/(-2*BR40+12*BS40+3)</f>
        <v>0</v>
      </c>
      <c r="BW40" s="166" t="e">
        <f t="shared" ref="BW40" si="182">ABS(((BT40-(IF(ISBLANK(BT39),BT38,BT39)))/BT40)/(($C40-(IF(ISBLANK(BT39),$C38,$C39)))/2))</f>
        <v>#DIV/0!</v>
      </c>
      <c r="BX40" s="213">
        <f t="shared" ref="BX40" si="183">IF(IF(ISBLANK(BT40),1,BW40)&lt;=0.001,0,1)</f>
        <v>1</v>
      </c>
      <c r="BY40" s="214">
        <f t="shared" si="136"/>
        <v>0</v>
      </c>
      <c r="BZ40" s="21"/>
      <c r="CA40" s="82">
        <v>20000</v>
      </c>
      <c r="CB40" s="100">
        <f t="shared" si="37"/>
        <v>43893.875</v>
      </c>
      <c r="CC40" s="10" t="str">
        <f t="shared" si="90"/>
        <v>20000Hr.</v>
      </c>
      <c r="CD40" s="40"/>
      <c r="CE40" s="40"/>
      <c r="CF40" s="41"/>
      <c r="CG40" s="13"/>
      <c r="CH40" s="13"/>
      <c r="CI40" s="15"/>
      <c r="CJ40" s="157">
        <f t="shared" ref="CJ40" si="184">4*CG40/(-2*CG40+12*CH40+3)</f>
        <v>0</v>
      </c>
      <c r="CK40" s="157">
        <f t="shared" ref="CK40" si="185">9*CH40/(-2*CG40+12*CH40+3)</f>
        <v>0</v>
      </c>
      <c r="CL40" s="166" t="e">
        <f t="shared" ref="CL40" si="186">ABS(((CI40-(IF(ISBLANK(CI39),CI38,CI39)))/CI40)/(($C40-(IF(ISBLANK(CI39),$C38,$C39)))/2))</f>
        <v>#DIV/0!</v>
      </c>
      <c r="CM40" s="213">
        <f t="shared" ref="CM40" si="187">IF(IF(ISBLANK(CI40),1,CL40)&lt;=0.001,0,1)</f>
        <v>1</v>
      </c>
      <c r="CN40" s="214">
        <f t="shared" si="137"/>
        <v>0</v>
      </c>
    </row>
    <row r="41" spans="2:92" ht="15" hidden="1">
      <c r="B41" s="228"/>
      <c r="C41" s="82">
        <v>25000</v>
      </c>
      <c r="D41" s="103">
        <f t="shared" si="73"/>
        <v>1041.6666666666665</v>
      </c>
      <c r="E41" s="100">
        <f t="shared" si="18"/>
        <v>44825.263194444444</v>
      </c>
      <c r="F41" s="10" t="str">
        <f t="shared" si="138"/>
        <v>25000Hr.</v>
      </c>
      <c r="G41" s="40"/>
      <c r="H41" s="40"/>
      <c r="I41" s="41"/>
      <c r="J41" s="13"/>
      <c r="K41" s="13"/>
      <c r="L41" s="15"/>
      <c r="M41" s="157">
        <f t="shared" si="139"/>
        <v>0</v>
      </c>
      <c r="N41" s="157">
        <f t="shared" si="140"/>
        <v>0</v>
      </c>
      <c r="O41" s="166" t="e">
        <f>ABS(((L41-(IF(ISBLANK(L39),L38,L39)))/L41)/(($C41-(IF(ISBLANK(L39),$C38,$C39)))/2))</f>
        <v>#DIV/0!</v>
      </c>
      <c r="P41" s="213">
        <f t="shared" si="142"/>
        <v>1</v>
      </c>
      <c r="Q41" s="214">
        <f t="shared" ref="Q41" si="188">IF((P41+P51+P52)=0,1,0)</f>
        <v>0</v>
      </c>
      <c r="R41" s="187"/>
      <c r="S41" s="82">
        <v>25000</v>
      </c>
      <c r="T41" s="100">
        <f t="shared" si="21"/>
        <v>44474.04583333333</v>
      </c>
      <c r="U41" s="10" t="str">
        <f t="shared" si="86"/>
        <v>25000Hr.</v>
      </c>
      <c r="V41" s="40"/>
      <c r="W41" s="40"/>
      <c r="X41" s="41"/>
      <c r="Y41" s="13"/>
      <c r="Z41" s="13"/>
      <c r="AA41" s="15"/>
      <c r="AB41" s="157">
        <f t="shared" si="143"/>
        <v>0</v>
      </c>
      <c r="AC41" s="157">
        <f t="shared" si="144"/>
        <v>0</v>
      </c>
      <c r="AD41" s="166" t="e">
        <f>ABS(((AA41-(IF(ISBLANK(AA39),AA38,AA39)))/AA41)/(($C41-(IF(ISBLANK(AA39),$C38,$C39)))/2))</f>
        <v>#DIV/0!</v>
      </c>
      <c r="AE41" s="213">
        <f t="shared" si="146"/>
        <v>1</v>
      </c>
      <c r="AF41" s="214">
        <f t="shared" ref="AF41" si="189">IF((AE41+AE51+AE52)=0,1,0)</f>
        <v>0</v>
      </c>
      <c r="AG41" s="21"/>
      <c r="AH41" s="82">
        <v>25000</v>
      </c>
      <c r="AI41" s="100">
        <f t="shared" si="25"/>
        <v>44474.045138888883</v>
      </c>
      <c r="AJ41" s="10" t="str">
        <f t="shared" si="87"/>
        <v>25000Hr.</v>
      </c>
      <c r="AK41" s="40"/>
      <c r="AL41" s="40"/>
      <c r="AM41" s="41"/>
      <c r="AN41" s="13"/>
      <c r="AO41" s="13"/>
      <c r="AP41" s="15"/>
      <c r="AQ41" s="157">
        <f t="shared" si="147"/>
        <v>0</v>
      </c>
      <c r="AR41" s="157">
        <f t="shared" si="148"/>
        <v>0</v>
      </c>
      <c r="AS41" s="166" t="e">
        <f>ABS(((AP41-(IF(ISBLANK(AP39),AP38,AP39)))/AP41)/(($C41-(IF(ISBLANK(AP39),$C38,$C39)))/2))</f>
        <v>#DIV/0!</v>
      </c>
      <c r="AT41" s="213">
        <f t="shared" si="150"/>
        <v>1</v>
      </c>
      <c r="AU41" s="214">
        <f t="shared" ref="AU41" si="190">IF((AT41+AT51+AT52)=0,1,0)</f>
        <v>0</v>
      </c>
      <c r="AV41" s="21"/>
      <c r="AW41" s="82">
        <v>25000</v>
      </c>
      <c r="AX41" s="100">
        <f t="shared" si="29"/>
        <v>43979.125</v>
      </c>
      <c r="AY41" s="10" t="str">
        <f t="shared" si="88"/>
        <v>25000Hr.</v>
      </c>
      <c r="AZ41" s="40"/>
      <c r="BA41" s="40"/>
      <c r="BB41" s="41"/>
      <c r="BC41" s="13"/>
      <c r="BD41" s="13"/>
      <c r="BE41" s="15"/>
      <c r="BF41" s="157">
        <f t="shared" si="151"/>
        <v>0</v>
      </c>
      <c r="BG41" s="157">
        <f t="shared" si="152"/>
        <v>0</v>
      </c>
      <c r="BH41" s="166" t="e">
        <f>ABS(((BE41-(IF(ISBLANK(BE39),BE38,BE39)))/BE41)/(($C41-(IF(ISBLANK(BE39),$C38,$C39)))/2))</f>
        <v>#DIV/0!</v>
      </c>
      <c r="BI41" s="213">
        <f t="shared" si="154"/>
        <v>1</v>
      </c>
      <c r="BJ41" s="214">
        <f t="shared" ref="BJ41" si="191">IF((BI41+BI51+BI52)=0,1,0)</f>
        <v>0</v>
      </c>
      <c r="BK41" s="21"/>
      <c r="BL41" s="82">
        <v>25000</v>
      </c>
      <c r="BM41" s="100">
        <f t="shared" si="33"/>
        <v>44105.101388888885</v>
      </c>
      <c r="BN41" s="10" t="str">
        <f t="shared" si="89"/>
        <v>25000Hr.</v>
      </c>
      <c r="BO41" s="40"/>
      <c r="BP41" s="40"/>
      <c r="BQ41" s="41"/>
      <c r="BR41" s="13"/>
      <c r="BS41" s="13"/>
      <c r="BT41" s="15"/>
      <c r="BU41" s="157">
        <f t="shared" si="155"/>
        <v>0</v>
      </c>
      <c r="BV41" s="157">
        <f t="shared" si="156"/>
        <v>0</v>
      </c>
      <c r="BW41" s="166" t="e">
        <f>ABS(((BT41-(IF(ISBLANK(BT39),BT38,BT39)))/BT41)/(($C41-(IF(ISBLANK(BT39),$C38,$C39)))/2))</f>
        <v>#DIV/0!</v>
      </c>
      <c r="BX41" s="213">
        <f t="shared" si="158"/>
        <v>1</v>
      </c>
      <c r="BY41" s="214">
        <f t="shared" ref="BY41" si="192">IF((BX41+BX51+BX52)=0,1,0)</f>
        <v>0</v>
      </c>
      <c r="BZ41" s="21"/>
      <c r="CA41" s="82">
        <v>25000</v>
      </c>
      <c r="CB41" s="100">
        <f t="shared" si="37"/>
        <v>44102.208333333328</v>
      </c>
      <c r="CC41" s="10" t="str">
        <f t="shared" si="90"/>
        <v>25000Hr.</v>
      </c>
      <c r="CD41" s="40"/>
      <c r="CE41" s="40"/>
      <c r="CF41" s="41"/>
      <c r="CG41" s="13"/>
      <c r="CH41" s="13"/>
      <c r="CI41" s="15"/>
      <c r="CJ41" s="157">
        <f t="shared" si="159"/>
        <v>0</v>
      </c>
      <c r="CK41" s="157">
        <f t="shared" si="160"/>
        <v>0</v>
      </c>
      <c r="CL41" s="166" t="e">
        <f>ABS(((CI41-(IF(ISBLANK(CI39),CI38,CI39)))/CI41)/(($C41-(IF(ISBLANK(CI39),$C38,$C39)))/2))</f>
        <v>#DIV/0!</v>
      </c>
      <c r="CM41" s="213">
        <f t="shared" si="162"/>
        <v>1</v>
      </c>
      <c r="CN41" s="214">
        <f t="shared" ref="CN41" si="193">IF((CM41+CM51+CM52)=0,1,0)</f>
        <v>0</v>
      </c>
    </row>
    <row r="42" spans="2:92" ht="15" hidden="1">
      <c r="B42" s="228"/>
      <c r="C42" s="82">
        <v>30000</v>
      </c>
      <c r="D42" s="103">
        <f t="shared" si="73"/>
        <v>1250</v>
      </c>
      <c r="E42" s="100">
        <f t="shared" si="18"/>
        <v>45033.59652777778</v>
      </c>
      <c r="F42" s="10" t="str">
        <f t="shared" si="131"/>
        <v>30000Hr.</v>
      </c>
      <c r="G42" s="40"/>
      <c r="H42" s="40"/>
      <c r="I42" s="41"/>
      <c r="J42" s="13"/>
      <c r="K42" s="13"/>
      <c r="L42" s="15"/>
      <c r="M42" s="157">
        <f t="shared" si="123"/>
        <v>0</v>
      </c>
      <c r="N42" s="157">
        <f t="shared" si="124"/>
        <v>0</v>
      </c>
      <c r="O42" s="166" t="e">
        <f>ABS(((L42-(IF(ISBLANK(L31),L30,L31)))/L42)/(($C42-(IF(ISBLANK(L31),$C30,$C31)))/2))</f>
        <v>#DIV/0!</v>
      </c>
      <c r="P42" s="213">
        <f t="shared" si="74"/>
        <v>1</v>
      </c>
      <c r="Q42" s="214">
        <f t="shared" si="75"/>
        <v>0</v>
      </c>
      <c r="R42" s="187"/>
      <c r="S42" s="82">
        <v>30000</v>
      </c>
      <c r="T42" s="100">
        <f t="shared" si="21"/>
        <v>44682.379166666666</v>
      </c>
      <c r="U42" s="10" t="str">
        <f t="shared" si="86"/>
        <v>30000Hr.</v>
      </c>
      <c r="V42" s="40"/>
      <c r="W42" s="40"/>
      <c r="X42" s="41"/>
      <c r="Y42" s="13"/>
      <c r="Z42" s="13"/>
      <c r="AA42" s="15"/>
      <c r="AB42" s="157">
        <f t="shared" si="125"/>
        <v>0</v>
      </c>
      <c r="AC42" s="157">
        <f t="shared" si="126"/>
        <v>0</v>
      </c>
      <c r="AD42" s="166" t="e">
        <f>ABS(((AA42-(IF(ISBLANK(AA31),AA30,AA31)))/AA42)/(($C42-(IF(ISBLANK(AA31),$C30,$C31)))/2))</f>
        <v>#DIV/0!</v>
      </c>
      <c r="AE42" s="213">
        <f t="shared" si="76"/>
        <v>1</v>
      </c>
      <c r="AF42" s="214">
        <f t="shared" si="77"/>
        <v>0</v>
      </c>
      <c r="AG42" s="21"/>
      <c r="AH42" s="82">
        <v>30000</v>
      </c>
      <c r="AI42" s="100">
        <f t="shared" si="25"/>
        <v>44682.378472222219</v>
      </c>
      <c r="AJ42" s="10" t="str">
        <f t="shared" si="87"/>
        <v>30000Hr.</v>
      </c>
      <c r="AK42" s="40"/>
      <c r="AL42" s="40"/>
      <c r="AM42" s="41"/>
      <c r="AN42" s="13"/>
      <c r="AO42" s="13"/>
      <c r="AP42" s="15"/>
      <c r="AQ42" s="157">
        <f t="shared" si="127"/>
        <v>0</v>
      </c>
      <c r="AR42" s="157">
        <f t="shared" si="128"/>
        <v>0</v>
      </c>
      <c r="AS42" s="166" t="e">
        <f>ABS(((AP42-(IF(ISBLANK(AP31),AP30,AP31)))/AP42)/(($C42-(IF(ISBLANK(AP31),$C30,$C31)))/2))</f>
        <v>#DIV/0!</v>
      </c>
      <c r="AT42" s="213">
        <f t="shared" si="78"/>
        <v>1</v>
      </c>
      <c r="AU42" s="214">
        <f t="shared" si="79"/>
        <v>0</v>
      </c>
      <c r="AV42" s="21"/>
      <c r="AW42" s="82">
        <v>30000</v>
      </c>
      <c r="AX42" s="100">
        <f t="shared" si="29"/>
        <v>44187.458333333336</v>
      </c>
      <c r="AY42" s="10" t="str">
        <f t="shared" si="88"/>
        <v>30000Hr.</v>
      </c>
      <c r="AZ42" s="40"/>
      <c r="BA42" s="40"/>
      <c r="BB42" s="41"/>
      <c r="BC42" s="13"/>
      <c r="BD42" s="13"/>
      <c r="BE42" s="15"/>
      <c r="BF42" s="157">
        <f t="shared" si="129"/>
        <v>0</v>
      </c>
      <c r="BG42" s="157">
        <f t="shared" si="130"/>
        <v>0</v>
      </c>
      <c r="BH42" s="166" t="e">
        <f>ABS(((BE42-(IF(ISBLANK(BE31),BE30,BE31)))/BE42)/(($C42-(IF(ISBLANK(BE31),$C30,$C31)))/2))</f>
        <v>#DIV/0!</v>
      </c>
      <c r="BI42" s="213">
        <f t="shared" si="80"/>
        <v>1</v>
      </c>
      <c r="BJ42" s="214">
        <f t="shared" si="81"/>
        <v>0</v>
      </c>
      <c r="BK42" s="21"/>
      <c r="BL42" s="82">
        <v>30000</v>
      </c>
      <c r="BM42" s="100">
        <f t="shared" si="33"/>
        <v>44313.43472222222</v>
      </c>
      <c r="BN42" s="10" t="str">
        <f t="shared" si="89"/>
        <v>30000Hr.</v>
      </c>
      <c r="BO42" s="40"/>
      <c r="BP42" s="40"/>
      <c r="BQ42" s="41"/>
      <c r="BR42" s="13"/>
      <c r="BS42" s="13"/>
      <c r="BT42" s="15"/>
      <c r="BU42" s="157">
        <f t="shared" si="35"/>
        <v>0</v>
      </c>
      <c r="BV42" s="157">
        <f t="shared" si="36"/>
        <v>0</v>
      </c>
      <c r="BW42" s="166" t="e">
        <f>ABS(((BT42-(IF(ISBLANK(BT31),BT30,BT31)))/BT42)/(($C42-(IF(ISBLANK(BT31),$C30,$C31)))/2))</f>
        <v>#DIV/0!</v>
      </c>
      <c r="BX42" s="213">
        <f t="shared" si="82"/>
        <v>1</v>
      </c>
      <c r="BY42" s="214">
        <f t="shared" si="83"/>
        <v>0</v>
      </c>
      <c r="BZ42" s="21"/>
      <c r="CA42" s="82">
        <v>30000</v>
      </c>
      <c r="CB42" s="100">
        <f t="shared" si="37"/>
        <v>44310.541666666664</v>
      </c>
      <c r="CC42" s="10" t="str">
        <f t="shared" si="90"/>
        <v>30000Hr.</v>
      </c>
      <c r="CD42" s="40"/>
      <c r="CE42" s="40"/>
      <c r="CF42" s="41"/>
      <c r="CG42" s="13"/>
      <c r="CH42" s="13"/>
      <c r="CI42" s="15"/>
      <c r="CJ42" s="157">
        <f t="shared" si="39"/>
        <v>0</v>
      </c>
      <c r="CK42" s="157">
        <f t="shared" si="40"/>
        <v>0</v>
      </c>
      <c r="CL42" s="166" t="e">
        <f>ABS(((CI42-(IF(ISBLANK(CI31),CI30,CI31)))/CI42)/(($C42-(IF(ISBLANK(CI31),$C30,$C31)))/2))</f>
        <v>#DIV/0!</v>
      </c>
      <c r="CM42" s="213">
        <f t="shared" si="84"/>
        <v>1</v>
      </c>
      <c r="CN42" s="214">
        <f t="shared" si="85"/>
        <v>0</v>
      </c>
    </row>
    <row r="43" spans="2:92" ht="15" hidden="1">
      <c r="B43" s="228"/>
      <c r="C43" s="82">
        <v>40000</v>
      </c>
      <c r="D43" s="103">
        <f t="shared" si="73"/>
        <v>1666.6666666666665</v>
      </c>
      <c r="E43" s="100">
        <f t="shared" si="18"/>
        <v>45450.263194444444</v>
      </c>
      <c r="F43" s="10" t="str">
        <f t="shared" si="131"/>
        <v>40000Hr.</v>
      </c>
      <c r="G43" s="40"/>
      <c r="H43" s="40"/>
      <c r="I43" s="41"/>
      <c r="J43" s="13"/>
      <c r="K43" s="13"/>
      <c r="L43" s="15"/>
      <c r="M43" s="157">
        <f t="shared" si="123"/>
        <v>0</v>
      </c>
      <c r="N43" s="157">
        <f t="shared" si="124"/>
        <v>0</v>
      </c>
      <c r="O43" s="166" t="e">
        <f>ABS(((L43-(IF(ISBLANK(L42),L31,L42)))/L43)/(($C43-(IF(ISBLANK(L42),$C31,$C42)))/2))</f>
        <v>#DIV/0!</v>
      </c>
      <c r="P43" s="213">
        <f t="shared" si="74"/>
        <v>1</v>
      </c>
      <c r="Q43" s="214">
        <f t="shared" si="75"/>
        <v>0</v>
      </c>
      <c r="R43" s="187"/>
      <c r="S43" s="82">
        <v>40000</v>
      </c>
      <c r="T43" s="100">
        <f t="shared" si="21"/>
        <v>45099.04583333333</v>
      </c>
      <c r="U43" s="10" t="str">
        <f t="shared" si="86"/>
        <v>40000Hr.</v>
      </c>
      <c r="V43" s="40"/>
      <c r="W43" s="40"/>
      <c r="X43" s="41"/>
      <c r="Y43" s="13"/>
      <c r="Z43" s="13"/>
      <c r="AA43" s="15"/>
      <c r="AB43" s="157">
        <f t="shared" si="125"/>
        <v>0</v>
      </c>
      <c r="AC43" s="157">
        <f t="shared" si="126"/>
        <v>0</v>
      </c>
      <c r="AD43" s="166" t="e">
        <f>ABS(((AA43-(IF(ISBLANK(AA42),AA31,AA42)))/AA43)/(($C43-(IF(ISBLANK(AA42),$C31,$C42)))/2))</f>
        <v>#DIV/0!</v>
      </c>
      <c r="AE43" s="213">
        <f t="shared" si="76"/>
        <v>1</v>
      </c>
      <c r="AF43" s="214">
        <f t="shared" si="77"/>
        <v>0</v>
      </c>
      <c r="AG43" s="21"/>
      <c r="AH43" s="82">
        <v>40000</v>
      </c>
      <c r="AI43" s="100">
        <f t="shared" si="25"/>
        <v>45099.045138888883</v>
      </c>
      <c r="AJ43" s="10" t="str">
        <f t="shared" si="87"/>
        <v>40000Hr.</v>
      </c>
      <c r="AK43" s="40"/>
      <c r="AL43" s="40"/>
      <c r="AM43" s="41"/>
      <c r="AN43" s="13"/>
      <c r="AO43" s="13"/>
      <c r="AP43" s="15"/>
      <c r="AQ43" s="157">
        <f t="shared" si="127"/>
        <v>0</v>
      </c>
      <c r="AR43" s="157">
        <f t="shared" si="128"/>
        <v>0</v>
      </c>
      <c r="AS43" s="166" t="e">
        <f>ABS(((AP43-(IF(ISBLANK(AP42),AP31,AP42)))/AP43)/(($C43-(IF(ISBLANK(AP42),$C31,$C42)))/2))</f>
        <v>#DIV/0!</v>
      </c>
      <c r="AT43" s="213">
        <f t="shared" si="78"/>
        <v>1</v>
      </c>
      <c r="AU43" s="214">
        <f t="shared" si="79"/>
        <v>0</v>
      </c>
      <c r="AV43" s="21"/>
      <c r="AW43" s="82">
        <v>40000</v>
      </c>
      <c r="AX43" s="100">
        <f t="shared" si="29"/>
        <v>44604.125</v>
      </c>
      <c r="AY43" s="10" t="str">
        <f t="shared" si="88"/>
        <v>40000Hr.</v>
      </c>
      <c r="AZ43" s="40"/>
      <c r="BA43" s="40"/>
      <c r="BB43" s="41"/>
      <c r="BC43" s="13"/>
      <c r="BD43" s="13"/>
      <c r="BE43" s="15"/>
      <c r="BF43" s="157">
        <f t="shared" si="129"/>
        <v>0</v>
      </c>
      <c r="BG43" s="157">
        <f t="shared" si="130"/>
        <v>0</v>
      </c>
      <c r="BH43" s="166" t="e">
        <f>ABS(((BE43-(IF(ISBLANK(BE42),BE31,BE42)))/BE43)/(($C43-(IF(ISBLANK(BE42),$C31,$C42)))/2))</f>
        <v>#DIV/0!</v>
      </c>
      <c r="BI43" s="213">
        <f t="shared" si="80"/>
        <v>1</v>
      </c>
      <c r="BJ43" s="214">
        <f t="shared" si="81"/>
        <v>0</v>
      </c>
      <c r="BK43" s="21"/>
      <c r="BL43" s="82">
        <v>40000</v>
      </c>
      <c r="BM43" s="100">
        <f t="shared" si="33"/>
        <v>44730.101388888885</v>
      </c>
      <c r="BN43" s="10" t="str">
        <f t="shared" si="89"/>
        <v>40000Hr.</v>
      </c>
      <c r="BO43" s="40"/>
      <c r="BP43" s="40"/>
      <c r="BQ43" s="41"/>
      <c r="BR43" s="13"/>
      <c r="BS43" s="13"/>
      <c r="BT43" s="15"/>
      <c r="BU43" s="157">
        <f t="shared" si="35"/>
        <v>0</v>
      </c>
      <c r="BV43" s="157">
        <f t="shared" si="36"/>
        <v>0</v>
      </c>
      <c r="BW43" s="166" t="e">
        <f>ABS(((BT43-(IF(ISBLANK(BT42),BT31,BT42)))/BT43)/(($C43-(IF(ISBLANK(BT42),$C31,$C42)))/2))</f>
        <v>#DIV/0!</v>
      </c>
      <c r="BX43" s="213">
        <f t="shared" si="82"/>
        <v>1</v>
      </c>
      <c r="BY43" s="214">
        <f t="shared" si="83"/>
        <v>0</v>
      </c>
      <c r="BZ43" s="21"/>
      <c r="CA43" s="82">
        <v>40000</v>
      </c>
      <c r="CB43" s="100">
        <f t="shared" si="37"/>
        <v>44727.208333333328</v>
      </c>
      <c r="CC43" s="10" t="str">
        <f t="shared" si="90"/>
        <v>40000Hr.</v>
      </c>
      <c r="CD43" s="40"/>
      <c r="CE43" s="40"/>
      <c r="CF43" s="41"/>
      <c r="CG43" s="13"/>
      <c r="CH43" s="13"/>
      <c r="CI43" s="15"/>
      <c r="CJ43" s="157">
        <f t="shared" si="39"/>
        <v>0</v>
      </c>
      <c r="CK43" s="157">
        <f t="shared" si="40"/>
        <v>0</v>
      </c>
      <c r="CL43" s="166" t="e">
        <f>ABS(((CI43-(IF(ISBLANK(CI42),CI31,CI42)))/CI43)/(($C43-(IF(ISBLANK(CI42),$C31,$C42)))/2))</f>
        <v>#DIV/0!</v>
      </c>
      <c r="CM43" s="213">
        <f t="shared" si="84"/>
        <v>1</v>
      </c>
      <c r="CN43" s="214">
        <f t="shared" si="85"/>
        <v>0</v>
      </c>
    </row>
    <row r="44" spans="2:92" ht="15" hidden="1">
      <c r="B44" s="228"/>
      <c r="C44" s="82">
        <v>50000</v>
      </c>
      <c r="D44" s="103">
        <f t="shared" si="73"/>
        <v>2083.333333333333</v>
      </c>
      <c r="E44" s="100">
        <f t="shared" si="18"/>
        <v>45866.929861111115</v>
      </c>
      <c r="F44" s="10" t="str">
        <f t="shared" si="131"/>
        <v>50000Hr.</v>
      </c>
      <c r="G44" s="40"/>
      <c r="H44" s="40"/>
      <c r="I44" s="41"/>
      <c r="J44" s="13"/>
      <c r="K44" s="13"/>
      <c r="L44" s="15"/>
      <c r="M44" s="157">
        <f t="shared" si="123"/>
        <v>0</v>
      </c>
      <c r="N44" s="157">
        <f t="shared" si="124"/>
        <v>0</v>
      </c>
      <c r="O44" s="166" t="e">
        <f t="shared" si="98"/>
        <v>#DIV/0!</v>
      </c>
      <c r="P44" s="213">
        <f t="shared" si="74"/>
        <v>1</v>
      </c>
      <c r="Q44" s="214">
        <f t="shared" si="75"/>
        <v>0</v>
      </c>
      <c r="R44" s="187"/>
      <c r="S44" s="82">
        <v>50000</v>
      </c>
      <c r="T44" s="100">
        <f t="shared" si="21"/>
        <v>45515.712500000001</v>
      </c>
      <c r="U44" s="10" t="str">
        <f t="shared" si="86"/>
        <v>50000Hr.</v>
      </c>
      <c r="V44" s="40"/>
      <c r="W44" s="40"/>
      <c r="X44" s="41"/>
      <c r="Y44" s="13"/>
      <c r="Z44" s="13"/>
      <c r="AA44" s="15"/>
      <c r="AB44" s="157">
        <f t="shared" si="125"/>
        <v>0</v>
      </c>
      <c r="AC44" s="157">
        <f t="shared" si="126"/>
        <v>0</v>
      </c>
      <c r="AD44" s="166" t="e">
        <f t="shared" si="99"/>
        <v>#DIV/0!</v>
      </c>
      <c r="AE44" s="213">
        <f t="shared" si="76"/>
        <v>1</v>
      </c>
      <c r="AF44" s="214">
        <f t="shared" si="77"/>
        <v>0</v>
      </c>
      <c r="AG44" s="21"/>
      <c r="AH44" s="82">
        <v>50000</v>
      </c>
      <c r="AI44" s="100">
        <f t="shared" si="25"/>
        <v>45515.711805555555</v>
      </c>
      <c r="AJ44" s="10" t="str">
        <f t="shared" si="87"/>
        <v>50000Hr.</v>
      </c>
      <c r="AK44" s="40"/>
      <c r="AL44" s="40"/>
      <c r="AM44" s="41"/>
      <c r="AN44" s="13"/>
      <c r="AO44" s="13"/>
      <c r="AP44" s="15"/>
      <c r="AQ44" s="157">
        <f t="shared" si="127"/>
        <v>0</v>
      </c>
      <c r="AR44" s="157">
        <f t="shared" si="128"/>
        <v>0</v>
      </c>
      <c r="AS44" s="166" t="e">
        <f t="shared" si="100"/>
        <v>#DIV/0!</v>
      </c>
      <c r="AT44" s="213">
        <f t="shared" si="78"/>
        <v>1</v>
      </c>
      <c r="AU44" s="214">
        <f t="shared" si="79"/>
        <v>0</v>
      </c>
      <c r="AV44" s="21"/>
      <c r="AW44" s="82">
        <v>50000</v>
      </c>
      <c r="AX44" s="100">
        <f t="shared" si="29"/>
        <v>45020.791666666672</v>
      </c>
      <c r="AY44" s="10" t="str">
        <f t="shared" si="88"/>
        <v>50000Hr.</v>
      </c>
      <c r="AZ44" s="40"/>
      <c r="BA44" s="40"/>
      <c r="BB44" s="41"/>
      <c r="BC44" s="13"/>
      <c r="BD44" s="13"/>
      <c r="BE44" s="15"/>
      <c r="BF44" s="157">
        <f t="shared" si="129"/>
        <v>0</v>
      </c>
      <c r="BG44" s="157">
        <f t="shared" si="130"/>
        <v>0</v>
      </c>
      <c r="BH44" s="166" t="e">
        <f t="shared" si="101"/>
        <v>#DIV/0!</v>
      </c>
      <c r="BI44" s="213">
        <f t="shared" si="80"/>
        <v>1</v>
      </c>
      <c r="BJ44" s="214">
        <f t="shared" si="81"/>
        <v>0</v>
      </c>
      <c r="BK44" s="21"/>
      <c r="BL44" s="82">
        <v>50000</v>
      </c>
      <c r="BM44" s="100">
        <f t="shared" si="33"/>
        <v>45146.768055555556</v>
      </c>
      <c r="BN44" s="10" t="str">
        <f t="shared" si="89"/>
        <v>50000Hr.</v>
      </c>
      <c r="BO44" s="40"/>
      <c r="BP44" s="40"/>
      <c r="BQ44" s="41"/>
      <c r="BR44" s="13"/>
      <c r="BS44" s="13"/>
      <c r="BT44" s="15"/>
      <c r="BU44" s="157">
        <f t="shared" si="35"/>
        <v>0</v>
      </c>
      <c r="BV44" s="157">
        <f t="shared" si="36"/>
        <v>0</v>
      </c>
      <c r="BW44" s="166" t="e">
        <f t="shared" si="102"/>
        <v>#DIV/0!</v>
      </c>
      <c r="BX44" s="213">
        <f t="shared" si="82"/>
        <v>1</v>
      </c>
      <c r="BY44" s="214">
        <f t="shared" si="83"/>
        <v>0</v>
      </c>
      <c r="BZ44" s="21"/>
      <c r="CA44" s="82">
        <v>50000</v>
      </c>
      <c r="CB44" s="100">
        <f t="shared" si="37"/>
        <v>45143.875</v>
      </c>
      <c r="CC44" s="10" t="str">
        <f t="shared" si="90"/>
        <v>50000Hr.</v>
      </c>
      <c r="CD44" s="40"/>
      <c r="CE44" s="40"/>
      <c r="CF44" s="41"/>
      <c r="CG44" s="13"/>
      <c r="CH44" s="13"/>
      <c r="CI44" s="15"/>
      <c r="CJ44" s="157">
        <f t="shared" si="39"/>
        <v>0</v>
      </c>
      <c r="CK44" s="157">
        <f t="shared" si="40"/>
        <v>0</v>
      </c>
      <c r="CL44" s="166" t="e">
        <f t="shared" si="103"/>
        <v>#DIV/0!</v>
      </c>
      <c r="CM44" s="213">
        <f t="shared" si="84"/>
        <v>1</v>
      </c>
      <c r="CN44" s="214">
        <f t="shared" si="85"/>
        <v>0</v>
      </c>
    </row>
    <row r="45" spans="2:92" ht="16.5">
      <c r="E45" s="4"/>
      <c r="F45" s="75"/>
      <c r="G45" s="76"/>
      <c r="H45" s="76"/>
      <c r="I45" s="77"/>
      <c r="M45" s="109"/>
      <c r="N45" s="109"/>
      <c r="O45" s="61"/>
      <c r="P45" s="61"/>
      <c r="Q45" s="61"/>
      <c r="R45" s="61"/>
      <c r="T45" s="4"/>
      <c r="U45" s="61"/>
      <c r="V45" s="76"/>
      <c r="W45" s="76"/>
      <c r="X45" s="77"/>
      <c r="AB45" s="61"/>
      <c r="AC45" s="61"/>
      <c r="AD45" s="61"/>
      <c r="AE45" s="61"/>
      <c r="AF45" s="61"/>
      <c r="AG45" s="61"/>
      <c r="AI45" s="4"/>
      <c r="AJ45" s="61"/>
      <c r="AK45" s="76"/>
      <c r="AL45" s="76"/>
      <c r="AM45" s="77"/>
      <c r="AV45" s="61"/>
      <c r="AX45" s="4"/>
      <c r="AY45" s="61"/>
      <c r="AZ45" s="76"/>
      <c r="BA45" s="76"/>
      <c r="BB45" s="77"/>
      <c r="BF45" s="61"/>
      <c r="BG45" s="61"/>
      <c r="BH45" s="61"/>
      <c r="BI45" s="61"/>
      <c r="BJ45" s="61"/>
      <c r="BK45" s="61"/>
      <c r="BM45" s="4"/>
      <c r="BN45" s="75"/>
      <c r="BO45" s="76"/>
      <c r="BP45" s="76"/>
      <c r="BQ45" s="77"/>
      <c r="BU45" s="61"/>
      <c r="BV45" s="21"/>
      <c r="BW45" s="21"/>
      <c r="BX45" s="21"/>
      <c r="BY45" s="21"/>
      <c r="BZ45" s="21"/>
      <c r="CB45" s="4"/>
    </row>
    <row r="46" spans="2:92" ht="16.5">
      <c r="C46" s="70" t="s">
        <v>22</v>
      </c>
      <c r="D46" s="70"/>
      <c r="E46" s="4"/>
      <c r="F46" s="75"/>
      <c r="G46" s="76"/>
      <c r="H46" s="76"/>
      <c r="I46" s="77"/>
      <c r="M46" s="109"/>
      <c r="N46" s="109"/>
      <c r="O46" s="61"/>
      <c r="P46" s="61"/>
      <c r="Q46" s="61"/>
      <c r="R46" s="61"/>
      <c r="S46" s="61"/>
      <c r="T46" s="4"/>
      <c r="U46" s="61"/>
      <c r="V46" s="76"/>
      <c r="W46" s="76"/>
      <c r="X46" s="77"/>
      <c r="AB46" s="61"/>
      <c r="AC46" s="61"/>
      <c r="AD46" s="61"/>
      <c r="AE46" s="61"/>
      <c r="AF46" s="61"/>
      <c r="AG46" s="61"/>
      <c r="AH46" s="61"/>
      <c r="AI46" s="4"/>
      <c r="AJ46" s="61"/>
      <c r="AK46" s="76"/>
      <c r="AL46" s="76"/>
      <c r="AM46" s="77"/>
      <c r="AQ46" s="60"/>
      <c r="AR46" s="60"/>
      <c r="AS46" s="60"/>
      <c r="AT46" s="60"/>
      <c r="AU46" s="60"/>
      <c r="AV46" s="61"/>
      <c r="AW46" s="61"/>
      <c r="AX46" s="4"/>
      <c r="AY46" s="61"/>
      <c r="AZ46" s="76"/>
      <c r="BA46" s="76"/>
      <c r="BB46" s="77"/>
      <c r="BF46" s="61"/>
      <c r="BG46" s="61"/>
      <c r="BH46" s="61"/>
      <c r="BI46" s="61"/>
      <c r="BJ46" s="61"/>
      <c r="BK46" s="61"/>
      <c r="BL46" s="61"/>
      <c r="BM46" s="4"/>
      <c r="BN46" s="75"/>
      <c r="BO46" s="76"/>
      <c r="BP46" s="76"/>
      <c r="BQ46" s="77"/>
      <c r="BU46" s="61"/>
      <c r="BV46" s="21"/>
      <c r="BW46" s="21"/>
      <c r="BX46" s="21"/>
      <c r="BY46" s="21"/>
      <c r="BZ46" s="21"/>
      <c r="CA46" s="61"/>
      <c r="CB46" s="4"/>
    </row>
    <row r="47" spans="2:92">
      <c r="C47" s="101">
        <v>0</v>
      </c>
      <c r="D47" s="102">
        <v>0</v>
      </c>
      <c r="S47" s="170"/>
      <c r="AH47" s="170"/>
      <c r="AW47" s="170"/>
      <c r="BL47" s="170"/>
      <c r="BU47" s="11"/>
      <c r="BV47" s="11"/>
      <c r="BW47" s="11"/>
      <c r="BX47" s="11"/>
      <c r="BY47" s="11"/>
      <c r="CA47" s="170"/>
    </row>
    <row r="48" spans="2:92">
      <c r="C48" s="101">
        <v>3.472222222222222E-3</v>
      </c>
      <c r="D48" s="102">
        <v>3.472222222222222E-3</v>
      </c>
      <c r="S48" s="170"/>
      <c r="AH48" s="170"/>
      <c r="AW48" s="170"/>
      <c r="BL48" s="170"/>
      <c r="CA48" s="170"/>
    </row>
    <row r="49" spans="1:92">
      <c r="C49" s="101">
        <v>4.1666666666666664E-2</v>
      </c>
      <c r="D49" s="102">
        <v>4.1666666666666664E-2</v>
      </c>
      <c r="S49" s="170"/>
      <c r="AH49" s="170"/>
      <c r="AW49" s="170"/>
      <c r="BL49" s="170"/>
      <c r="CA49" s="170"/>
    </row>
    <row r="50" spans="1:92">
      <c r="C50" s="170"/>
      <c r="D50" s="171"/>
      <c r="S50" s="170"/>
      <c r="U50" s="104"/>
      <c r="AH50" s="170"/>
      <c r="AW50" s="170"/>
      <c r="BL50" s="170"/>
      <c r="CA50" s="170"/>
    </row>
    <row r="51" spans="1:92" s="170" customFormat="1" ht="47.25">
      <c r="F51" s="173" t="s">
        <v>57</v>
      </c>
      <c r="G51" s="174" t="s">
        <v>53</v>
      </c>
      <c r="H51" s="174" t="s">
        <v>49</v>
      </c>
      <c r="I51" s="174" t="s">
        <v>50</v>
      </c>
      <c r="J51" s="174" t="s">
        <v>51</v>
      </c>
      <c r="K51" s="174" t="s">
        <v>52</v>
      </c>
      <c r="L51" s="174" t="s">
        <v>55</v>
      </c>
      <c r="N51" s="190" t="s">
        <v>62</v>
      </c>
      <c r="Q51" s="191"/>
      <c r="U51" s="173"/>
      <c r="V51" s="174"/>
      <c r="W51" s="174"/>
      <c r="X51" s="174"/>
      <c r="Y51" s="174"/>
      <c r="Z51" s="174"/>
      <c r="AA51" s="174"/>
      <c r="AF51" s="191"/>
      <c r="AJ51" s="173"/>
      <c r="AK51" s="174"/>
      <c r="AL51" s="174"/>
      <c r="AM51" s="174"/>
      <c r="AN51" s="174"/>
      <c r="AO51" s="174"/>
      <c r="AP51" s="174"/>
      <c r="AU51" s="191"/>
      <c r="AY51" s="173"/>
      <c r="AZ51" s="174"/>
      <c r="BA51" s="174"/>
      <c r="BB51" s="174"/>
      <c r="BC51" s="174"/>
      <c r="BD51" s="174"/>
      <c r="BE51" s="174"/>
      <c r="BJ51" s="191"/>
      <c r="BN51" s="173"/>
      <c r="BO51" s="174"/>
      <c r="BP51" s="174"/>
      <c r="BQ51" s="174"/>
      <c r="BR51" s="174"/>
      <c r="BS51" s="174"/>
      <c r="BT51" s="174"/>
      <c r="BY51" s="191"/>
      <c r="CC51" s="173"/>
      <c r="CD51" s="174"/>
      <c r="CE51" s="174"/>
      <c r="CF51" s="174"/>
      <c r="CG51" s="174"/>
      <c r="CH51" s="174"/>
      <c r="CI51" s="174"/>
      <c r="CN51" s="191"/>
    </row>
    <row r="52" spans="1:92" s="171" customFormat="1">
      <c r="F52" s="199">
        <f>$C$18</f>
        <v>12</v>
      </c>
      <c r="G52" s="172" t="b">
        <f>ISNA(MATCH(F52,$C$10:$C$44,0))</f>
        <v>0</v>
      </c>
      <c r="H52" s="172">
        <f>MATCH(F52,$C$10:$C$44,0)</f>
        <v>9</v>
      </c>
      <c r="I52" s="172">
        <f ca="1">OFFSET(J$8,MATCH(F52,$C$10:$C$44,0),0)</f>
        <v>0.27400000000000002</v>
      </c>
      <c r="J52" s="172">
        <f>MATCH(F52,$C$10:$C$44,1)</f>
        <v>9</v>
      </c>
      <c r="K52" s="172">
        <f ca="1">OFFSET(J$8,MATCH(F52,$C$10:$C$44,1),0)</f>
        <v>0.27400000000000002</v>
      </c>
      <c r="L52" s="172">
        <f>IF(G52=FALSE,0,IF((K52&lt;&gt;0),1,"yet measure"))</f>
        <v>0</v>
      </c>
      <c r="N52" s="171">
        <f>IF(ISBLANK(J19),C18,IF(ISBLANK(J18),IF(ISBLANK(J17),C19,C17),C18))</f>
        <v>12</v>
      </c>
      <c r="U52" s="172"/>
      <c r="V52" s="172"/>
      <c r="W52" s="172"/>
      <c r="X52" s="172"/>
      <c r="Y52" s="172"/>
      <c r="Z52" s="172"/>
      <c r="AA52" s="172"/>
      <c r="AJ52" s="172"/>
      <c r="AK52" s="172"/>
      <c r="AL52" s="172"/>
      <c r="AM52" s="172"/>
      <c r="AN52" s="172"/>
      <c r="AO52" s="172"/>
      <c r="AP52" s="172"/>
      <c r="AY52" s="172"/>
      <c r="AZ52" s="172"/>
      <c r="BA52" s="172"/>
      <c r="BB52" s="172"/>
      <c r="BC52" s="172"/>
      <c r="BD52" s="172"/>
      <c r="BE52" s="172"/>
      <c r="BN52" s="172"/>
      <c r="BO52" s="172"/>
      <c r="BP52" s="172"/>
      <c r="BQ52" s="172"/>
      <c r="BR52" s="172"/>
      <c r="BS52" s="172"/>
      <c r="BT52" s="172"/>
      <c r="CC52" s="172"/>
      <c r="CD52" s="172"/>
      <c r="CE52" s="172"/>
      <c r="CF52" s="172"/>
      <c r="CG52" s="172"/>
      <c r="CH52" s="172"/>
      <c r="CI52" s="172"/>
    </row>
    <row r="53" spans="1:92" s="171" customFormat="1">
      <c r="F53" s="199">
        <f>$C$20</f>
        <v>48</v>
      </c>
      <c r="G53" s="172" t="b">
        <f>ISNA(MATCH(F53,$C$10:$C$44,0))</f>
        <v>0</v>
      </c>
      <c r="H53" s="172">
        <f>MATCH(F53,$C$10:$C$44,0)</f>
        <v>11</v>
      </c>
      <c r="I53" s="172">
        <f ca="1">OFFSET(G$8,MATCH(F53,$C$10:$C$44,0),0)</f>
        <v>0</v>
      </c>
      <c r="J53" s="172">
        <f>MATCH(F53,$C$10:$C$44,1)</f>
        <v>11</v>
      </c>
      <c r="K53" s="172">
        <f ca="1">OFFSET(G$8,MATCH(F53,$C$10:$C$319,1),0)</f>
        <v>-0.2631</v>
      </c>
      <c r="L53" s="172">
        <f t="shared" ref="L53:L54" si="194">IF(G53=FALSE,0,IF((K53&lt;&gt;0),1,"yet measure"))</f>
        <v>0</v>
      </c>
      <c r="U53" s="172"/>
      <c r="V53" s="172"/>
      <c r="W53" s="172"/>
      <c r="X53" s="172"/>
      <c r="Y53" s="172"/>
      <c r="Z53" s="172"/>
      <c r="AA53" s="172"/>
      <c r="AJ53" s="172"/>
      <c r="AK53" s="172"/>
      <c r="AL53" s="172"/>
      <c r="AM53" s="172"/>
      <c r="AN53" s="172"/>
      <c r="AO53" s="172"/>
      <c r="AP53" s="172"/>
      <c r="AY53" s="172"/>
      <c r="AZ53" s="172"/>
      <c r="BA53" s="172"/>
      <c r="BB53" s="172"/>
      <c r="BC53" s="172"/>
      <c r="BD53" s="172"/>
      <c r="BE53" s="172"/>
      <c r="BN53" s="172"/>
      <c r="BO53" s="172"/>
      <c r="BP53" s="172"/>
      <c r="BQ53" s="172"/>
      <c r="BR53" s="172"/>
      <c r="BS53" s="172"/>
      <c r="BT53" s="172"/>
      <c r="CC53" s="172"/>
      <c r="CD53" s="172"/>
      <c r="CE53" s="172"/>
      <c r="CF53" s="172"/>
      <c r="CG53" s="172"/>
      <c r="CH53" s="172"/>
      <c r="CI53" s="172"/>
    </row>
    <row r="54" spans="1:92" s="171" customFormat="1">
      <c r="F54" s="199">
        <f>$C$22</f>
        <v>100</v>
      </c>
      <c r="G54" s="172" t="b">
        <f>ISNA(MATCH(F54,$C$10:$C$44,0))</f>
        <v>0</v>
      </c>
      <c r="H54" s="172">
        <f>MATCH(F54,$C$10:$C$44,0)</f>
        <v>13</v>
      </c>
      <c r="I54" s="172">
        <f ca="1">OFFSET(J$8,MATCH(F54,$C$10:$C$44,0),0)</f>
        <v>0.27200000000000002</v>
      </c>
      <c r="J54" s="172">
        <f>MATCH(F54,$C$10:$C$44,1)</f>
        <v>13</v>
      </c>
      <c r="K54" s="172">
        <f ca="1">OFFSET(J$8,MATCH(F54,$C$10:$C$44,1),0)</f>
        <v>0.27200000000000002</v>
      </c>
      <c r="L54" s="172">
        <f t="shared" si="194"/>
        <v>0</v>
      </c>
      <c r="U54" s="172"/>
      <c r="V54" s="172"/>
      <c r="W54" s="172"/>
      <c r="X54" s="172"/>
      <c r="Y54" s="172"/>
      <c r="Z54" s="172"/>
      <c r="AA54" s="172"/>
      <c r="AJ54" s="172"/>
      <c r="AK54" s="172"/>
      <c r="AL54" s="172"/>
      <c r="AM54" s="172"/>
      <c r="AN54" s="172"/>
      <c r="AO54" s="172"/>
      <c r="AP54" s="172"/>
      <c r="AY54" s="172"/>
      <c r="AZ54" s="172"/>
      <c r="BA54" s="172"/>
      <c r="BB54" s="172"/>
      <c r="BC54" s="172"/>
      <c r="BD54" s="172"/>
      <c r="BE54" s="172"/>
      <c r="BN54" s="172"/>
      <c r="BO54" s="172"/>
      <c r="BP54" s="172"/>
      <c r="BQ54" s="172"/>
      <c r="BR54" s="172"/>
      <c r="BS54" s="172"/>
      <c r="BT54" s="172"/>
      <c r="CC54" s="172"/>
      <c r="CD54" s="172"/>
      <c r="CE54" s="172"/>
      <c r="CF54" s="172"/>
      <c r="CG54" s="172"/>
      <c r="CH54" s="172"/>
      <c r="CI54" s="172"/>
    </row>
    <row r="55" spans="1:92" s="60" customFormat="1">
      <c r="C55" s="61"/>
      <c r="F55" s="61"/>
      <c r="M55" s="110"/>
      <c r="N55" s="110"/>
      <c r="S55" s="61"/>
      <c r="U55" s="62"/>
      <c r="AH55" s="61"/>
      <c r="AW55" s="61"/>
      <c r="BL55" s="61"/>
      <c r="CA55" s="61"/>
    </row>
    <row r="56" spans="1:92" s="60" customFormat="1" ht="15">
      <c r="C56" s="61"/>
      <c r="F56" s="63"/>
      <c r="J56" s="64"/>
      <c r="K56" s="64"/>
      <c r="L56" s="65"/>
      <c r="M56" s="110"/>
      <c r="N56" s="110"/>
      <c r="S56" s="61"/>
      <c r="U56" s="63"/>
      <c r="Y56" s="64"/>
      <c r="Z56" s="64"/>
      <c r="AA56" s="65"/>
      <c r="AH56" s="61"/>
      <c r="AJ56" s="63"/>
      <c r="AN56" s="64"/>
      <c r="AO56" s="64"/>
      <c r="AP56" s="65"/>
      <c r="AQ56" s="65"/>
      <c r="AR56" s="65"/>
      <c r="AS56" s="65"/>
      <c r="AT56" s="65"/>
      <c r="AU56" s="65"/>
      <c r="AW56" s="61"/>
      <c r="AY56" s="63"/>
      <c r="BC56" s="64"/>
      <c r="BD56" s="64"/>
      <c r="BE56" s="65"/>
      <c r="BL56" s="61"/>
      <c r="CA56" s="61"/>
    </row>
    <row r="57" spans="1:92" s="5" customFormat="1">
      <c r="C57" s="33"/>
      <c r="E57" s="5" t="s">
        <v>4</v>
      </c>
      <c r="M57" s="111"/>
      <c r="N57" s="111"/>
      <c r="S57" s="33"/>
      <c r="T57" s="5" t="s">
        <v>4</v>
      </c>
      <c r="U57" s="6"/>
      <c r="AH57" s="33"/>
      <c r="AI57" s="5" t="s">
        <v>4</v>
      </c>
      <c r="AW57" s="33"/>
      <c r="AX57" s="5" t="s">
        <v>4</v>
      </c>
      <c r="BL57" s="33"/>
      <c r="BM57" s="5" t="s">
        <v>4</v>
      </c>
      <c r="CA57" s="33"/>
      <c r="CB57" s="5" t="s">
        <v>4</v>
      </c>
    </row>
    <row r="59" spans="1:92" ht="27">
      <c r="C59" s="35" t="s">
        <v>7</v>
      </c>
      <c r="F59" s="144">
        <f>F4</f>
        <v>0</v>
      </c>
      <c r="G59" s="149"/>
      <c r="H59" s="150"/>
      <c r="I59" s="150"/>
      <c r="J59" s="151"/>
      <c r="K59" s="151"/>
      <c r="L59" s="150"/>
      <c r="M59" s="152"/>
      <c r="N59" s="152"/>
      <c r="O59" s="150"/>
      <c r="P59" s="150"/>
      <c r="Q59" s="150"/>
      <c r="R59" s="150"/>
      <c r="S59" s="35" t="s">
        <v>7</v>
      </c>
      <c r="U59" s="144">
        <f>U4</f>
        <v>0</v>
      </c>
      <c r="V59" s="149"/>
      <c r="W59" s="150"/>
      <c r="X59" s="150"/>
      <c r="Y59" s="150"/>
      <c r="Z59" s="150"/>
      <c r="AA59" s="150"/>
      <c r="AB59" s="150"/>
      <c r="AC59" s="150"/>
      <c r="AD59" s="150"/>
      <c r="AE59" s="150"/>
      <c r="AF59" s="150"/>
      <c r="AG59" s="150"/>
      <c r="AH59" s="35" t="s">
        <v>7</v>
      </c>
      <c r="AJ59" s="144">
        <f>AJ4</f>
        <v>0</v>
      </c>
      <c r="AK59" s="149"/>
      <c r="AL59" s="150"/>
      <c r="AM59" s="150"/>
      <c r="AN59" s="151"/>
      <c r="AO59" s="151"/>
      <c r="AP59" s="150"/>
      <c r="AQ59" s="152"/>
      <c r="AR59" s="152"/>
      <c r="AS59" s="152"/>
      <c r="AT59" s="152"/>
      <c r="AU59" s="152"/>
      <c r="AV59" s="150"/>
      <c r="AW59" s="35" t="s">
        <v>7</v>
      </c>
      <c r="AY59" s="144">
        <f>AY4</f>
        <v>0</v>
      </c>
      <c r="AZ59" s="153"/>
      <c r="BA59" s="150"/>
      <c r="BB59" s="150"/>
      <c r="BC59" s="150"/>
      <c r="BD59" s="150"/>
      <c r="BE59" s="150"/>
      <c r="BF59" s="149"/>
      <c r="BG59" s="149"/>
      <c r="BH59" s="149"/>
      <c r="BI59" s="149"/>
      <c r="BJ59" s="149"/>
      <c r="BK59" s="149"/>
      <c r="BL59" s="35" t="s">
        <v>7</v>
      </c>
      <c r="BN59" s="144">
        <f>BN4</f>
        <v>0</v>
      </c>
      <c r="BO59" s="149"/>
      <c r="BP59" s="150"/>
      <c r="BQ59" s="150"/>
      <c r="BR59" s="151"/>
      <c r="BS59" s="151"/>
      <c r="BT59" s="150"/>
      <c r="BU59" s="152"/>
      <c r="BV59" s="152"/>
      <c r="BW59" s="152"/>
      <c r="BX59" s="152"/>
      <c r="BY59" s="152"/>
      <c r="BZ59" s="150"/>
      <c r="CA59" s="35" t="s">
        <v>7</v>
      </c>
      <c r="CC59" s="144">
        <f>CC4</f>
        <v>0</v>
      </c>
      <c r="CD59" s="153"/>
      <c r="CE59" s="150"/>
      <c r="CF59" s="150"/>
      <c r="CG59" s="150"/>
      <c r="CH59" s="150"/>
      <c r="CI59" s="150"/>
      <c r="CJ59" s="153"/>
      <c r="CK59" s="153"/>
      <c r="CL59" s="153"/>
      <c r="CM59" s="153"/>
      <c r="CN59" s="153"/>
    </row>
    <row r="60" spans="1:92" ht="18">
      <c r="C60" s="137" t="s">
        <v>43</v>
      </c>
      <c r="S60" s="137" t="s">
        <v>43</v>
      </c>
      <c r="U60"/>
      <c r="AH60" s="137" t="s">
        <v>43</v>
      </c>
      <c r="AW60" s="137" t="s">
        <v>43</v>
      </c>
      <c r="BL60" s="137" t="s">
        <v>43</v>
      </c>
      <c r="CA60" s="137" t="s">
        <v>43</v>
      </c>
    </row>
    <row r="61" spans="1:92" ht="17.25">
      <c r="A61" s="11"/>
      <c r="B61" s="11"/>
      <c r="C61" s="27"/>
      <c r="D61" s="11"/>
      <c r="F61" s="2"/>
      <c r="G61" s="226" t="s">
        <v>0</v>
      </c>
      <c r="H61" s="226"/>
      <c r="I61" s="226"/>
      <c r="J61" s="226" t="s">
        <v>1</v>
      </c>
      <c r="K61" s="226"/>
      <c r="L61" s="226"/>
      <c r="S61" s="27"/>
      <c r="U61" s="2"/>
      <c r="V61" s="226" t="s">
        <v>0</v>
      </c>
      <c r="W61" s="226"/>
      <c r="X61" s="226"/>
      <c r="Y61" s="226" t="s">
        <v>1</v>
      </c>
      <c r="Z61" s="226"/>
      <c r="AA61" s="226"/>
      <c r="AH61" s="27"/>
      <c r="AJ61" s="2"/>
      <c r="AK61" s="226" t="s">
        <v>0</v>
      </c>
      <c r="AL61" s="226"/>
      <c r="AM61" s="226"/>
      <c r="AN61" s="226" t="s">
        <v>1</v>
      </c>
      <c r="AO61" s="226"/>
      <c r="AP61" s="226"/>
      <c r="AQ61" s="67"/>
      <c r="AR61" s="67"/>
      <c r="AS61" s="67"/>
      <c r="AT61" s="67"/>
      <c r="AU61" s="67"/>
      <c r="AW61" s="27"/>
      <c r="AY61" s="2"/>
      <c r="AZ61" s="226" t="s">
        <v>0</v>
      </c>
      <c r="BA61" s="226"/>
      <c r="BB61" s="226"/>
      <c r="BC61" s="226" t="s">
        <v>1</v>
      </c>
      <c r="BD61" s="226"/>
      <c r="BE61" s="226"/>
      <c r="BL61" s="27"/>
      <c r="BN61" s="2"/>
      <c r="BO61" s="226" t="s">
        <v>0</v>
      </c>
      <c r="BP61" s="226"/>
      <c r="BQ61" s="226"/>
      <c r="BR61" s="226" t="s">
        <v>1</v>
      </c>
      <c r="BS61" s="226"/>
      <c r="BT61" s="226"/>
      <c r="BU61" s="67"/>
      <c r="BV61" s="67"/>
      <c r="BW61" s="67"/>
      <c r="BX61" s="67"/>
      <c r="BY61" s="67"/>
      <c r="CA61" s="27"/>
      <c r="CC61" s="2"/>
      <c r="CD61" s="226" t="s">
        <v>0</v>
      </c>
      <c r="CE61" s="226"/>
      <c r="CF61" s="226"/>
      <c r="CG61" s="226" t="s">
        <v>1</v>
      </c>
      <c r="CH61" s="226"/>
      <c r="CI61" s="226"/>
    </row>
    <row r="62" spans="1:92" ht="15">
      <c r="A62" s="11"/>
      <c r="B62" s="11"/>
      <c r="C62" s="27" t="s">
        <v>5</v>
      </c>
      <c r="D62" s="11"/>
      <c r="E62" s="3" t="s">
        <v>25</v>
      </c>
      <c r="F62" s="175" t="s">
        <v>54</v>
      </c>
      <c r="G62" s="2" t="s">
        <v>2</v>
      </c>
      <c r="H62" s="2" t="s">
        <v>3</v>
      </c>
      <c r="I62" s="2" t="s">
        <v>10</v>
      </c>
      <c r="J62" s="2" t="s">
        <v>2</v>
      </c>
      <c r="K62" s="2" t="s">
        <v>3</v>
      </c>
      <c r="L62" s="2" t="s">
        <v>10</v>
      </c>
      <c r="M62" s="125" t="s">
        <v>28</v>
      </c>
      <c r="N62" s="125" t="s">
        <v>29</v>
      </c>
      <c r="O62" s="21"/>
      <c r="P62" s="21"/>
      <c r="Q62" s="21"/>
      <c r="R62" s="21"/>
      <c r="S62" s="27" t="s">
        <v>5</v>
      </c>
      <c r="T62" s="3" t="s">
        <v>25</v>
      </c>
      <c r="U62" s="175" t="s">
        <v>54</v>
      </c>
      <c r="V62" s="2" t="s">
        <v>2</v>
      </c>
      <c r="W62" s="2" t="s">
        <v>3</v>
      </c>
      <c r="X62" s="2" t="s">
        <v>11</v>
      </c>
      <c r="Y62" s="2" t="s">
        <v>2</v>
      </c>
      <c r="Z62" s="2" t="s">
        <v>3</v>
      </c>
      <c r="AA62" s="2" t="s">
        <v>11</v>
      </c>
      <c r="AB62" s="125" t="s">
        <v>34</v>
      </c>
      <c r="AC62" s="125" t="s">
        <v>35</v>
      </c>
      <c r="AD62" s="167"/>
      <c r="AE62" s="167"/>
      <c r="AF62" s="167"/>
      <c r="AG62" s="21"/>
      <c r="AH62" s="27" t="s">
        <v>5</v>
      </c>
      <c r="AI62" s="3" t="s">
        <v>25</v>
      </c>
      <c r="AJ62" s="175" t="s">
        <v>54</v>
      </c>
      <c r="AK62" s="2" t="s">
        <v>2</v>
      </c>
      <c r="AL62" s="2" t="s">
        <v>3</v>
      </c>
      <c r="AM62" s="2" t="s">
        <v>10</v>
      </c>
      <c r="AN62" s="2" t="s">
        <v>2</v>
      </c>
      <c r="AO62" s="2" t="s">
        <v>3</v>
      </c>
      <c r="AP62" s="2" t="s">
        <v>10</v>
      </c>
      <c r="AQ62" s="125" t="s">
        <v>34</v>
      </c>
      <c r="AR62" s="125" t="s">
        <v>35</v>
      </c>
      <c r="AS62" s="167"/>
      <c r="AT62" s="167"/>
      <c r="AU62" s="167"/>
      <c r="AV62" s="21"/>
      <c r="AW62" s="27" t="s">
        <v>5</v>
      </c>
      <c r="AX62" s="3" t="s">
        <v>25</v>
      </c>
      <c r="AY62" s="175" t="s">
        <v>54</v>
      </c>
      <c r="AZ62" s="2" t="s">
        <v>2</v>
      </c>
      <c r="BA62" s="2" t="s">
        <v>3</v>
      </c>
      <c r="BB62" s="2" t="s">
        <v>10</v>
      </c>
      <c r="BC62" s="2" t="s">
        <v>2</v>
      </c>
      <c r="BD62" s="2" t="s">
        <v>3</v>
      </c>
      <c r="BE62" s="2" t="s">
        <v>10</v>
      </c>
      <c r="BF62" s="125" t="s">
        <v>34</v>
      </c>
      <c r="BG62" s="125" t="s">
        <v>35</v>
      </c>
      <c r="BH62" s="167"/>
      <c r="BI62" s="167"/>
      <c r="BJ62" s="167"/>
      <c r="BK62" s="21"/>
      <c r="BL62" s="27" t="s">
        <v>5</v>
      </c>
      <c r="BM62" s="3" t="s">
        <v>25</v>
      </c>
      <c r="BN62" s="175" t="s">
        <v>54</v>
      </c>
      <c r="BO62" s="2" t="s">
        <v>2</v>
      </c>
      <c r="BP62" s="2" t="s">
        <v>3</v>
      </c>
      <c r="BQ62" s="2" t="s">
        <v>10</v>
      </c>
      <c r="BR62" s="2" t="s">
        <v>2</v>
      </c>
      <c r="BS62" s="2" t="s">
        <v>3</v>
      </c>
      <c r="BT62" s="2" t="s">
        <v>10</v>
      </c>
      <c r="BU62" s="125" t="s">
        <v>34</v>
      </c>
      <c r="BV62" s="125" t="s">
        <v>35</v>
      </c>
      <c r="BW62" s="167"/>
      <c r="BX62" s="167"/>
      <c r="BY62" s="167"/>
      <c r="BZ62" s="21"/>
      <c r="CA62" s="27" t="s">
        <v>5</v>
      </c>
      <c r="CB62" s="3" t="s">
        <v>25</v>
      </c>
      <c r="CC62" s="175" t="s">
        <v>54</v>
      </c>
      <c r="CD62" s="2" t="s">
        <v>2</v>
      </c>
      <c r="CE62" s="2" t="s">
        <v>3</v>
      </c>
      <c r="CF62" s="2" t="s">
        <v>10</v>
      </c>
      <c r="CG62" s="2" t="s">
        <v>2</v>
      </c>
      <c r="CH62" s="2" t="s">
        <v>3</v>
      </c>
      <c r="CI62" s="2" t="s">
        <v>10</v>
      </c>
      <c r="CJ62" s="125" t="s">
        <v>34</v>
      </c>
      <c r="CK62" s="125" t="s">
        <v>35</v>
      </c>
      <c r="CL62" s="167"/>
      <c r="CM62" s="167"/>
      <c r="CN62" s="167"/>
    </row>
    <row r="63" spans="1:92" ht="15">
      <c r="A63" s="11"/>
      <c r="B63" s="11"/>
      <c r="C63" s="27">
        <f>C8</f>
        <v>0</v>
      </c>
      <c r="D63" s="11"/>
      <c r="E63" s="29">
        <f t="shared" ref="E63:F65" si="195">E8</f>
        <v>43783.59652777778</v>
      </c>
      <c r="F63" s="10" t="str">
        <f t="shared" si="195"/>
        <v>0Hr.</v>
      </c>
      <c r="G63" s="18">
        <f>G8-G$8</f>
        <v>0</v>
      </c>
      <c r="H63" s="18">
        <f>H8-H$8</f>
        <v>0</v>
      </c>
      <c r="I63" s="19">
        <f>I8-I$8</f>
        <v>0</v>
      </c>
      <c r="J63" s="115">
        <f>J8-J$8</f>
        <v>0</v>
      </c>
      <c r="K63" s="115">
        <f>K8-K$8</f>
        <v>0</v>
      </c>
      <c r="L63" s="20">
        <f>L8/L$8*100</f>
        <v>100</v>
      </c>
      <c r="M63" s="114">
        <f t="shared" ref="M63:N65" si="196">M8-M$8</f>
        <v>0</v>
      </c>
      <c r="N63" s="114">
        <f t="shared" si="196"/>
        <v>0</v>
      </c>
      <c r="O63" s="22"/>
      <c r="P63" s="22"/>
      <c r="Q63" s="22"/>
      <c r="R63" s="22"/>
      <c r="S63" s="27">
        <f>S8</f>
        <v>0</v>
      </c>
      <c r="T63" s="29">
        <f>T8</f>
        <v>43432.379166666666</v>
      </c>
      <c r="U63" s="10" t="str">
        <f>U8</f>
        <v>0Hr.</v>
      </c>
      <c r="V63" s="18">
        <f>V8-V$8</f>
        <v>0</v>
      </c>
      <c r="W63" s="18">
        <f>W8-W$8</f>
        <v>0</v>
      </c>
      <c r="X63" s="19">
        <f>X8-X$8</f>
        <v>0</v>
      </c>
      <c r="Y63" s="115">
        <f>Y8-Y$8</f>
        <v>0</v>
      </c>
      <c r="Z63" s="115">
        <f>Z8-Z$8</f>
        <v>0</v>
      </c>
      <c r="AA63" s="20">
        <f>AA8/AA$8*100</f>
        <v>100</v>
      </c>
      <c r="AB63" s="114">
        <f t="shared" ref="AB63:AC65" si="197">AB8-AB$8</f>
        <v>0</v>
      </c>
      <c r="AC63" s="114">
        <f t="shared" si="197"/>
        <v>0</v>
      </c>
      <c r="AD63" s="168"/>
      <c r="AE63" s="168"/>
      <c r="AF63" s="168"/>
      <c r="AG63" s="21"/>
      <c r="AH63" s="27">
        <f>AH8</f>
        <v>0</v>
      </c>
      <c r="AI63" s="29">
        <f>AI8</f>
        <v>43432.378472222219</v>
      </c>
      <c r="AJ63" s="10" t="str">
        <f>AJ8</f>
        <v>0Hr.</v>
      </c>
      <c r="AK63" s="18">
        <v>0</v>
      </c>
      <c r="AL63" s="18">
        <v>0</v>
      </c>
      <c r="AM63" s="19">
        <v>0</v>
      </c>
      <c r="AN63" s="115">
        <f t="shared" ref="AN63:AO65" si="198">AN8-AN$8</f>
        <v>0</v>
      </c>
      <c r="AO63" s="115">
        <f t="shared" si="198"/>
        <v>0</v>
      </c>
      <c r="AP63" s="116" t="e">
        <f>AP8/AP$8*100</f>
        <v>#DIV/0!</v>
      </c>
      <c r="AQ63" s="114">
        <f t="shared" ref="AQ63:AR65" si="199">AQ8-AQ$8</f>
        <v>0</v>
      </c>
      <c r="AR63" s="114">
        <f t="shared" si="199"/>
        <v>0</v>
      </c>
      <c r="AS63" s="168"/>
      <c r="AT63" s="168"/>
      <c r="AU63" s="168"/>
      <c r="AV63" s="21"/>
      <c r="AW63" s="27">
        <f>AW8</f>
        <v>0</v>
      </c>
      <c r="AX63" s="29">
        <f>AX8</f>
        <v>42937.458333333336</v>
      </c>
      <c r="AY63" s="10" t="str">
        <f>AY8</f>
        <v>0Hr.</v>
      </c>
      <c r="AZ63" s="18">
        <v>0</v>
      </c>
      <c r="BA63" s="18">
        <v>0</v>
      </c>
      <c r="BB63" s="19">
        <v>0</v>
      </c>
      <c r="BC63" s="115">
        <f t="shared" ref="BC63:BD65" si="200">BC8-BC$8</f>
        <v>0</v>
      </c>
      <c r="BD63" s="115">
        <f t="shared" si="200"/>
        <v>0</v>
      </c>
      <c r="BE63" s="116" t="e">
        <f>BE8/BE$8*100</f>
        <v>#DIV/0!</v>
      </c>
      <c r="BF63" s="114">
        <f t="shared" ref="BF63:BG65" si="201">BF8-BF$8</f>
        <v>0</v>
      </c>
      <c r="BG63" s="114">
        <f t="shared" si="201"/>
        <v>0</v>
      </c>
      <c r="BH63" s="168"/>
      <c r="BI63" s="168"/>
      <c r="BJ63" s="168"/>
      <c r="BK63" s="30"/>
      <c r="BL63" s="27">
        <f>BL8</f>
        <v>0</v>
      </c>
      <c r="BM63" s="29">
        <f>BM8</f>
        <v>43063.43472222222</v>
      </c>
      <c r="BN63" s="10" t="str">
        <f>BN8</f>
        <v>0Hr.</v>
      </c>
      <c r="BO63" s="18">
        <f>BO8-BO$8</f>
        <v>0</v>
      </c>
      <c r="BP63" s="18">
        <f>BP8-BP$8</f>
        <v>0</v>
      </c>
      <c r="BQ63" s="19">
        <f>BQ8-BQ$8</f>
        <v>0</v>
      </c>
      <c r="BR63" s="115">
        <f>BR8-BR$8</f>
        <v>0</v>
      </c>
      <c r="BS63" s="115">
        <f>BS8-BS$8</f>
        <v>0</v>
      </c>
      <c r="BT63" s="116" t="e">
        <f>BT8/BT$8*100</f>
        <v>#DIV/0!</v>
      </c>
      <c r="BU63" s="114">
        <f t="shared" ref="BU63:BV65" si="202">BU8-BU$8</f>
        <v>0</v>
      </c>
      <c r="BV63" s="114">
        <f t="shared" si="202"/>
        <v>0</v>
      </c>
      <c r="BW63" s="168"/>
      <c r="BX63" s="168"/>
      <c r="BY63" s="168"/>
      <c r="BZ63" s="21"/>
      <c r="CA63" s="27">
        <f>CA8</f>
        <v>0</v>
      </c>
      <c r="CB63" s="29">
        <f>CB8</f>
        <v>43060.541666666664</v>
      </c>
      <c r="CC63" s="10" t="str">
        <f>CC8</f>
        <v>0Hr.</v>
      </c>
      <c r="CD63" s="18">
        <f>CD8-CD$8</f>
        <v>0</v>
      </c>
      <c r="CE63" s="18">
        <f>CE8-CE$8</f>
        <v>0</v>
      </c>
      <c r="CF63" s="19">
        <f>CF8-CF$8</f>
        <v>0</v>
      </c>
      <c r="CG63" s="115">
        <f>CG8-CG$8</f>
        <v>0</v>
      </c>
      <c r="CH63" s="115">
        <f>CH8-CH$8</f>
        <v>0</v>
      </c>
      <c r="CI63" s="116" t="e">
        <f>CI8/CI$8*100</f>
        <v>#DIV/0!</v>
      </c>
      <c r="CJ63" s="114">
        <f t="shared" ref="CJ63:CK65" si="203">CJ8-CJ$8</f>
        <v>0</v>
      </c>
      <c r="CK63" s="114">
        <f t="shared" si="203"/>
        <v>0</v>
      </c>
      <c r="CL63" s="168"/>
      <c r="CM63" s="168"/>
      <c r="CN63" s="168"/>
    </row>
    <row r="64" spans="1:92" ht="15">
      <c r="A64" s="11"/>
      <c r="B64" s="11"/>
      <c r="C64" s="27">
        <f>C9</f>
        <v>3.3333333333333333E-2</v>
      </c>
      <c r="D64" s="11"/>
      <c r="E64" s="29">
        <f t="shared" si="195"/>
        <v>43783.597916666666</v>
      </c>
      <c r="F64" s="10" t="str">
        <f t="shared" si="195"/>
        <v>2min</v>
      </c>
      <c r="G64" s="115"/>
      <c r="H64" s="115"/>
      <c r="I64" s="126"/>
      <c r="J64" s="115">
        <f>J9-J$8</f>
        <v>-0.2928</v>
      </c>
      <c r="K64" s="115">
        <f>K9-K$8</f>
        <v>-0.31990000000000002</v>
      </c>
      <c r="L64" s="20">
        <f>L9/L$8*100</f>
        <v>0</v>
      </c>
      <c r="M64" s="114">
        <f t="shared" si="196"/>
        <v>-0.18729610439454999</v>
      </c>
      <c r="N64" s="114">
        <f t="shared" si="196"/>
        <v>-0.46042026482440995</v>
      </c>
      <c r="O64" s="22"/>
      <c r="P64" s="22"/>
      <c r="Q64" s="22"/>
      <c r="R64" s="22"/>
      <c r="S64" s="27">
        <f>S9</f>
        <v>3.3333333333333333E-2</v>
      </c>
      <c r="T64" s="29">
        <f>T9</f>
        <v>43432.380555555552</v>
      </c>
      <c r="U64" s="10" t="str">
        <f t="shared" ref="U64:U99" si="204">U9</f>
        <v>2min</v>
      </c>
      <c r="V64" s="115"/>
      <c r="W64" s="115"/>
      <c r="X64" s="126"/>
      <c r="Y64" s="115">
        <f>Y9-Y$8</f>
        <v>-0.2954</v>
      </c>
      <c r="Z64" s="115">
        <f>Z9-Z$8</f>
        <v>-0.3261</v>
      </c>
      <c r="AA64" s="20">
        <f>AA9/AA$8*100</f>
        <v>0</v>
      </c>
      <c r="AB64" s="114">
        <f t="shared" si="197"/>
        <v>-0.18689105403011513</v>
      </c>
      <c r="AC64" s="114">
        <f t="shared" si="197"/>
        <v>-0.46420663039352145</v>
      </c>
      <c r="AD64" s="168"/>
      <c r="AE64" s="168"/>
      <c r="AF64" s="168"/>
      <c r="AG64" s="21"/>
      <c r="AH64" s="27">
        <f>AH9</f>
        <v>3.3333333333333333E-2</v>
      </c>
      <c r="AI64" s="29">
        <f>AI9</f>
        <v>43432.379861111105</v>
      </c>
      <c r="AJ64" s="10" t="str">
        <f t="shared" ref="AJ64:AJ99" si="205">AJ9</f>
        <v>2min</v>
      </c>
      <c r="AK64" s="115">
        <f t="shared" ref="AK64:AL64" si="206">AK9-AK$8-AN64</f>
        <v>0</v>
      </c>
      <c r="AL64" s="115">
        <f t="shared" si="206"/>
        <v>0</v>
      </c>
      <c r="AM64" s="126" t="e">
        <f t="shared" ref="AM64:AM85" si="207">AM9/AM$8*100</f>
        <v>#DIV/0!</v>
      </c>
      <c r="AN64" s="115">
        <f t="shared" si="198"/>
        <v>0</v>
      </c>
      <c r="AO64" s="115">
        <f t="shared" si="198"/>
        <v>0</v>
      </c>
      <c r="AP64" s="116" t="e">
        <f>AP9/AP$8*100</f>
        <v>#DIV/0!</v>
      </c>
      <c r="AQ64" s="114">
        <f t="shared" si="199"/>
        <v>0</v>
      </c>
      <c r="AR64" s="114">
        <f t="shared" si="199"/>
        <v>0</v>
      </c>
      <c r="AS64" s="168"/>
      <c r="AT64" s="168"/>
      <c r="AU64" s="168"/>
      <c r="AV64" s="21"/>
      <c r="AW64" s="27">
        <f>AW9</f>
        <v>3.3333333333333333E-2</v>
      </c>
      <c r="AX64" s="29">
        <f>AX9</f>
        <v>42937.459722222222</v>
      </c>
      <c r="AY64" s="10" t="str">
        <f t="shared" ref="AY64:AY99" si="208">AY9</f>
        <v>2min</v>
      </c>
      <c r="AZ64" s="115">
        <f t="shared" ref="AZ64:BA64" si="209">AZ9-AZ$8-BC64</f>
        <v>0</v>
      </c>
      <c r="BA64" s="115">
        <f t="shared" si="209"/>
        <v>0</v>
      </c>
      <c r="BB64" s="126" t="e">
        <f t="shared" ref="BB64:BB85" si="210">BB9/BB$8*100</f>
        <v>#DIV/0!</v>
      </c>
      <c r="BC64" s="115">
        <f t="shared" si="200"/>
        <v>0</v>
      </c>
      <c r="BD64" s="115">
        <f t="shared" si="200"/>
        <v>0</v>
      </c>
      <c r="BE64" s="116" t="e">
        <f>BE9/BE$8*100</f>
        <v>#DIV/0!</v>
      </c>
      <c r="BF64" s="114">
        <f t="shared" si="201"/>
        <v>0</v>
      </c>
      <c r="BG64" s="114">
        <f t="shared" si="201"/>
        <v>0</v>
      </c>
      <c r="BH64" s="168"/>
      <c r="BI64" s="168"/>
      <c r="BJ64" s="168"/>
      <c r="BK64" s="30"/>
      <c r="BL64" s="27">
        <f>BL9</f>
        <v>3.3333333333333333E-2</v>
      </c>
      <c r="BM64" s="29">
        <f>BM9</f>
        <v>43063.436111111107</v>
      </c>
      <c r="BN64" s="10" t="str">
        <f t="shared" ref="BN64:BN99" si="211">BN9</f>
        <v>2min</v>
      </c>
      <c r="BO64" s="16"/>
      <c r="BP64" s="16"/>
      <c r="BQ64" s="17"/>
      <c r="BR64" s="115">
        <f>BR9-BR$8</f>
        <v>0</v>
      </c>
      <c r="BS64" s="115">
        <f>BS9-BS$8</f>
        <v>0</v>
      </c>
      <c r="BT64" s="116" t="e">
        <f>BT9/BT$8*100</f>
        <v>#DIV/0!</v>
      </c>
      <c r="BU64" s="114">
        <f t="shared" si="202"/>
        <v>0</v>
      </c>
      <c r="BV64" s="114">
        <f t="shared" si="202"/>
        <v>0</v>
      </c>
      <c r="BW64" s="168"/>
      <c r="BX64" s="168"/>
      <c r="BY64" s="168"/>
      <c r="BZ64" s="21"/>
      <c r="CA64" s="27">
        <f>CA9</f>
        <v>3.3333333333333333E-2</v>
      </c>
      <c r="CB64" s="29">
        <f>CB9</f>
        <v>43060.54305555555</v>
      </c>
      <c r="CC64" s="10" t="str">
        <f t="shared" ref="CC64:CC99" si="212">CC9</f>
        <v>2min</v>
      </c>
      <c r="CD64" s="16"/>
      <c r="CE64" s="16"/>
      <c r="CF64" s="17"/>
      <c r="CG64" s="115">
        <f>CG9-CG$8</f>
        <v>0</v>
      </c>
      <c r="CH64" s="115">
        <f>CH9-CH$8</f>
        <v>0</v>
      </c>
      <c r="CI64" s="116" t="e">
        <f>CI9/CI$8*100</f>
        <v>#DIV/0!</v>
      </c>
      <c r="CJ64" s="114">
        <f t="shared" si="203"/>
        <v>0</v>
      </c>
      <c r="CK64" s="114">
        <f t="shared" si="203"/>
        <v>0</v>
      </c>
      <c r="CL64" s="168"/>
      <c r="CM64" s="168"/>
      <c r="CN64" s="168"/>
    </row>
    <row r="65" spans="1:92" ht="15">
      <c r="A65" s="11"/>
      <c r="B65" s="11"/>
      <c r="C65" s="27">
        <f>C10</f>
        <v>8.3333333333333301E-2</v>
      </c>
      <c r="D65" s="11"/>
      <c r="E65" s="29">
        <f t="shared" si="195"/>
        <v>43783.6</v>
      </c>
      <c r="F65" s="10" t="str">
        <f t="shared" si="195"/>
        <v>5min</v>
      </c>
      <c r="G65" s="115">
        <f t="shared" ref="G65:H65" si="213">G10-G$8-J65</f>
        <v>-0.26869999999999999</v>
      </c>
      <c r="H65" s="115">
        <f t="shared" si="213"/>
        <v>-0.26353339999999997</v>
      </c>
      <c r="I65" s="126">
        <f t="shared" ref="I65:I74" si="214">I10/I$8*100</f>
        <v>0</v>
      </c>
      <c r="J65" s="115">
        <f>J10-J$8</f>
        <v>-1.419999999999999E-2</v>
      </c>
      <c r="K65" s="115">
        <f>K10-K$8</f>
        <v>-3.0833300000000008E-2</v>
      </c>
      <c r="L65" s="20">
        <f>L10/L$8*100</f>
        <v>115.47468118427922</v>
      </c>
      <c r="M65" s="114">
        <f t="shared" si="196"/>
        <v>1.2146075270474121E-3</v>
      </c>
      <c r="N65" s="114">
        <f t="shared" si="196"/>
        <v>-2.0336341019275839E-2</v>
      </c>
      <c r="O65" s="22"/>
      <c r="P65" s="22"/>
      <c r="Q65" s="22"/>
      <c r="R65" s="22"/>
      <c r="S65" s="27">
        <f>S10</f>
        <v>8.3333333333333301E-2</v>
      </c>
      <c r="T65" s="29">
        <f>T10</f>
        <v>43432.382638888885</v>
      </c>
      <c r="U65" s="10" t="str">
        <f t="shared" si="204"/>
        <v>5min</v>
      </c>
      <c r="V65" s="115">
        <f t="shared" ref="V65:W65" si="215">V10-V$8-Y65</f>
        <v>-0.27460000000000001</v>
      </c>
      <c r="W65" s="115">
        <f t="shared" si="215"/>
        <v>-0.28419999999999995</v>
      </c>
      <c r="X65" s="126">
        <f t="shared" ref="X65:X85" si="216">X10/X$8*100</f>
        <v>0</v>
      </c>
      <c r="Y65" s="115">
        <f>Y10-Y$8</f>
        <v>-1.639999999999997E-2</v>
      </c>
      <c r="Z65" s="115">
        <f>Z10-Z$8</f>
        <v>-3.9100000000000024E-2</v>
      </c>
      <c r="AA65" s="20">
        <f>AA10/AA$8*100</f>
        <v>115.01674199312302</v>
      </c>
      <c r="AB65" s="114">
        <f t="shared" si="197"/>
        <v>2.7113924530653144E-3</v>
      </c>
      <c r="AC65" s="114">
        <f t="shared" si="197"/>
        <v>-2.5368709904224851E-2</v>
      </c>
      <c r="AD65" s="168"/>
      <c r="AE65" s="168"/>
      <c r="AF65" s="168"/>
      <c r="AG65" s="21"/>
      <c r="AH65" s="27">
        <f>AH10</f>
        <v>8.3333333333333301E-2</v>
      </c>
      <c r="AI65" s="29">
        <f>AI10</f>
        <v>43432.381944444438</v>
      </c>
      <c r="AJ65" s="10" t="str">
        <f t="shared" si="205"/>
        <v>5min</v>
      </c>
      <c r="AK65" s="115">
        <f t="shared" ref="AK65:AL65" si="217">AK10-AK$8-AN65</f>
        <v>0</v>
      </c>
      <c r="AL65" s="115">
        <f t="shared" si="217"/>
        <v>0</v>
      </c>
      <c r="AM65" s="126" t="e">
        <f t="shared" si="207"/>
        <v>#DIV/0!</v>
      </c>
      <c r="AN65" s="115">
        <f t="shared" si="198"/>
        <v>0</v>
      </c>
      <c r="AO65" s="115">
        <f t="shared" si="198"/>
        <v>0</v>
      </c>
      <c r="AP65" s="116" t="e">
        <f>AP10/AP$8*100</f>
        <v>#DIV/0!</v>
      </c>
      <c r="AQ65" s="114">
        <f t="shared" si="199"/>
        <v>0</v>
      </c>
      <c r="AR65" s="114">
        <f t="shared" si="199"/>
        <v>0</v>
      </c>
      <c r="AS65" s="168"/>
      <c r="AT65" s="168"/>
      <c r="AU65" s="168"/>
      <c r="AV65" s="21"/>
      <c r="AW65" s="27">
        <f>AW10</f>
        <v>8.3333333333333301E-2</v>
      </c>
      <c r="AX65" s="29">
        <f>AX10</f>
        <v>42937.461805555555</v>
      </c>
      <c r="AY65" s="10" t="str">
        <f t="shared" si="208"/>
        <v>5min</v>
      </c>
      <c r="AZ65" s="115">
        <f t="shared" ref="AZ65:BA65" si="218">AZ10-AZ$8-BC65</f>
        <v>0</v>
      </c>
      <c r="BA65" s="115">
        <f t="shared" si="218"/>
        <v>0</v>
      </c>
      <c r="BB65" s="126" t="e">
        <f t="shared" si="210"/>
        <v>#DIV/0!</v>
      </c>
      <c r="BC65" s="115">
        <f t="shared" si="200"/>
        <v>0</v>
      </c>
      <c r="BD65" s="115">
        <f t="shared" si="200"/>
        <v>0</v>
      </c>
      <c r="BE65" s="116" t="e">
        <f>BE10/BE$8*100</f>
        <v>#DIV/0!</v>
      </c>
      <c r="BF65" s="114">
        <f t="shared" si="201"/>
        <v>0</v>
      </c>
      <c r="BG65" s="114">
        <f t="shared" si="201"/>
        <v>0</v>
      </c>
      <c r="BH65" s="168"/>
      <c r="BI65" s="168"/>
      <c r="BJ65" s="168"/>
      <c r="BK65" s="30"/>
      <c r="BL65" s="27">
        <f>BL10</f>
        <v>8.3333333333333301E-2</v>
      </c>
      <c r="BM65" s="29">
        <f>BM10</f>
        <v>43063.438194444439</v>
      </c>
      <c r="BN65" s="10" t="str">
        <f t="shared" si="211"/>
        <v>5min</v>
      </c>
      <c r="BO65" s="16"/>
      <c r="BP65" s="16"/>
      <c r="BQ65" s="17"/>
      <c r="BR65" s="115">
        <f>BR10-BR$8</f>
        <v>0</v>
      </c>
      <c r="BS65" s="115">
        <f>BS10-BS$8</f>
        <v>0</v>
      </c>
      <c r="BT65" s="116" t="e">
        <f>BT10/BT$8*100</f>
        <v>#DIV/0!</v>
      </c>
      <c r="BU65" s="114">
        <f t="shared" si="202"/>
        <v>0</v>
      </c>
      <c r="BV65" s="114">
        <f t="shared" si="202"/>
        <v>0</v>
      </c>
      <c r="BW65" s="168"/>
      <c r="BX65" s="168"/>
      <c r="BY65" s="168"/>
      <c r="BZ65" s="21"/>
      <c r="CA65" s="27">
        <f>CA10</f>
        <v>8.3333333333333301E-2</v>
      </c>
      <c r="CB65" s="29">
        <f>CB10</f>
        <v>43060.545138888883</v>
      </c>
      <c r="CC65" s="10" t="str">
        <f t="shared" si="212"/>
        <v>5min</v>
      </c>
      <c r="CD65" s="16"/>
      <c r="CE65" s="16"/>
      <c r="CF65" s="17"/>
      <c r="CG65" s="115">
        <f>CG10-CG$8</f>
        <v>0</v>
      </c>
      <c r="CH65" s="115">
        <f>CH10-CH$8</f>
        <v>0</v>
      </c>
      <c r="CI65" s="116" t="e">
        <f>CI10/CI$8*100</f>
        <v>#DIV/0!</v>
      </c>
      <c r="CJ65" s="114">
        <f t="shared" si="203"/>
        <v>0</v>
      </c>
      <c r="CK65" s="114">
        <f t="shared" si="203"/>
        <v>0</v>
      </c>
      <c r="CL65" s="168"/>
      <c r="CM65" s="168"/>
      <c r="CN65" s="168"/>
    </row>
    <row r="66" spans="1:92" ht="15">
      <c r="A66" s="11"/>
      <c r="B66" s="11"/>
      <c r="C66" s="27">
        <f t="shared" ref="C66:C68" si="219">C11</f>
        <v>0.16666666666666666</v>
      </c>
      <c r="D66" s="11"/>
      <c r="E66" s="29">
        <f t="shared" ref="E66:F66" si="220">E11</f>
        <v>43783.603472222225</v>
      </c>
      <c r="F66" s="10" t="str">
        <f t="shared" si="220"/>
        <v>10min</v>
      </c>
      <c r="G66" s="115"/>
      <c r="H66" s="115"/>
      <c r="I66" s="126"/>
      <c r="J66" s="115">
        <f t="shared" ref="J66:K66" si="221">J11-J$8</f>
        <v>-0.2928</v>
      </c>
      <c r="K66" s="115">
        <f t="shared" si="221"/>
        <v>-0.31990000000000002</v>
      </c>
      <c r="L66" s="20">
        <f t="shared" ref="L66:L68" si="222">L11/L$8*100</f>
        <v>0</v>
      </c>
      <c r="M66" s="114">
        <f t="shared" ref="M66:N66" si="223">M11-M$8</f>
        <v>-0.18729610439454999</v>
      </c>
      <c r="N66" s="114">
        <f t="shared" si="223"/>
        <v>-0.46042026482440995</v>
      </c>
      <c r="O66" s="22"/>
      <c r="P66" s="22"/>
      <c r="Q66" s="22"/>
      <c r="R66" s="22"/>
      <c r="S66" s="27">
        <f t="shared" ref="S66:T66" si="224">S11</f>
        <v>0.16666666666666666</v>
      </c>
      <c r="T66" s="29">
        <f t="shared" si="224"/>
        <v>43432.386111111111</v>
      </c>
      <c r="U66" s="10" t="str">
        <f t="shared" si="204"/>
        <v>10min</v>
      </c>
      <c r="V66" s="115"/>
      <c r="W66" s="115"/>
      <c r="X66" s="126"/>
      <c r="Y66" s="115">
        <f t="shared" ref="Y66:Z66" si="225">Y11-Y$8</f>
        <v>-0.2954</v>
      </c>
      <c r="Z66" s="115">
        <f t="shared" si="225"/>
        <v>-0.3261</v>
      </c>
      <c r="AA66" s="20">
        <f t="shared" ref="AA66:AA68" si="226">AA11/AA$8*100</f>
        <v>0</v>
      </c>
      <c r="AB66" s="114">
        <f t="shared" ref="AB66:AC66" si="227">AB11-AB$8</f>
        <v>-0.18689105403011513</v>
      </c>
      <c r="AC66" s="114">
        <f t="shared" si="227"/>
        <v>-0.46420663039352145</v>
      </c>
      <c r="AD66" s="168"/>
      <c r="AE66" s="168"/>
      <c r="AF66" s="168"/>
      <c r="AG66" s="21"/>
      <c r="AH66" s="27">
        <f t="shared" ref="AH66:AI66" si="228">AH11</f>
        <v>0.16666666666666666</v>
      </c>
      <c r="AI66" s="29">
        <f t="shared" si="228"/>
        <v>43432.385416666664</v>
      </c>
      <c r="AJ66" s="10" t="str">
        <f t="shared" si="205"/>
        <v>10min</v>
      </c>
      <c r="AK66" s="115">
        <f t="shared" ref="AK66:AL66" si="229">AK11-AK$8-AN66</f>
        <v>0</v>
      </c>
      <c r="AL66" s="115">
        <f t="shared" si="229"/>
        <v>0</v>
      </c>
      <c r="AM66" s="126" t="e">
        <f t="shared" si="207"/>
        <v>#DIV/0!</v>
      </c>
      <c r="AN66" s="115">
        <f t="shared" ref="AN66:AO66" si="230">AN11-AN$8</f>
        <v>0</v>
      </c>
      <c r="AO66" s="115">
        <f t="shared" si="230"/>
        <v>0</v>
      </c>
      <c r="AP66" s="116" t="e">
        <f t="shared" ref="AP66:AP68" si="231">AP11/AP$8*100</f>
        <v>#DIV/0!</v>
      </c>
      <c r="AQ66" s="114">
        <f t="shared" ref="AQ66:AR66" si="232">AQ11-AQ$8</f>
        <v>0</v>
      </c>
      <c r="AR66" s="114">
        <f t="shared" si="232"/>
        <v>0</v>
      </c>
      <c r="AS66" s="168"/>
      <c r="AT66" s="168"/>
      <c r="AU66" s="168"/>
      <c r="AV66" s="21"/>
      <c r="AW66" s="27">
        <f t="shared" ref="AW66:AX66" si="233">AW11</f>
        <v>0.16666666666666666</v>
      </c>
      <c r="AX66" s="29">
        <f t="shared" si="233"/>
        <v>42937.465277777781</v>
      </c>
      <c r="AY66" s="10" t="str">
        <f t="shared" si="208"/>
        <v>10min</v>
      </c>
      <c r="AZ66" s="115">
        <f t="shared" ref="AZ66:BA66" si="234">AZ11-AZ$8-BC66</f>
        <v>0</v>
      </c>
      <c r="BA66" s="115">
        <f t="shared" si="234"/>
        <v>0</v>
      </c>
      <c r="BB66" s="126" t="e">
        <f t="shared" si="210"/>
        <v>#DIV/0!</v>
      </c>
      <c r="BC66" s="115">
        <f t="shared" ref="BC66:BD66" si="235">BC11-BC$8</f>
        <v>0</v>
      </c>
      <c r="BD66" s="115">
        <f t="shared" si="235"/>
        <v>0</v>
      </c>
      <c r="BE66" s="116" t="e">
        <f t="shared" ref="BE66:BE68" si="236">BE11/BE$8*100</f>
        <v>#DIV/0!</v>
      </c>
      <c r="BF66" s="114">
        <f t="shared" ref="BF66:BG66" si="237">BF11-BF$8</f>
        <v>0</v>
      </c>
      <c r="BG66" s="114">
        <f t="shared" si="237"/>
        <v>0</v>
      </c>
      <c r="BH66" s="168"/>
      <c r="BI66" s="168"/>
      <c r="BJ66" s="168"/>
      <c r="BK66" s="30"/>
      <c r="BL66" s="27">
        <f t="shared" ref="BL66:BM66" si="238">BL11</f>
        <v>0.16666666666666666</v>
      </c>
      <c r="BM66" s="29">
        <f t="shared" si="238"/>
        <v>43063.441666666666</v>
      </c>
      <c r="BN66" s="10" t="str">
        <f t="shared" si="211"/>
        <v>10min</v>
      </c>
      <c r="BO66" s="16"/>
      <c r="BP66" s="16"/>
      <c r="BQ66" s="17"/>
      <c r="BR66" s="115">
        <f t="shared" ref="BR66:BS66" si="239">BR11-BR$8</f>
        <v>0</v>
      </c>
      <c r="BS66" s="115">
        <f t="shared" si="239"/>
        <v>0</v>
      </c>
      <c r="BT66" s="116" t="e">
        <f t="shared" ref="BT66:BT68" si="240">BT11/BT$8*100</f>
        <v>#DIV/0!</v>
      </c>
      <c r="BU66" s="114">
        <f t="shared" ref="BU66:BV66" si="241">BU11-BU$8</f>
        <v>0</v>
      </c>
      <c r="BV66" s="114">
        <f t="shared" si="241"/>
        <v>0</v>
      </c>
      <c r="BW66" s="168"/>
      <c r="BX66" s="168"/>
      <c r="BY66" s="168"/>
      <c r="BZ66" s="21"/>
      <c r="CA66" s="27">
        <f t="shared" ref="CA66:CB66" si="242">CA11</f>
        <v>0.16666666666666666</v>
      </c>
      <c r="CB66" s="29">
        <f t="shared" si="242"/>
        <v>43060.548611111109</v>
      </c>
      <c r="CC66" s="10" t="str">
        <f t="shared" si="212"/>
        <v>10min</v>
      </c>
      <c r="CD66" s="16"/>
      <c r="CE66" s="16"/>
      <c r="CF66" s="17"/>
      <c r="CG66" s="115">
        <f t="shared" ref="CG66:CH66" si="243">CG11-CG$8</f>
        <v>0</v>
      </c>
      <c r="CH66" s="115">
        <f t="shared" si="243"/>
        <v>0</v>
      </c>
      <c r="CI66" s="116" t="e">
        <f t="shared" ref="CI66:CI68" si="244">CI11/CI$8*100</f>
        <v>#DIV/0!</v>
      </c>
      <c r="CJ66" s="114">
        <f t="shared" ref="CJ66:CK66" si="245">CJ11-CJ$8</f>
        <v>0</v>
      </c>
      <c r="CK66" s="114">
        <f t="shared" si="245"/>
        <v>0</v>
      </c>
      <c r="CL66" s="168"/>
      <c r="CM66" s="168"/>
      <c r="CN66" s="168"/>
    </row>
    <row r="67" spans="1:92" ht="15">
      <c r="A67" s="11"/>
      <c r="B67" s="11"/>
      <c r="C67" s="27">
        <f t="shared" si="219"/>
        <v>0.33333333333333331</v>
      </c>
      <c r="D67" s="11"/>
      <c r="E67" s="29">
        <f t="shared" ref="E67:F67" si="246">E12</f>
        <v>43783.61041666667</v>
      </c>
      <c r="F67" s="10" t="str">
        <f t="shared" si="246"/>
        <v>20min</v>
      </c>
      <c r="G67" s="115"/>
      <c r="H67" s="115"/>
      <c r="I67" s="126"/>
      <c r="J67" s="115">
        <f t="shared" ref="J67:K67" si="247">J12-J$8</f>
        <v>-0.2928</v>
      </c>
      <c r="K67" s="115">
        <f t="shared" si="247"/>
        <v>-0.31990000000000002</v>
      </c>
      <c r="L67" s="20">
        <f t="shared" si="222"/>
        <v>0</v>
      </c>
      <c r="M67" s="114">
        <f t="shared" ref="M67:N67" si="248">M12-M$8</f>
        <v>-0.18729610439454999</v>
      </c>
      <c r="N67" s="114">
        <f t="shared" si="248"/>
        <v>-0.46042026482440995</v>
      </c>
      <c r="O67" s="22"/>
      <c r="P67" s="22"/>
      <c r="Q67" s="22"/>
      <c r="R67" s="22"/>
      <c r="S67" s="27">
        <f t="shared" ref="S67:T67" si="249">S12</f>
        <v>0.33333333333333331</v>
      </c>
      <c r="T67" s="29">
        <f t="shared" si="249"/>
        <v>43432.393055555556</v>
      </c>
      <c r="U67" s="10" t="str">
        <f t="shared" si="204"/>
        <v>20min</v>
      </c>
      <c r="V67" s="115"/>
      <c r="W67" s="115"/>
      <c r="X67" s="126"/>
      <c r="Y67" s="115">
        <f t="shared" ref="Y67:Z67" si="250">Y12-Y$8</f>
        <v>-0.2954</v>
      </c>
      <c r="Z67" s="115">
        <f t="shared" si="250"/>
        <v>-0.3261</v>
      </c>
      <c r="AA67" s="20">
        <f t="shared" si="226"/>
        <v>0</v>
      </c>
      <c r="AB67" s="114">
        <f t="shared" ref="AB67:AC67" si="251">AB12-AB$8</f>
        <v>-0.18689105403011513</v>
      </c>
      <c r="AC67" s="114">
        <f t="shared" si="251"/>
        <v>-0.46420663039352145</v>
      </c>
      <c r="AD67" s="168"/>
      <c r="AE67" s="168"/>
      <c r="AF67" s="168"/>
      <c r="AG67" s="21"/>
      <c r="AH67" s="27">
        <f t="shared" ref="AH67:AI67" si="252">AH12</f>
        <v>0.33333333333333331</v>
      </c>
      <c r="AI67" s="29">
        <f t="shared" si="252"/>
        <v>43432.392361111109</v>
      </c>
      <c r="AJ67" s="10" t="str">
        <f t="shared" si="205"/>
        <v>20min</v>
      </c>
      <c r="AK67" s="115">
        <f t="shared" ref="AK67:AL67" si="253">AK12-AK$8-AN67</f>
        <v>0</v>
      </c>
      <c r="AL67" s="115">
        <f t="shared" si="253"/>
        <v>0</v>
      </c>
      <c r="AM67" s="126" t="e">
        <f t="shared" si="207"/>
        <v>#DIV/0!</v>
      </c>
      <c r="AN67" s="115">
        <f t="shared" ref="AN67:AO67" si="254">AN12-AN$8</f>
        <v>0</v>
      </c>
      <c r="AO67" s="115">
        <f t="shared" si="254"/>
        <v>0</v>
      </c>
      <c r="AP67" s="116" t="e">
        <f t="shared" si="231"/>
        <v>#DIV/0!</v>
      </c>
      <c r="AQ67" s="114">
        <f t="shared" ref="AQ67:AR67" si="255">AQ12-AQ$8</f>
        <v>0</v>
      </c>
      <c r="AR67" s="114">
        <f t="shared" si="255"/>
        <v>0</v>
      </c>
      <c r="AS67" s="168"/>
      <c r="AT67" s="168"/>
      <c r="AU67" s="168"/>
      <c r="AV67" s="21"/>
      <c r="AW67" s="27">
        <f t="shared" ref="AW67:AX67" si="256">AW12</f>
        <v>0.33333333333333331</v>
      </c>
      <c r="AX67" s="29">
        <f t="shared" si="256"/>
        <v>42937.472222222226</v>
      </c>
      <c r="AY67" s="10" t="str">
        <f t="shared" si="208"/>
        <v>20min</v>
      </c>
      <c r="AZ67" s="115">
        <f t="shared" ref="AZ67:BA67" si="257">AZ12-AZ$8-BC67</f>
        <v>0</v>
      </c>
      <c r="BA67" s="115">
        <f t="shared" si="257"/>
        <v>0</v>
      </c>
      <c r="BB67" s="126" t="e">
        <f t="shared" si="210"/>
        <v>#DIV/0!</v>
      </c>
      <c r="BC67" s="115">
        <f t="shared" ref="BC67:BD67" si="258">BC12-BC$8</f>
        <v>0</v>
      </c>
      <c r="BD67" s="115">
        <f t="shared" si="258"/>
        <v>0</v>
      </c>
      <c r="BE67" s="116" t="e">
        <f t="shared" si="236"/>
        <v>#DIV/0!</v>
      </c>
      <c r="BF67" s="114">
        <f t="shared" ref="BF67:BG67" si="259">BF12-BF$8</f>
        <v>0</v>
      </c>
      <c r="BG67" s="114">
        <f t="shared" si="259"/>
        <v>0</v>
      </c>
      <c r="BH67" s="168"/>
      <c r="BI67" s="168"/>
      <c r="BJ67" s="168"/>
      <c r="BK67" s="30"/>
      <c r="BL67" s="27">
        <f t="shared" ref="BL67:BM67" si="260">BL12</f>
        <v>0.33333333333333331</v>
      </c>
      <c r="BM67" s="29">
        <f t="shared" si="260"/>
        <v>43063.448611111111</v>
      </c>
      <c r="BN67" s="10" t="str">
        <f t="shared" si="211"/>
        <v>20min</v>
      </c>
      <c r="BO67" s="16"/>
      <c r="BP67" s="16"/>
      <c r="BQ67" s="17"/>
      <c r="BR67" s="115">
        <f t="shared" ref="BR67:BS67" si="261">BR12-BR$8</f>
        <v>0</v>
      </c>
      <c r="BS67" s="115">
        <f t="shared" si="261"/>
        <v>0</v>
      </c>
      <c r="BT67" s="116" t="e">
        <f t="shared" si="240"/>
        <v>#DIV/0!</v>
      </c>
      <c r="BU67" s="114">
        <f t="shared" ref="BU67:BV67" si="262">BU12-BU$8</f>
        <v>0</v>
      </c>
      <c r="BV67" s="114">
        <f t="shared" si="262"/>
        <v>0</v>
      </c>
      <c r="BW67" s="168"/>
      <c r="BX67" s="168"/>
      <c r="BY67" s="168"/>
      <c r="BZ67" s="21"/>
      <c r="CA67" s="27">
        <f t="shared" ref="CA67:CB67" si="263">CA12</f>
        <v>0.33333333333333331</v>
      </c>
      <c r="CB67" s="29">
        <f t="shared" si="263"/>
        <v>43060.555555555555</v>
      </c>
      <c r="CC67" s="10" t="str">
        <f t="shared" si="212"/>
        <v>20min</v>
      </c>
      <c r="CD67" s="16"/>
      <c r="CE67" s="16"/>
      <c r="CF67" s="17"/>
      <c r="CG67" s="115">
        <f t="shared" ref="CG67:CH67" si="264">CG12-CG$8</f>
        <v>0</v>
      </c>
      <c r="CH67" s="115">
        <f t="shared" si="264"/>
        <v>0</v>
      </c>
      <c r="CI67" s="116" t="e">
        <f t="shared" si="244"/>
        <v>#DIV/0!</v>
      </c>
      <c r="CJ67" s="114">
        <f t="shared" ref="CJ67:CK67" si="265">CJ12-CJ$8</f>
        <v>0</v>
      </c>
      <c r="CK67" s="114">
        <f t="shared" si="265"/>
        <v>0</v>
      </c>
      <c r="CL67" s="168"/>
      <c r="CM67" s="168"/>
      <c r="CN67" s="168"/>
    </row>
    <row r="68" spans="1:92" ht="15">
      <c r="A68" s="11"/>
      <c r="B68" s="11"/>
      <c r="C68" s="27">
        <f t="shared" si="219"/>
        <v>0.5</v>
      </c>
      <c r="D68" s="11"/>
      <c r="E68" s="29">
        <f t="shared" ref="E68:F68" si="266">E13</f>
        <v>43783.617361111115</v>
      </c>
      <c r="F68" s="10" t="str">
        <f t="shared" si="266"/>
        <v>30min</v>
      </c>
      <c r="G68" s="115">
        <f t="shared" ref="G68:H68" si="267">G13-G$8-J68</f>
        <v>9.9000000000000199E-3</v>
      </c>
      <c r="H68" s="115">
        <f t="shared" si="267"/>
        <v>2.5533300000000037E-2</v>
      </c>
      <c r="I68" s="126">
        <f t="shared" si="214"/>
        <v>0</v>
      </c>
      <c r="J68" s="115">
        <f t="shared" ref="J68:K68" si="268">J13-J$8</f>
        <v>-0.2928</v>
      </c>
      <c r="K68" s="115">
        <f t="shared" si="268"/>
        <v>-0.31990000000000002</v>
      </c>
      <c r="L68" s="20">
        <f t="shared" si="222"/>
        <v>0</v>
      </c>
      <c r="M68" s="114">
        <f t="shared" ref="M68:N68" si="269">M13-M$8</f>
        <v>-0.18729610439454999</v>
      </c>
      <c r="N68" s="114">
        <f t="shared" si="269"/>
        <v>-0.46042026482440995</v>
      </c>
      <c r="O68" s="22"/>
      <c r="P68" s="22"/>
      <c r="Q68" s="22"/>
      <c r="R68" s="22"/>
      <c r="S68" s="27">
        <f t="shared" ref="S68:T68" si="270">S13</f>
        <v>0.5</v>
      </c>
      <c r="T68" s="29">
        <f t="shared" si="270"/>
        <v>43432.4</v>
      </c>
      <c r="U68" s="10" t="str">
        <f t="shared" si="204"/>
        <v>30min</v>
      </c>
      <c r="V68" s="115">
        <f t="shared" ref="V68:W68" si="271">V13-V$8-Y68</f>
        <v>4.400000000000015E-3</v>
      </c>
      <c r="W68" s="115">
        <f t="shared" si="271"/>
        <v>2.8000000000000247E-3</v>
      </c>
      <c r="X68" s="126">
        <f t="shared" si="216"/>
        <v>0</v>
      </c>
      <c r="Y68" s="115">
        <f t="shared" ref="Y68:Z68" si="272">Y13-Y$8</f>
        <v>-0.2954</v>
      </c>
      <c r="Z68" s="115">
        <f t="shared" si="272"/>
        <v>-0.3261</v>
      </c>
      <c r="AA68" s="20">
        <f t="shared" si="226"/>
        <v>0</v>
      </c>
      <c r="AB68" s="114">
        <f t="shared" ref="AB68:AC68" si="273">AB13-AB$8</f>
        <v>-0.18689105403011513</v>
      </c>
      <c r="AC68" s="114">
        <f t="shared" si="273"/>
        <v>-0.46420663039352145</v>
      </c>
      <c r="AD68" s="168"/>
      <c r="AE68" s="168"/>
      <c r="AF68" s="168"/>
      <c r="AG68" s="21"/>
      <c r="AH68" s="27">
        <f t="shared" ref="AH68:AI68" si="274">AH13</f>
        <v>0.5</v>
      </c>
      <c r="AI68" s="29">
        <f t="shared" si="274"/>
        <v>43432.399305555555</v>
      </c>
      <c r="AJ68" s="10" t="str">
        <f t="shared" si="205"/>
        <v>30min</v>
      </c>
      <c r="AK68" s="115">
        <f t="shared" ref="AK68:AL68" si="275">AK13-AK$8-AN68</f>
        <v>0</v>
      </c>
      <c r="AL68" s="115">
        <f t="shared" si="275"/>
        <v>0</v>
      </c>
      <c r="AM68" s="126" t="e">
        <f t="shared" si="207"/>
        <v>#DIV/0!</v>
      </c>
      <c r="AN68" s="115">
        <f t="shared" ref="AN68:AO68" si="276">AN13-AN$8</f>
        <v>0</v>
      </c>
      <c r="AO68" s="115">
        <f t="shared" si="276"/>
        <v>0</v>
      </c>
      <c r="AP68" s="116" t="e">
        <f t="shared" si="231"/>
        <v>#DIV/0!</v>
      </c>
      <c r="AQ68" s="114">
        <f t="shared" ref="AQ68:AR68" si="277">AQ13-AQ$8</f>
        <v>0</v>
      </c>
      <c r="AR68" s="114">
        <f t="shared" si="277"/>
        <v>0</v>
      </c>
      <c r="AS68" s="168"/>
      <c r="AT68" s="168"/>
      <c r="AU68" s="168"/>
      <c r="AV68" s="21"/>
      <c r="AW68" s="27">
        <f t="shared" ref="AW68:AX68" si="278">AW13</f>
        <v>0.5</v>
      </c>
      <c r="AX68" s="29">
        <f t="shared" si="278"/>
        <v>42937.479166666672</v>
      </c>
      <c r="AY68" s="10" t="str">
        <f t="shared" si="208"/>
        <v>30min</v>
      </c>
      <c r="AZ68" s="115">
        <f t="shared" ref="AZ68:BA68" si="279">AZ13-AZ$8-BC68</f>
        <v>0</v>
      </c>
      <c r="BA68" s="115">
        <f t="shared" si="279"/>
        <v>0</v>
      </c>
      <c r="BB68" s="126" t="e">
        <f t="shared" si="210"/>
        <v>#DIV/0!</v>
      </c>
      <c r="BC68" s="115">
        <f t="shared" ref="BC68:BD68" si="280">BC13-BC$8</f>
        <v>0</v>
      </c>
      <c r="BD68" s="115">
        <f t="shared" si="280"/>
        <v>0</v>
      </c>
      <c r="BE68" s="116" t="e">
        <f t="shared" si="236"/>
        <v>#DIV/0!</v>
      </c>
      <c r="BF68" s="114">
        <f t="shared" ref="BF68:BG68" si="281">BF13-BF$8</f>
        <v>0</v>
      </c>
      <c r="BG68" s="114">
        <f t="shared" si="281"/>
        <v>0</v>
      </c>
      <c r="BH68" s="168"/>
      <c r="BI68" s="168"/>
      <c r="BJ68" s="168"/>
      <c r="BK68" s="30"/>
      <c r="BL68" s="27">
        <f t="shared" ref="BL68:BM68" si="282">BL13</f>
        <v>0.5</v>
      </c>
      <c r="BM68" s="29">
        <f t="shared" si="282"/>
        <v>43063.455555555556</v>
      </c>
      <c r="BN68" s="10" t="str">
        <f t="shared" si="211"/>
        <v>30min</v>
      </c>
      <c r="BO68" s="16"/>
      <c r="BP68" s="16"/>
      <c r="BQ68" s="17"/>
      <c r="BR68" s="115">
        <f t="shared" ref="BR68:BS68" si="283">BR13-BR$8</f>
        <v>0</v>
      </c>
      <c r="BS68" s="115">
        <f t="shared" si="283"/>
        <v>0</v>
      </c>
      <c r="BT68" s="116" t="e">
        <f t="shared" si="240"/>
        <v>#DIV/0!</v>
      </c>
      <c r="BU68" s="114">
        <f t="shared" ref="BU68:BV68" si="284">BU13-BU$8</f>
        <v>0</v>
      </c>
      <c r="BV68" s="114">
        <f t="shared" si="284"/>
        <v>0</v>
      </c>
      <c r="BW68" s="168"/>
      <c r="BX68" s="168"/>
      <c r="BY68" s="168"/>
      <c r="BZ68" s="21"/>
      <c r="CA68" s="27">
        <f t="shared" ref="CA68:CB68" si="285">CA13</f>
        <v>0.5</v>
      </c>
      <c r="CB68" s="29">
        <f t="shared" si="285"/>
        <v>43060.5625</v>
      </c>
      <c r="CC68" s="10" t="str">
        <f t="shared" si="212"/>
        <v>30min</v>
      </c>
      <c r="CD68" s="16"/>
      <c r="CE68" s="16"/>
      <c r="CF68" s="17"/>
      <c r="CG68" s="115">
        <f t="shared" ref="CG68:CH68" si="286">CG13-CG$8</f>
        <v>0</v>
      </c>
      <c r="CH68" s="115">
        <f t="shared" si="286"/>
        <v>0</v>
      </c>
      <c r="CI68" s="116" t="e">
        <f t="shared" si="244"/>
        <v>#DIV/0!</v>
      </c>
      <c r="CJ68" s="114">
        <f t="shared" ref="CJ68:CK68" si="287">CJ13-CJ$8</f>
        <v>0</v>
      </c>
      <c r="CK68" s="114">
        <f t="shared" si="287"/>
        <v>0</v>
      </c>
      <c r="CL68" s="168"/>
      <c r="CM68" s="168"/>
      <c r="CN68" s="168"/>
    </row>
    <row r="69" spans="1:92" ht="15">
      <c r="A69" s="11"/>
      <c r="B69" s="11"/>
      <c r="C69" s="27">
        <f t="shared" ref="C69:C86" si="288">C14</f>
        <v>1</v>
      </c>
      <c r="D69" s="11"/>
      <c r="E69" s="29">
        <f t="shared" ref="E69:F86" si="289">E14</f>
        <v>43783.638194444444</v>
      </c>
      <c r="F69" s="2" t="str">
        <f t="shared" si="289"/>
        <v>1Hr.</v>
      </c>
      <c r="G69" s="115">
        <f t="shared" ref="G69:H69" si="290">G14-G$8-J69</f>
        <v>-0.2661</v>
      </c>
      <c r="H69" s="115">
        <f t="shared" si="290"/>
        <v>-0.25746669999999994</v>
      </c>
      <c r="I69" s="126">
        <f t="shared" si="214"/>
        <v>0</v>
      </c>
      <c r="J69" s="115">
        <f t="shared" ref="J69:K86" si="291">J14-J$8</f>
        <v>-1.6799999999999982E-2</v>
      </c>
      <c r="K69" s="115">
        <f t="shared" si="291"/>
        <v>-3.6900000000000044E-2</v>
      </c>
      <c r="L69" s="20">
        <f t="shared" ref="L69:L99" si="292">L14/L$8*100</f>
        <v>112.31262584831083</v>
      </c>
      <c r="M69" s="114">
        <f t="shared" ref="M69:N86" si="293">M14-M$8</f>
        <v>1.6155999175650193E-3</v>
      </c>
      <c r="N69" s="114">
        <f t="shared" si="293"/>
        <v>-2.458864264781857E-2</v>
      </c>
      <c r="O69" s="22"/>
      <c r="P69" s="22"/>
      <c r="Q69" s="22"/>
      <c r="R69" s="22"/>
      <c r="S69" s="27">
        <f t="shared" ref="S69:T86" si="294">S14</f>
        <v>1</v>
      </c>
      <c r="T69" s="29">
        <f t="shared" si="294"/>
        <v>43432.42083333333</v>
      </c>
      <c r="U69" s="10" t="str">
        <f t="shared" si="204"/>
        <v>1Hr.</v>
      </c>
      <c r="V69" s="115">
        <f t="shared" ref="V69:W69" si="295">V14-V$8-Y69</f>
        <v>-0.2722</v>
      </c>
      <c r="W69" s="115">
        <f t="shared" si="295"/>
        <v>-0.28009999999999996</v>
      </c>
      <c r="X69" s="126">
        <f t="shared" si="216"/>
        <v>0</v>
      </c>
      <c r="Y69" s="115">
        <f t="shared" ref="Y69:Z86" si="296">Y14-Y$8</f>
        <v>-1.8799999999999983E-2</v>
      </c>
      <c r="Z69" s="115">
        <f t="shared" si="296"/>
        <v>-4.3200000000000016E-2</v>
      </c>
      <c r="AA69" s="20">
        <f t="shared" ref="AA69:AA99" si="297">AA14/AA$8*100</f>
        <v>113.86707007612726</v>
      </c>
      <c r="AB69" s="114">
        <f t="shared" ref="AB69:AC86" si="298">AB14-AB$8</f>
        <v>2.5091103084222688E-3</v>
      </c>
      <c r="AC69" s="114">
        <f t="shared" si="298"/>
        <v>-2.8350015767391601E-2</v>
      </c>
      <c r="AD69" s="168"/>
      <c r="AE69" s="168"/>
      <c r="AF69" s="168"/>
      <c r="AG69" s="21"/>
      <c r="AH69" s="27">
        <f t="shared" ref="AH69:AI86" si="299">AH14</f>
        <v>1</v>
      </c>
      <c r="AI69" s="29">
        <f t="shared" si="299"/>
        <v>43432.420138888883</v>
      </c>
      <c r="AJ69" s="10" t="str">
        <f t="shared" si="205"/>
        <v>1Hr.</v>
      </c>
      <c r="AK69" s="115">
        <f t="shared" ref="AK69:AL69" si="300">AK14-AK$8-AN69</f>
        <v>0</v>
      </c>
      <c r="AL69" s="115">
        <f t="shared" si="300"/>
        <v>0</v>
      </c>
      <c r="AM69" s="126" t="e">
        <f t="shared" si="207"/>
        <v>#DIV/0!</v>
      </c>
      <c r="AN69" s="115">
        <f t="shared" ref="AN69:AO86" si="301">AN14-AN$8</f>
        <v>0</v>
      </c>
      <c r="AO69" s="115">
        <f t="shared" si="301"/>
        <v>0</v>
      </c>
      <c r="AP69" s="116" t="e">
        <f t="shared" ref="AP69:AP99" si="302">AP14/AP$8*100</f>
        <v>#DIV/0!</v>
      </c>
      <c r="AQ69" s="114">
        <f t="shared" ref="AQ69:AR86" si="303">AQ14-AQ$8</f>
        <v>0</v>
      </c>
      <c r="AR69" s="114">
        <f t="shared" si="303"/>
        <v>0</v>
      </c>
      <c r="AS69" s="168"/>
      <c r="AT69" s="168"/>
      <c r="AU69" s="168"/>
      <c r="AV69" s="21"/>
      <c r="AW69" s="27">
        <f t="shared" ref="AW69:AX86" si="304">AW14</f>
        <v>1</v>
      </c>
      <c r="AX69" s="29">
        <f t="shared" si="304"/>
        <v>42937.5</v>
      </c>
      <c r="AY69" s="10" t="str">
        <f t="shared" si="208"/>
        <v>1Hr.</v>
      </c>
      <c r="AZ69" s="115">
        <f t="shared" ref="AZ69:BA69" si="305">AZ14-AZ$8-BC69</f>
        <v>0</v>
      </c>
      <c r="BA69" s="115">
        <f t="shared" si="305"/>
        <v>0</v>
      </c>
      <c r="BB69" s="126" t="e">
        <f t="shared" si="210"/>
        <v>#DIV/0!</v>
      </c>
      <c r="BC69" s="115">
        <f t="shared" ref="BC69:BD86" si="306">BC14-BC$8</f>
        <v>0</v>
      </c>
      <c r="BD69" s="115">
        <f t="shared" si="306"/>
        <v>0</v>
      </c>
      <c r="BE69" s="116" t="e">
        <f t="shared" ref="BE69:BE99" si="307">BE14/BE$8*100</f>
        <v>#DIV/0!</v>
      </c>
      <c r="BF69" s="114">
        <f t="shared" ref="BF69:BG86" si="308">BF14-BF$8</f>
        <v>0</v>
      </c>
      <c r="BG69" s="114">
        <f t="shared" si="308"/>
        <v>0</v>
      </c>
      <c r="BH69" s="168"/>
      <c r="BI69" s="168"/>
      <c r="BJ69" s="168"/>
      <c r="BK69" s="31"/>
      <c r="BL69" s="27">
        <f t="shared" ref="BL69:BM86" si="309">BL14</f>
        <v>1</v>
      </c>
      <c r="BM69" s="29">
        <f t="shared" si="309"/>
        <v>43063.476388888885</v>
      </c>
      <c r="BN69" s="10" t="str">
        <f t="shared" si="211"/>
        <v>1Hr.</v>
      </c>
      <c r="BO69" s="16"/>
      <c r="BP69" s="16"/>
      <c r="BQ69" s="17"/>
      <c r="BR69" s="115">
        <f t="shared" ref="BR69:BS86" si="310">BR14-BR$8</f>
        <v>0</v>
      </c>
      <c r="BS69" s="115">
        <f t="shared" si="310"/>
        <v>0</v>
      </c>
      <c r="BT69" s="116" t="e">
        <f t="shared" ref="BT69:BT99" si="311">BT14/BT$8*100</f>
        <v>#DIV/0!</v>
      </c>
      <c r="BU69" s="114">
        <f t="shared" ref="BU69:BV86" si="312">BU14-BU$8</f>
        <v>0</v>
      </c>
      <c r="BV69" s="114">
        <f t="shared" si="312"/>
        <v>0</v>
      </c>
      <c r="BW69" s="168"/>
      <c r="BX69" s="168"/>
      <c r="BY69" s="168"/>
      <c r="BZ69" s="21"/>
      <c r="CA69" s="27">
        <f t="shared" ref="CA69:CB86" si="313">CA14</f>
        <v>1</v>
      </c>
      <c r="CB69" s="29">
        <f t="shared" si="313"/>
        <v>43060.583333333328</v>
      </c>
      <c r="CC69" s="10" t="str">
        <f t="shared" si="212"/>
        <v>1Hr.</v>
      </c>
      <c r="CD69" s="16"/>
      <c r="CE69" s="16"/>
      <c r="CF69" s="17"/>
      <c r="CG69" s="115">
        <f t="shared" ref="CG69:CH86" si="314">CG14-CG$8</f>
        <v>0</v>
      </c>
      <c r="CH69" s="115">
        <f t="shared" si="314"/>
        <v>0</v>
      </c>
      <c r="CI69" s="116" t="e">
        <f t="shared" ref="CI69:CI99" si="315">CI14/CI$8*100</f>
        <v>#DIV/0!</v>
      </c>
      <c r="CJ69" s="114">
        <f t="shared" ref="CJ69:CK86" si="316">CJ14-CJ$8</f>
        <v>0</v>
      </c>
      <c r="CK69" s="114">
        <f t="shared" si="316"/>
        <v>0</v>
      </c>
      <c r="CL69" s="168"/>
      <c r="CM69" s="168"/>
      <c r="CN69" s="168"/>
    </row>
    <row r="70" spans="1:92" ht="15">
      <c r="A70" s="11"/>
      <c r="B70" s="11"/>
      <c r="C70" s="27">
        <f t="shared" si="288"/>
        <v>2</v>
      </c>
      <c r="D70" s="11"/>
      <c r="E70" s="29">
        <f t="shared" si="289"/>
        <v>43783.679861111115</v>
      </c>
      <c r="F70" s="2" t="str">
        <f t="shared" si="289"/>
        <v>2Hr.</v>
      </c>
      <c r="G70" s="115">
        <f t="shared" ref="G70:H70" si="317">G15-G$8-J70</f>
        <v>-0.2651</v>
      </c>
      <c r="H70" s="115">
        <f t="shared" si="317"/>
        <v>-0.25646669999999994</v>
      </c>
      <c r="I70" s="126">
        <f t="shared" si="214"/>
        <v>0</v>
      </c>
      <c r="J70" s="115">
        <f t="shared" si="291"/>
        <v>-1.7799999999999983E-2</v>
      </c>
      <c r="K70" s="115">
        <f t="shared" si="291"/>
        <v>-3.7900000000000045E-2</v>
      </c>
      <c r="L70" s="20">
        <f t="shared" si="292"/>
        <v>112.46177940189423</v>
      </c>
      <c r="M70" s="114">
        <f t="shared" si="293"/>
        <v>1.2537756191627614E-3</v>
      </c>
      <c r="N70" s="114">
        <f t="shared" si="293"/>
        <v>-2.538426893822554E-2</v>
      </c>
      <c r="O70" s="22"/>
      <c r="P70" s="22"/>
      <c r="Q70" s="22"/>
      <c r="R70" s="22"/>
      <c r="S70" s="27">
        <f t="shared" si="294"/>
        <v>2</v>
      </c>
      <c r="T70" s="29">
        <f t="shared" si="294"/>
        <v>43432.462500000001</v>
      </c>
      <c r="U70" s="10" t="str">
        <f t="shared" si="204"/>
        <v>2Hr.</v>
      </c>
      <c r="V70" s="115">
        <f t="shared" ref="V70:W70" si="318">V15-V$8-Y70</f>
        <v>-0.27160000000000001</v>
      </c>
      <c r="W70" s="115">
        <f t="shared" si="318"/>
        <v>-0.27919999999999995</v>
      </c>
      <c r="X70" s="126">
        <f t="shared" si="216"/>
        <v>0</v>
      </c>
      <c r="Y70" s="115">
        <f t="shared" si="296"/>
        <v>-1.9399999999999973E-2</v>
      </c>
      <c r="Z70" s="115">
        <f t="shared" si="296"/>
        <v>-4.4100000000000028E-2</v>
      </c>
      <c r="AA70" s="20">
        <f t="shared" si="297"/>
        <v>113.96567516028769</v>
      </c>
      <c r="AB70" s="114">
        <f t="shared" si="298"/>
        <v>2.4093574925186656E-3</v>
      </c>
      <c r="AC70" s="114">
        <f t="shared" si="298"/>
        <v>-2.9021445208336216E-2</v>
      </c>
      <c r="AD70" s="168"/>
      <c r="AE70" s="168"/>
      <c r="AF70" s="168"/>
      <c r="AG70" s="21"/>
      <c r="AH70" s="27">
        <f t="shared" si="299"/>
        <v>2</v>
      </c>
      <c r="AI70" s="29">
        <f t="shared" si="299"/>
        <v>43432.461805555555</v>
      </c>
      <c r="AJ70" s="10" t="str">
        <f t="shared" si="205"/>
        <v>2Hr.</v>
      </c>
      <c r="AK70" s="115">
        <f t="shared" ref="AK70:AL70" si="319">AK15-AK$8-AN70</f>
        <v>0</v>
      </c>
      <c r="AL70" s="115">
        <f t="shared" si="319"/>
        <v>0</v>
      </c>
      <c r="AM70" s="126" t="e">
        <f t="shared" si="207"/>
        <v>#DIV/0!</v>
      </c>
      <c r="AN70" s="115">
        <f t="shared" si="301"/>
        <v>0</v>
      </c>
      <c r="AO70" s="115">
        <f t="shared" si="301"/>
        <v>0</v>
      </c>
      <c r="AP70" s="116" t="e">
        <f t="shared" si="302"/>
        <v>#DIV/0!</v>
      </c>
      <c r="AQ70" s="114">
        <f t="shared" si="303"/>
        <v>0</v>
      </c>
      <c r="AR70" s="114">
        <f t="shared" si="303"/>
        <v>0</v>
      </c>
      <c r="AS70" s="168"/>
      <c r="AT70" s="168"/>
      <c r="AU70" s="168"/>
      <c r="AV70" s="24"/>
      <c r="AW70" s="27">
        <f t="shared" si="304"/>
        <v>2</v>
      </c>
      <c r="AX70" s="29">
        <f t="shared" si="304"/>
        <v>42937.541666666672</v>
      </c>
      <c r="AY70" s="10" t="str">
        <f t="shared" si="208"/>
        <v>2Hr.</v>
      </c>
      <c r="AZ70" s="115">
        <f t="shared" ref="AZ70:BA70" si="320">AZ15-AZ$8-BC70</f>
        <v>0</v>
      </c>
      <c r="BA70" s="115">
        <f t="shared" si="320"/>
        <v>0</v>
      </c>
      <c r="BB70" s="126" t="e">
        <f t="shared" si="210"/>
        <v>#DIV/0!</v>
      </c>
      <c r="BC70" s="115">
        <f t="shared" si="306"/>
        <v>0</v>
      </c>
      <c r="BD70" s="115">
        <f t="shared" si="306"/>
        <v>0</v>
      </c>
      <c r="BE70" s="116" t="e">
        <f t="shared" si="307"/>
        <v>#DIV/0!</v>
      </c>
      <c r="BF70" s="114">
        <f t="shared" si="308"/>
        <v>0</v>
      </c>
      <c r="BG70" s="114">
        <f t="shared" si="308"/>
        <v>0</v>
      </c>
      <c r="BH70" s="168"/>
      <c r="BI70" s="168"/>
      <c r="BJ70" s="168"/>
      <c r="BK70" s="30"/>
      <c r="BL70" s="27">
        <f t="shared" si="309"/>
        <v>2</v>
      </c>
      <c r="BM70" s="29">
        <f t="shared" si="309"/>
        <v>43063.518055555556</v>
      </c>
      <c r="BN70" s="10" t="str">
        <f t="shared" si="211"/>
        <v>2Hr.</v>
      </c>
      <c r="BO70" s="16"/>
      <c r="BP70" s="16"/>
      <c r="BQ70" s="17"/>
      <c r="BR70" s="115">
        <f t="shared" si="310"/>
        <v>0</v>
      </c>
      <c r="BS70" s="115">
        <f t="shared" si="310"/>
        <v>0</v>
      </c>
      <c r="BT70" s="116" t="e">
        <f t="shared" si="311"/>
        <v>#DIV/0!</v>
      </c>
      <c r="BU70" s="114">
        <f t="shared" si="312"/>
        <v>0</v>
      </c>
      <c r="BV70" s="114">
        <f t="shared" si="312"/>
        <v>0</v>
      </c>
      <c r="BW70" s="168"/>
      <c r="BX70" s="168"/>
      <c r="BY70" s="168"/>
      <c r="BZ70" s="24"/>
      <c r="CA70" s="27">
        <f t="shared" si="313"/>
        <v>2</v>
      </c>
      <c r="CB70" s="29">
        <f t="shared" si="313"/>
        <v>43060.625</v>
      </c>
      <c r="CC70" s="10" t="str">
        <f t="shared" si="212"/>
        <v>2Hr.</v>
      </c>
      <c r="CD70" s="16"/>
      <c r="CE70" s="16"/>
      <c r="CF70" s="17"/>
      <c r="CG70" s="115">
        <f t="shared" si="314"/>
        <v>0</v>
      </c>
      <c r="CH70" s="115">
        <f t="shared" si="314"/>
        <v>0</v>
      </c>
      <c r="CI70" s="116" t="e">
        <f t="shared" si="315"/>
        <v>#DIV/0!</v>
      </c>
      <c r="CJ70" s="114">
        <f t="shared" si="316"/>
        <v>0</v>
      </c>
      <c r="CK70" s="114">
        <f t="shared" si="316"/>
        <v>0</v>
      </c>
      <c r="CL70" s="168"/>
      <c r="CM70" s="168"/>
      <c r="CN70" s="168"/>
    </row>
    <row r="71" spans="1:92" ht="15">
      <c r="A71" s="11"/>
      <c r="B71" s="11"/>
      <c r="C71" s="27">
        <f t="shared" si="288"/>
        <v>4</v>
      </c>
      <c r="D71" s="11"/>
      <c r="E71" s="29">
        <f t="shared" si="289"/>
        <v>43783.763194444444</v>
      </c>
      <c r="F71" s="2" t="str">
        <f t="shared" si="289"/>
        <v>4Hr.</v>
      </c>
      <c r="G71" s="115">
        <f t="shared" ref="G71:H71" si="321">G16-G$8-J71</f>
        <v>-0.2651</v>
      </c>
      <c r="H71" s="115">
        <f t="shared" si="321"/>
        <v>-0.25546669999999999</v>
      </c>
      <c r="I71" s="126">
        <f t="shared" si="214"/>
        <v>0</v>
      </c>
      <c r="J71" s="115">
        <f t="shared" si="291"/>
        <v>-1.7799999999999983E-2</v>
      </c>
      <c r="K71" s="115">
        <f t="shared" si="291"/>
        <v>-3.889999999999999E-2</v>
      </c>
      <c r="L71" s="20">
        <f t="shared" si="292"/>
        <v>112.61093295547767</v>
      </c>
      <c r="M71" s="114">
        <f t="shared" si="293"/>
        <v>1.6424047088509086E-3</v>
      </c>
      <c r="N71" s="114">
        <f t="shared" si="293"/>
        <v>-2.6033456167590951E-2</v>
      </c>
      <c r="O71" s="22"/>
      <c r="P71" s="22"/>
      <c r="Q71" s="22"/>
      <c r="R71" s="22"/>
      <c r="S71" s="27">
        <f t="shared" si="294"/>
        <v>4</v>
      </c>
      <c r="T71" s="29">
        <f t="shared" si="294"/>
        <v>43432.54583333333</v>
      </c>
      <c r="U71" s="10" t="str">
        <f t="shared" si="204"/>
        <v>4Hr.</v>
      </c>
      <c r="V71" s="115">
        <f t="shared" ref="V71:W71" si="322">V16-V$8-Y71</f>
        <v>-0.27160000000000001</v>
      </c>
      <c r="W71" s="115">
        <f t="shared" si="322"/>
        <v>-0.2782</v>
      </c>
      <c r="X71" s="126">
        <f t="shared" si="216"/>
        <v>0</v>
      </c>
      <c r="Y71" s="115">
        <f t="shared" si="296"/>
        <v>-1.9399999999999973E-2</v>
      </c>
      <c r="Z71" s="115">
        <f t="shared" si="296"/>
        <v>-4.5099999999999973E-2</v>
      </c>
      <c r="AA71" s="20">
        <f t="shared" si="297"/>
        <v>113.96567516028769</v>
      </c>
      <c r="AB71" s="114">
        <f t="shared" si="298"/>
        <v>2.7996676193694225E-3</v>
      </c>
      <c r="AC71" s="114">
        <f t="shared" si="298"/>
        <v>-2.9670547919294576E-2</v>
      </c>
      <c r="AD71" s="168"/>
      <c r="AE71" s="168"/>
      <c r="AF71" s="168"/>
      <c r="AG71" s="21"/>
      <c r="AH71" s="27">
        <f t="shared" si="299"/>
        <v>4</v>
      </c>
      <c r="AI71" s="29">
        <f t="shared" si="299"/>
        <v>43432.545138888883</v>
      </c>
      <c r="AJ71" s="10" t="str">
        <f t="shared" si="205"/>
        <v>4Hr.</v>
      </c>
      <c r="AK71" s="115">
        <f t="shared" ref="AK71:AL71" si="323">AK16-AK$8-AN71</f>
        <v>0</v>
      </c>
      <c r="AL71" s="115">
        <f t="shared" si="323"/>
        <v>0</v>
      </c>
      <c r="AM71" s="126" t="e">
        <f t="shared" si="207"/>
        <v>#DIV/0!</v>
      </c>
      <c r="AN71" s="115">
        <f t="shared" si="301"/>
        <v>0</v>
      </c>
      <c r="AO71" s="115">
        <f t="shared" si="301"/>
        <v>0</v>
      </c>
      <c r="AP71" s="116" t="e">
        <f t="shared" si="302"/>
        <v>#DIV/0!</v>
      </c>
      <c r="AQ71" s="114">
        <f t="shared" si="303"/>
        <v>0</v>
      </c>
      <c r="AR71" s="114">
        <f t="shared" si="303"/>
        <v>0</v>
      </c>
      <c r="AS71" s="168"/>
      <c r="AT71" s="168"/>
      <c r="AU71" s="168"/>
      <c r="AV71" s="21"/>
      <c r="AW71" s="27">
        <f t="shared" si="304"/>
        <v>4</v>
      </c>
      <c r="AX71" s="29">
        <f t="shared" si="304"/>
        <v>42937.625</v>
      </c>
      <c r="AY71" s="10" t="str">
        <f t="shared" si="208"/>
        <v>4Hr.</v>
      </c>
      <c r="AZ71" s="115">
        <f t="shared" ref="AZ71:BA71" si="324">AZ16-AZ$8-BC71</f>
        <v>0</v>
      </c>
      <c r="BA71" s="115">
        <f t="shared" si="324"/>
        <v>0</v>
      </c>
      <c r="BB71" s="126" t="e">
        <f t="shared" si="210"/>
        <v>#DIV/0!</v>
      </c>
      <c r="BC71" s="115">
        <f t="shared" si="306"/>
        <v>0</v>
      </c>
      <c r="BD71" s="115">
        <f t="shared" si="306"/>
        <v>0</v>
      </c>
      <c r="BE71" s="116" t="e">
        <f t="shared" si="307"/>
        <v>#DIV/0!</v>
      </c>
      <c r="BF71" s="114">
        <f t="shared" si="308"/>
        <v>0</v>
      </c>
      <c r="BG71" s="114">
        <f t="shared" si="308"/>
        <v>0</v>
      </c>
      <c r="BH71" s="168"/>
      <c r="BI71" s="168"/>
      <c r="BJ71" s="168"/>
      <c r="BK71" s="30"/>
      <c r="BL71" s="27">
        <f t="shared" si="309"/>
        <v>4</v>
      </c>
      <c r="BM71" s="29">
        <f t="shared" si="309"/>
        <v>43063.601388888885</v>
      </c>
      <c r="BN71" s="10" t="str">
        <f t="shared" si="211"/>
        <v>4Hr.</v>
      </c>
      <c r="BO71" s="16"/>
      <c r="BP71" s="16"/>
      <c r="BQ71" s="17"/>
      <c r="BR71" s="115">
        <f t="shared" si="310"/>
        <v>0</v>
      </c>
      <c r="BS71" s="115">
        <f t="shared" si="310"/>
        <v>0</v>
      </c>
      <c r="BT71" s="116" t="e">
        <f t="shared" si="311"/>
        <v>#DIV/0!</v>
      </c>
      <c r="BU71" s="114">
        <f t="shared" si="312"/>
        <v>0</v>
      </c>
      <c r="BV71" s="114">
        <f t="shared" si="312"/>
        <v>0</v>
      </c>
      <c r="BW71" s="168"/>
      <c r="BX71" s="168"/>
      <c r="BY71" s="168"/>
      <c r="BZ71" s="21"/>
      <c r="CA71" s="27">
        <f t="shared" si="313"/>
        <v>4</v>
      </c>
      <c r="CB71" s="29">
        <f t="shared" si="313"/>
        <v>43060.708333333328</v>
      </c>
      <c r="CC71" s="10" t="str">
        <f t="shared" si="212"/>
        <v>4Hr.</v>
      </c>
      <c r="CD71" s="16"/>
      <c r="CE71" s="16"/>
      <c r="CF71" s="17"/>
      <c r="CG71" s="115">
        <f t="shared" si="314"/>
        <v>0</v>
      </c>
      <c r="CH71" s="115">
        <f t="shared" si="314"/>
        <v>0</v>
      </c>
      <c r="CI71" s="116" t="e">
        <f t="shared" si="315"/>
        <v>#DIV/0!</v>
      </c>
      <c r="CJ71" s="114">
        <f t="shared" si="316"/>
        <v>0</v>
      </c>
      <c r="CK71" s="114">
        <f t="shared" si="316"/>
        <v>0</v>
      </c>
      <c r="CL71" s="168"/>
      <c r="CM71" s="168"/>
      <c r="CN71" s="168"/>
    </row>
    <row r="72" spans="1:92" ht="15">
      <c r="A72" s="11"/>
      <c r="B72" s="11"/>
      <c r="C72" s="27">
        <f t="shared" si="288"/>
        <v>8</v>
      </c>
      <c r="D72" s="11"/>
      <c r="E72" s="29">
        <f t="shared" si="289"/>
        <v>43783.929861111115</v>
      </c>
      <c r="F72" s="2" t="str">
        <f t="shared" si="289"/>
        <v>8Hr.</v>
      </c>
      <c r="G72" s="115"/>
      <c r="H72" s="115"/>
      <c r="I72" s="126"/>
      <c r="J72" s="115"/>
      <c r="K72" s="115"/>
      <c r="L72" s="20"/>
      <c r="M72" s="114">
        <f t="shared" si="293"/>
        <v>1.2792569268539888E-3</v>
      </c>
      <c r="N72" s="114">
        <f t="shared" si="293"/>
        <v>-2.6834580034320432E-2</v>
      </c>
      <c r="O72" s="22"/>
      <c r="P72" s="22"/>
      <c r="Q72" s="22"/>
      <c r="R72" s="22"/>
      <c r="S72" s="27">
        <f t="shared" si="294"/>
        <v>8</v>
      </c>
      <c r="T72" s="29">
        <f t="shared" si="294"/>
        <v>43432.712500000001</v>
      </c>
      <c r="U72" s="10" t="str">
        <f t="shared" si="204"/>
        <v>8Hr.</v>
      </c>
      <c r="V72" s="115"/>
      <c r="W72" s="115"/>
      <c r="X72" s="126"/>
      <c r="Y72" s="115">
        <f t="shared" si="296"/>
        <v>-2.0399999999999974E-2</v>
      </c>
      <c r="Z72" s="115">
        <f t="shared" si="296"/>
        <v>-4.6099999999999974E-2</v>
      </c>
      <c r="AA72" s="20">
        <f t="shared" si="297"/>
        <v>113.96567516028769</v>
      </c>
      <c r="AB72" s="114">
        <f t="shared" si="298"/>
        <v>2.4376895154958889E-3</v>
      </c>
      <c r="AC72" s="114">
        <f t="shared" si="298"/>
        <v>-3.0471690634485238E-2</v>
      </c>
      <c r="AD72" s="168"/>
      <c r="AE72" s="168"/>
      <c r="AF72" s="168"/>
      <c r="AG72" s="21"/>
      <c r="AH72" s="27">
        <f t="shared" si="299"/>
        <v>8</v>
      </c>
      <c r="AI72" s="29">
        <f t="shared" si="299"/>
        <v>43432.711805555555</v>
      </c>
      <c r="AJ72" s="10" t="str">
        <f t="shared" si="205"/>
        <v>8Hr.</v>
      </c>
      <c r="AK72" s="115">
        <f t="shared" ref="AK72:AL72" si="325">AK17-AK$8-AN72</f>
        <v>0</v>
      </c>
      <c r="AL72" s="115">
        <f t="shared" si="325"/>
        <v>0</v>
      </c>
      <c r="AM72" s="126" t="e">
        <f t="shared" si="207"/>
        <v>#DIV/0!</v>
      </c>
      <c r="AN72" s="115">
        <f t="shared" si="301"/>
        <v>0</v>
      </c>
      <c r="AO72" s="115">
        <f t="shared" si="301"/>
        <v>0</v>
      </c>
      <c r="AP72" s="116" t="e">
        <f t="shared" si="302"/>
        <v>#DIV/0!</v>
      </c>
      <c r="AQ72" s="114">
        <f t="shared" si="303"/>
        <v>0</v>
      </c>
      <c r="AR72" s="114">
        <f t="shared" si="303"/>
        <v>0</v>
      </c>
      <c r="AS72" s="168"/>
      <c r="AT72" s="168"/>
      <c r="AU72" s="168"/>
      <c r="AV72" s="21"/>
      <c r="AW72" s="27">
        <f t="shared" si="304"/>
        <v>8</v>
      </c>
      <c r="AX72" s="29">
        <f t="shared" si="304"/>
        <v>42937.791666666672</v>
      </c>
      <c r="AY72" s="10" t="str">
        <f t="shared" si="208"/>
        <v>8Hr.</v>
      </c>
      <c r="AZ72" s="115">
        <f t="shared" ref="AZ72:BA72" si="326">AZ17-AZ$8-BC72</f>
        <v>0</v>
      </c>
      <c r="BA72" s="115">
        <f t="shared" si="326"/>
        <v>0</v>
      </c>
      <c r="BB72" s="126" t="e">
        <f t="shared" si="210"/>
        <v>#DIV/0!</v>
      </c>
      <c r="BC72" s="115">
        <f t="shared" si="306"/>
        <v>0</v>
      </c>
      <c r="BD72" s="115">
        <f t="shared" si="306"/>
        <v>0</v>
      </c>
      <c r="BE72" s="116" t="e">
        <f t="shared" si="307"/>
        <v>#DIV/0!</v>
      </c>
      <c r="BF72" s="114">
        <f t="shared" si="308"/>
        <v>0</v>
      </c>
      <c r="BG72" s="114">
        <f t="shared" si="308"/>
        <v>0</v>
      </c>
      <c r="BH72" s="168"/>
      <c r="BI72" s="168"/>
      <c r="BJ72" s="168"/>
      <c r="BK72" s="30"/>
      <c r="BL72" s="27">
        <f t="shared" si="309"/>
        <v>8</v>
      </c>
      <c r="BM72" s="29">
        <f t="shared" si="309"/>
        <v>43063.768055555556</v>
      </c>
      <c r="BN72" s="10" t="str">
        <f t="shared" si="211"/>
        <v>8Hr.</v>
      </c>
      <c r="BO72" s="16"/>
      <c r="BP72" s="16"/>
      <c r="BQ72" s="17"/>
      <c r="BR72" s="115">
        <f t="shared" si="310"/>
        <v>0</v>
      </c>
      <c r="BS72" s="115">
        <f t="shared" si="310"/>
        <v>0</v>
      </c>
      <c r="BT72" s="116" t="e">
        <f t="shared" si="311"/>
        <v>#DIV/0!</v>
      </c>
      <c r="BU72" s="114">
        <f t="shared" si="312"/>
        <v>0</v>
      </c>
      <c r="BV72" s="114">
        <f t="shared" si="312"/>
        <v>0</v>
      </c>
      <c r="BW72" s="168"/>
      <c r="BX72" s="168"/>
      <c r="BY72" s="168"/>
      <c r="BZ72" s="21"/>
      <c r="CA72" s="27">
        <f t="shared" si="313"/>
        <v>8</v>
      </c>
      <c r="CB72" s="29">
        <f t="shared" si="313"/>
        <v>43060.875</v>
      </c>
      <c r="CC72" s="10" t="str">
        <f t="shared" si="212"/>
        <v>8Hr.</v>
      </c>
      <c r="CD72" s="16"/>
      <c r="CE72" s="16"/>
      <c r="CF72" s="17"/>
      <c r="CG72" s="115">
        <f t="shared" si="314"/>
        <v>0</v>
      </c>
      <c r="CH72" s="115">
        <f t="shared" si="314"/>
        <v>0</v>
      </c>
      <c r="CI72" s="116" t="e">
        <f t="shared" si="315"/>
        <v>#DIV/0!</v>
      </c>
      <c r="CJ72" s="114">
        <f t="shared" si="316"/>
        <v>0</v>
      </c>
      <c r="CK72" s="114">
        <f t="shared" si="316"/>
        <v>0</v>
      </c>
      <c r="CL72" s="168"/>
      <c r="CM72" s="168"/>
      <c r="CN72" s="168"/>
    </row>
    <row r="73" spans="1:92" ht="15">
      <c r="A73" s="11"/>
      <c r="B73" s="11"/>
      <c r="C73" s="27">
        <f t="shared" si="288"/>
        <v>12</v>
      </c>
      <c r="D73" s="11"/>
      <c r="E73" s="29">
        <f t="shared" si="289"/>
        <v>43784.09652777778</v>
      </c>
      <c r="F73" s="2" t="str">
        <f t="shared" si="289"/>
        <v>12Hr.</v>
      </c>
      <c r="G73" s="115"/>
      <c r="H73" s="115"/>
      <c r="I73" s="126"/>
      <c r="J73" s="115"/>
      <c r="K73" s="115"/>
      <c r="L73" s="20"/>
      <c r="M73" s="114">
        <f t="shared" si="293"/>
        <v>1.6694128468293101E-3</v>
      </c>
      <c r="N73" s="114">
        <f t="shared" si="293"/>
        <v>-2.7489230341651349E-2</v>
      </c>
      <c r="O73" s="22"/>
      <c r="P73" s="22"/>
      <c r="Q73" s="22"/>
      <c r="R73" s="22"/>
      <c r="S73" s="27">
        <f t="shared" si="294"/>
        <v>12</v>
      </c>
      <c r="T73" s="29">
        <f t="shared" si="294"/>
        <v>43432.879166666666</v>
      </c>
      <c r="U73" s="10" t="str">
        <f t="shared" si="204"/>
        <v>12Hr.</v>
      </c>
      <c r="V73" s="115"/>
      <c r="W73" s="115"/>
      <c r="X73" s="126"/>
      <c r="Y73" s="115">
        <f t="shared" si="296"/>
        <v>-2.0399999999999974E-2</v>
      </c>
      <c r="Z73" s="115">
        <f t="shared" si="296"/>
        <v>-4.6099999999999974E-2</v>
      </c>
      <c r="AA73" s="20">
        <f t="shared" si="297"/>
        <v>114.56628477905073</v>
      </c>
      <c r="AB73" s="114">
        <f t="shared" si="298"/>
        <v>2.4376895154958889E-3</v>
      </c>
      <c r="AC73" s="114">
        <f t="shared" si="298"/>
        <v>-3.0471690634485238E-2</v>
      </c>
      <c r="AD73" s="168"/>
      <c r="AE73" s="168"/>
      <c r="AF73" s="168"/>
      <c r="AG73" s="21"/>
      <c r="AH73" s="27">
        <f t="shared" si="299"/>
        <v>12</v>
      </c>
      <c r="AI73" s="29">
        <f t="shared" si="299"/>
        <v>43432.878472222219</v>
      </c>
      <c r="AJ73" s="10" t="str">
        <f t="shared" si="205"/>
        <v>12Hr.</v>
      </c>
      <c r="AK73" s="115">
        <f t="shared" ref="AK73:AL73" si="327">AK18-AK$8-AN73</f>
        <v>0</v>
      </c>
      <c r="AL73" s="115">
        <f t="shared" si="327"/>
        <v>0</v>
      </c>
      <c r="AM73" s="126" t="e">
        <f t="shared" si="207"/>
        <v>#DIV/0!</v>
      </c>
      <c r="AN73" s="115">
        <f t="shared" si="301"/>
        <v>0</v>
      </c>
      <c r="AO73" s="115">
        <f t="shared" si="301"/>
        <v>0</v>
      </c>
      <c r="AP73" s="116" t="e">
        <f t="shared" si="302"/>
        <v>#DIV/0!</v>
      </c>
      <c r="AQ73" s="114">
        <f t="shared" si="303"/>
        <v>0</v>
      </c>
      <c r="AR73" s="114">
        <f t="shared" si="303"/>
        <v>0</v>
      </c>
      <c r="AS73" s="168"/>
      <c r="AT73" s="168"/>
      <c r="AU73" s="168"/>
      <c r="AV73" s="21"/>
      <c r="AW73" s="27">
        <f t="shared" si="304"/>
        <v>12</v>
      </c>
      <c r="AX73" s="29">
        <f t="shared" si="304"/>
        <v>42937.958333333336</v>
      </c>
      <c r="AY73" s="10" t="str">
        <f t="shared" si="208"/>
        <v>12Hr.</v>
      </c>
      <c r="AZ73" s="115">
        <f t="shared" ref="AZ73:BA73" si="328">AZ18-AZ$8-BC73</f>
        <v>0</v>
      </c>
      <c r="BA73" s="115">
        <f t="shared" si="328"/>
        <v>0</v>
      </c>
      <c r="BB73" s="126" t="e">
        <f t="shared" si="210"/>
        <v>#DIV/0!</v>
      </c>
      <c r="BC73" s="115">
        <f t="shared" si="306"/>
        <v>0</v>
      </c>
      <c r="BD73" s="115">
        <f t="shared" si="306"/>
        <v>0</v>
      </c>
      <c r="BE73" s="116" t="e">
        <f t="shared" si="307"/>
        <v>#DIV/0!</v>
      </c>
      <c r="BF73" s="114">
        <f t="shared" si="308"/>
        <v>0</v>
      </c>
      <c r="BG73" s="114">
        <f t="shared" si="308"/>
        <v>0</v>
      </c>
      <c r="BH73" s="168"/>
      <c r="BI73" s="168"/>
      <c r="BJ73" s="168"/>
      <c r="BK73" s="30"/>
      <c r="BL73" s="27">
        <f t="shared" si="309"/>
        <v>12</v>
      </c>
      <c r="BM73" s="29">
        <f t="shared" si="309"/>
        <v>43063.93472222222</v>
      </c>
      <c r="BN73" s="10" t="str">
        <f t="shared" si="211"/>
        <v>12Hr.</v>
      </c>
      <c r="BO73" s="16"/>
      <c r="BP73" s="16"/>
      <c r="BQ73" s="17"/>
      <c r="BR73" s="115">
        <f t="shared" si="310"/>
        <v>0</v>
      </c>
      <c r="BS73" s="115">
        <f t="shared" si="310"/>
        <v>0</v>
      </c>
      <c r="BT73" s="116" t="e">
        <f t="shared" si="311"/>
        <v>#DIV/0!</v>
      </c>
      <c r="BU73" s="114">
        <f t="shared" si="312"/>
        <v>0</v>
      </c>
      <c r="BV73" s="114">
        <f t="shared" si="312"/>
        <v>0</v>
      </c>
      <c r="BW73" s="168"/>
      <c r="BX73" s="168"/>
      <c r="BY73" s="168"/>
      <c r="BZ73" s="21"/>
      <c r="CA73" s="27">
        <f t="shared" si="313"/>
        <v>12</v>
      </c>
      <c r="CB73" s="29">
        <f t="shared" si="313"/>
        <v>43061.041666666664</v>
      </c>
      <c r="CC73" s="10" t="str">
        <f t="shared" si="212"/>
        <v>12Hr.</v>
      </c>
      <c r="CD73" s="16"/>
      <c r="CE73" s="16"/>
      <c r="CF73" s="17"/>
      <c r="CG73" s="115">
        <f t="shared" si="314"/>
        <v>0</v>
      </c>
      <c r="CH73" s="115">
        <f t="shared" si="314"/>
        <v>0</v>
      </c>
      <c r="CI73" s="116" t="e">
        <f t="shared" si="315"/>
        <v>#DIV/0!</v>
      </c>
      <c r="CJ73" s="114">
        <f t="shared" si="316"/>
        <v>0</v>
      </c>
      <c r="CK73" s="114">
        <f t="shared" si="316"/>
        <v>0</v>
      </c>
      <c r="CL73" s="168"/>
      <c r="CM73" s="168"/>
      <c r="CN73" s="168"/>
    </row>
    <row r="74" spans="1:92" ht="15">
      <c r="A74" s="11"/>
      <c r="B74" s="11"/>
      <c r="C74" s="27">
        <f t="shared" si="288"/>
        <v>24</v>
      </c>
      <c r="D74" s="11"/>
      <c r="E74" s="29">
        <f t="shared" si="289"/>
        <v>43784.59652777778</v>
      </c>
      <c r="F74" s="2" t="str">
        <f t="shared" si="289"/>
        <v>24Hr.</v>
      </c>
      <c r="G74" s="115">
        <f t="shared" ref="G74:H74" si="329">G19-G$8-J74</f>
        <v>-0.2631</v>
      </c>
      <c r="H74" s="115">
        <f t="shared" si="329"/>
        <v>-0.25246669999999999</v>
      </c>
      <c r="I74" s="126">
        <f t="shared" si="214"/>
        <v>0</v>
      </c>
      <c r="J74" s="115">
        <f t="shared" si="291"/>
        <v>-1.9799999999999984E-2</v>
      </c>
      <c r="K74" s="115">
        <f t="shared" si="291"/>
        <v>-4.1899999999999993E-2</v>
      </c>
      <c r="L74" s="20">
        <f t="shared" si="292"/>
        <v>112.76008650906107</v>
      </c>
      <c r="M74" s="114">
        <f t="shared" si="293"/>
        <v>1.3049318748800665E-3</v>
      </c>
      <c r="N74" s="114">
        <f t="shared" si="293"/>
        <v>-2.8295912492803721E-2</v>
      </c>
      <c r="O74" s="22"/>
      <c r="P74" s="22"/>
      <c r="Q74" s="22"/>
      <c r="R74" s="22"/>
      <c r="S74" s="27">
        <f t="shared" si="294"/>
        <v>24</v>
      </c>
      <c r="T74" s="29">
        <f t="shared" si="294"/>
        <v>43433.379166666666</v>
      </c>
      <c r="U74" s="10" t="str">
        <f t="shared" si="204"/>
        <v>24Hr.</v>
      </c>
      <c r="V74" s="115">
        <f t="shared" ref="V74:W74" si="330">V19-V$8-Y74</f>
        <v>-0.26960000000000001</v>
      </c>
      <c r="W74" s="115">
        <f t="shared" si="330"/>
        <v>-0.2752</v>
      </c>
      <c r="X74" s="126">
        <f t="shared" si="216"/>
        <v>0</v>
      </c>
      <c r="Y74" s="115">
        <f t="shared" si="296"/>
        <v>-2.1399999999999975E-2</v>
      </c>
      <c r="Z74" s="115">
        <f t="shared" si="296"/>
        <v>-4.8099999999999976E-2</v>
      </c>
      <c r="AA74" s="20">
        <f t="shared" si="297"/>
        <v>114.41613237435998</v>
      </c>
      <c r="AB74" s="114">
        <f t="shared" si="298"/>
        <v>2.4662369166713327E-3</v>
      </c>
      <c r="AC74" s="114">
        <f t="shared" si="298"/>
        <v>-3.1932960732153071E-2</v>
      </c>
      <c r="AD74" s="168"/>
      <c r="AE74" s="168"/>
      <c r="AF74" s="168"/>
      <c r="AG74" s="21"/>
      <c r="AH74" s="27">
        <f t="shared" si="299"/>
        <v>24</v>
      </c>
      <c r="AI74" s="29">
        <f t="shared" si="299"/>
        <v>43433.378472222219</v>
      </c>
      <c r="AJ74" s="10" t="str">
        <f t="shared" si="205"/>
        <v>24Hr.</v>
      </c>
      <c r="AK74" s="115">
        <f t="shared" ref="AK74:AL74" si="331">AK19-AK$8-AN74</f>
        <v>0</v>
      </c>
      <c r="AL74" s="115">
        <f t="shared" si="331"/>
        <v>0</v>
      </c>
      <c r="AM74" s="126" t="e">
        <f t="shared" si="207"/>
        <v>#DIV/0!</v>
      </c>
      <c r="AN74" s="115">
        <f t="shared" si="301"/>
        <v>0</v>
      </c>
      <c r="AO74" s="115">
        <f t="shared" si="301"/>
        <v>0</v>
      </c>
      <c r="AP74" s="116" t="e">
        <f t="shared" si="302"/>
        <v>#DIV/0!</v>
      </c>
      <c r="AQ74" s="114">
        <f t="shared" si="303"/>
        <v>0</v>
      </c>
      <c r="AR74" s="114">
        <f t="shared" si="303"/>
        <v>0</v>
      </c>
      <c r="AS74" s="168"/>
      <c r="AT74" s="168"/>
      <c r="AU74" s="168"/>
      <c r="AV74" s="21"/>
      <c r="AW74" s="27">
        <f t="shared" si="304"/>
        <v>24</v>
      </c>
      <c r="AX74" s="29">
        <f t="shared" si="304"/>
        <v>42938.458333333336</v>
      </c>
      <c r="AY74" s="10" t="str">
        <f t="shared" si="208"/>
        <v>24Hr.</v>
      </c>
      <c r="AZ74" s="115">
        <f t="shared" ref="AZ74:BA74" si="332">AZ19-AZ$8-BC74</f>
        <v>0</v>
      </c>
      <c r="BA74" s="115">
        <f t="shared" si="332"/>
        <v>0</v>
      </c>
      <c r="BB74" s="126" t="e">
        <f t="shared" si="210"/>
        <v>#DIV/0!</v>
      </c>
      <c r="BC74" s="115">
        <f t="shared" si="306"/>
        <v>0</v>
      </c>
      <c r="BD74" s="115">
        <f t="shared" si="306"/>
        <v>0</v>
      </c>
      <c r="BE74" s="116" t="e">
        <f t="shared" si="307"/>
        <v>#DIV/0!</v>
      </c>
      <c r="BF74" s="114">
        <f t="shared" si="308"/>
        <v>0</v>
      </c>
      <c r="BG74" s="114">
        <f t="shared" si="308"/>
        <v>0</v>
      </c>
      <c r="BH74" s="168"/>
      <c r="BI74" s="168"/>
      <c r="BJ74" s="168"/>
      <c r="BK74" s="30"/>
      <c r="BL74" s="27">
        <f t="shared" si="309"/>
        <v>36.5</v>
      </c>
      <c r="BM74" s="29">
        <f t="shared" si="309"/>
        <v>43064.955555555556</v>
      </c>
      <c r="BN74" s="10" t="str">
        <f t="shared" si="211"/>
        <v>36.5Hr.</v>
      </c>
      <c r="BO74" s="16"/>
      <c r="BP74" s="16"/>
      <c r="BQ74" s="17"/>
      <c r="BR74" s="115">
        <f t="shared" si="310"/>
        <v>0</v>
      </c>
      <c r="BS74" s="115">
        <f t="shared" si="310"/>
        <v>0</v>
      </c>
      <c r="BT74" s="116" t="e">
        <f t="shared" si="311"/>
        <v>#DIV/0!</v>
      </c>
      <c r="BU74" s="114">
        <f t="shared" si="312"/>
        <v>0</v>
      </c>
      <c r="BV74" s="114">
        <f t="shared" si="312"/>
        <v>0</v>
      </c>
      <c r="BW74" s="168"/>
      <c r="BX74" s="168"/>
      <c r="BY74" s="168"/>
      <c r="BZ74" s="21"/>
      <c r="CA74" s="27">
        <f t="shared" si="313"/>
        <v>24</v>
      </c>
      <c r="CB74" s="29">
        <f t="shared" si="313"/>
        <v>43061.541666666664</v>
      </c>
      <c r="CC74" s="10" t="str">
        <f t="shared" si="212"/>
        <v>24Hr.</v>
      </c>
      <c r="CD74" s="16"/>
      <c r="CE74" s="16"/>
      <c r="CF74" s="17"/>
      <c r="CG74" s="115">
        <f t="shared" si="314"/>
        <v>0</v>
      </c>
      <c r="CH74" s="115">
        <f t="shared" si="314"/>
        <v>0</v>
      </c>
      <c r="CI74" s="116" t="e">
        <f t="shared" si="315"/>
        <v>#DIV/0!</v>
      </c>
      <c r="CJ74" s="114">
        <f t="shared" si="316"/>
        <v>0</v>
      </c>
      <c r="CK74" s="114">
        <f t="shared" si="316"/>
        <v>0</v>
      </c>
      <c r="CL74" s="168"/>
      <c r="CM74" s="168"/>
      <c r="CN74" s="168"/>
    </row>
    <row r="75" spans="1:92" ht="15">
      <c r="A75" s="11"/>
      <c r="B75" s="11"/>
      <c r="C75" s="27">
        <f t="shared" si="288"/>
        <v>48</v>
      </c>
      <c r="D75" s="11"/>
      <c r="E75" s="29">
        <f t="shared" si="289"/>
        <v>43785.59652777778</v>
      </c>
      <c r="F75" s="2" t="str">
        <f t="shared" si="289"/>
        <v>48Hr.</v>
      </c>
      <c r="G75" s="115">
        <f>G20-G$8-J75</f>
        <v>1.5900000000000025E-2</v>
      </c>
      <c r="H75" s="115">
        <f>H20-H$8-K75</f>
        <v>3.553329999999999E-2</v>
      </c>
      <c r="I75" s="126">
        <f>I20/I$8*100</f>
        <v>100.30823885899378</v>
      </c>
      <c r="J75" s="115">
        <f t="shared" si="291"/>
        <v>-1.9799999999999984E-2</v>
      </c>
      <c r="K75" s="115">
        <f t="shared" si="291"/>
        <v>-4.2899999999999994E-2</v>
      </c>
      <c r="L75" s="20">
        <f t="shared" si="292"/>
        <v>112.76008650906107</v>
      </c>
      <c r="M75" s="114">
        <f t="shared" si="293"/>
        <v>1.6966266542558228E-3</v>
      </c>
      <c r="N75" s="114">
        <f t="shared" si="293"/>
        <v>-2.8956090369581244E-2</v>
      </c>
      <c r="O75" s="22"/>
      <c r="P75" s="22"/>
      <c r="Q75" s="22"/>
      <c r="R75" s="22"/>
      <c r="S75" s="27">
        <f t="shared" si="294"/>
        <v>48</v>
      </c>
      <c r="T75" s="29">
        <f t="shared" si="294"/>
        <v>43434.379166666666</v>
      </c>
      <c r="U75" s="10" t="str">
        <f t="shared" si="204"/>
        <v>48Hr.</v>
      </c>
      <c r="V75" s="115">
        <f t="shared" ref="V75:W75" si="333">V20-V$8-Y75</f>
        <v>1.7399999999999971E-2</v>
      </c>
      <c r="W75" s="115">
        <f t="shared" si="333"/>
        <v>2.0799999999999985E-2</v>
      </c>
      <c r="X75" s="126">
        <f t="shared" si="216"/>
        <v>149.2307692307692</v>
      </c>
      <c r="Y75" s="115">
        <f t="shared" si="296"/>
        <v>-2.2399999999999975E-2</v>
      </c>
      <c r="Z75" s="115">
        <f t="shared" si="296"/>
        <v>-4.9099999999999977E-2</v>
      </c>
      <c r="AA75" s="20">
        <f t="shared" si="297"/>
        <v>114.56628477905073</v>
      </c>
      <c r="AB75" s="114">
        <f t="shared" si="298"/>
        <v>2.1016770186906841E-3</v>
      </c>
      <c r="AC75" s="114">
        <f t="shared" si="298"/>
        <v>-3.2742455938692738E-2</v>
      </c>
      <c r="AD75" s="168"/>
      <c r="AE75" s="168"/>
      <c r="AF75" s="168"/>
      <c r="AG75" s="32"/>
      <c r="AH75" s="27">
        <f t="shared" si="299"/>
        <v>48</v>
      </c>
      <c r="AI75" s="29">
        <f t="shared" si="299"/>
        <v>43434.378472222219</v>
      </c>
      <c r="AJ75" s="10" t="str">
        <f t="shared" si="205"/>
        <v>48Hr.</v>
      </c>
      <c r="AK75" s="115">
        <f t="shared" ref="AK75:AL75" si="334">AK20-AK$8-AN75</f>
        <v>0</v>
      </c>
      <c r="AL75" s="115">
        <f t="shared" si="334"/>
        <v>0</v>
      </c>
      <c r="AM75" s="126" t="e">
        <f t="shared" si="207"/>
        <v>#DIV/0!</v>
      </c>
      <c r="AN75" s="115">
        <f t="shared" si="301"/>
        <v>0</v>
      </c>
      <c r="AO75" s="115">
        <f t="shared" si="301"/>
        <v>0</v>
      </c>
      <c r="AP75" s="116" t="e">
        <f t="shared" si="302"/>
        <v>#DIV/0!</v>
      </c>
      <c r="AQ75" s="114">
        <f t="shared" si="303"/>
        <v>0</v>
      </c>
      <c r="AR75" s="114">
        <f t="shared" si="303"/>
        <v>0</v>
      </c>
      <c r="AS75" s="168"/>
      <c r="AT75" s="168"/>
      <c r="AU75" s="168"/>
      <c r="AV75" s="21"/>
      <c r="AW75" s="27">
        <f t="shared" si="304"/>
        <v>48</v>
      </c>
      <c r="AX75" s="29">
        <f t="shared" si="304"/>
        <v>42939.458333333336</v>
      </c>
      <c r="AY75" s="10" t="str">
        <f t="shared" si="208"/>
        <v>48Hr.</v>
      </c>
      <c r="AZ75" s="115">
        <f t="shared" ref="AZ75:BA75" si="335">AZ20-AZ$8-BC75</f>
        <v>0</v>
      </c>
      <c r="BA75" s="115">
        <f t="shared" si="335"/>
        <v>0</v>
      </c>
      <c r="BB75" s="126" t="e">
        <f t="shared" si="210"/>
        <v>#DIV/0!</v>
      </c>
      <c r="BC75" s="115">
        <f t="shared" si="306"/>
        <v>0</v>
      </c>
      <c r="BD75" s="115">
        <f t="shared" si="306"/>
        <v>0</v>
      </c>
      <c r="BE75" s="116" t="e">
        <f t="shared" si="307"/>
        <v>#DIV/0!</v>
      </c>
      <c r="BF75" s="114">
        <f t="shared" si="308"/>
        <v>0</v>
      </c>
      <c r="BG75" s="114">
        <f t="shared" si="308"/>
        <v>0</v>
      </c>
      <c r="BH75" s="168"/>
      <c r="BI75" s="168"/>
      <c r="BJ75" s="168"/>
      <c r="BK75" s="32"/>
      <c r="BL75" s="27">
        <f t="shared" si="309"/>
        <v>48</v>
      </c>
      <c r="BM75" s="29">
        <f t="shared" si="309"/>
        <v>43065.43472222222</v>
      </c>
      <c r="BN75" s="10" t="str">
        <f t="shared" si="211"/>
        <v>48Hr.</v>
      </c>
      <c r="BO75" s="115">
        <f>BO20-BO$8-BR75</f>
        <v>0</v>
      </c>
      <c r="BP75" s="115">
        <f>BP20-BP$8-BS75</f>
        <v>0</v>
      </c>
      <c r="BQ75" s="126" t="e">
        <f>BQ20/BQ$8*100</f>
        <v>#DIV/0!</v>
      </c>
      <c r="BR75" s="115">
        <f t="shared" si="310"/>
        <v>0</v>
      </c>
      <c r="BS75" s="115">
        <f t="shared" si="310"/>
        <v>0</v>
      </c>
      <c r="BT75" s="116" t="e">
        <f t="shared" si="311"/>
        <v>#DIV/0!</v>
      </c>
      <c r="BU75" s="114">
        <f t="shared" si="312"/>
        <v>0</v>
      </c>
      <c r="BV75" s="114">
        <f t="shared" si="312"/>
        <v>0</v>
      </c>
      <c r="BW75" s="168"/>
      <c r="BX75" s="168"/>
      <c r="BY75" s="168"/>
      <c r="BZ75" s="21"/>
      <c r="CA75" s="27">
        <f t="shared" si="313"/>
        <v>48</v>
      </c>
      <c r="CB75" s="29">
        <f t="shared" si="313"/>
        <v>43062.541666666664</v>
      </c>
      <c r="CC75" s="10" t="str">
        <f t="shared" si="212"/>
        <v>48Hr.</v>
      </c>
      <c r="CD75" s="115">
        <f>CD20-CD$8-CG75</f>
        <v>0</v>
      </c>
      <c r="CE75" s="115">
        <f>CE20-CE$8-CH75</f>
        <v>0</v>
      </c>
      <c r="CF75" s="126" t="e">
        <f>CF20/CF$8*100</f>
        <v>#DIV/0!</v>
      </c>
      <c r="CG75" s="115">
        <f t="shared" si="314"/>
        <v>0</v>
      </c>
      <c r="CH75" s="115">
        <f t="shared" si="314"/>
        <v>0</v>
      </c>
      <c r="CI75" s="116" t="e">
        <f t="shared" si="315"/>
        <v>#DIV/0!</v>
      </c>
      <c r="CJ75" s="114">
        <f t="shared" si="316"/>
        <v>0</v>
      </c>
      <c r="CK75" s="114">
        <f t="shared" si="316"/>
        <v>0</v>
      </c>
      <c r="CL75" s="168"/>
      <c r="CM75" s="168"/>
      <c r="CN75" s="168"/>
    </row>
    <row r="76" spans="1:92" ht="15">
      <c r="A76" s="11"/>
      <c r="B76" s="11"/>
      <c r="C76" s="27">
        <f t="shared" si="288"/>
        <v>72</v>
      </c>
      <c r="D76" s="11"/>
      <c r="E76" s="29">
        <f t="shared" si="289"/>
        <v>43786.59652777778</v>
      </c>
      <c r="F76" s="215" t="str">
        <f t="shared" si="289"/>
        <v>72Hr.</v>
      </c>
      <c r="G76" s="115"/>
      <c r="H76" s="115"/>
      <c r="I76" s="126"/>
      <c r="J76" s="115"/>
      <c r="K76" s="115"/>
      <c r="L76" s="20"/>
      <c r="M76" s="114">
        <f t="shared" si="293"/>
        <v>9.3918972309706139E-4</v>
      </c>
      <c r="N76" s="114">
        <f t="shared" si="293"/>
        <v>-2.9105385931676331E-2</v>
      </c>
      <c r="O76" s="22"/>
      <c r="P76" s="22"/>
      <c r="Q76" s="22"/>
      <c r="R76" s="22"/>
      <c r="S76" s="27">
        <f t="shared" si="294"/>
        <v>72</v>
      </c>
      <c r="T76" s="29">
        <f t="shared" si="294"/>
        <v>43435.379166666666</v>
      </c>
      <c r="U76" s="10" t="str">
        <f t="shared" si="204"/>
        <v>72Hr.</v>
      </c>
      <c r="V76" s="115"/>
      <c r="W76" s="115"/>
      <c r="X76" s="126"/>
      <c r="Y76" s="115">
        <f t="shared" si="296"/>
        <v>-2.2399999999999975E-2</v>
      </c>
      <c r="Z76" s="115">
        <f t="shared" si="296"/>
        <v>-4.9099999999999977E-2</v>
      </c>
      <c r="AA76" s="20">
        <f t="shared" si="297"/>
        <v>114.56628477905073</v>
      </c>
      <c r="AB76" s="114">
        <f t="shared" si="298"/>
        <v>2.1016770186906841E-3</v>
      </c>
      <c r="AC76" s="114">
        <f t="shared" si="298"/>
        <v>-3.2742455938692738E-2</v>
      </c>
      <c r="AD76" s="168"/>
      <c r="AE76" s="168"/>
      <c r="AF76" s="168"/>
      <c r="AG76" s="21"/>
      <c r="AH76" s="27">
        <f t="shared" si="299"/>
        <v>72</v>
      </c>
      <c r="AI76" s="29">
        <f t="shared" si="299"/>
        <v>43435.378472222219</v>
      </c>
      <c r="AJ76" s="10" t="str">
        <f t="shared" si="205"/>
        <v>72Hr.</v>
      </c>
      <c r="AK76" s="115">
        <f t="shared" ref="AK76:AL76" si="336">AK21-AK$8-AN76</f>
        <v>0</v>
      </c>
      <c r="AL76" s="115">
        <f t="shared" si="336"/>
        <v>0</v>
      </c>
      <c r="AM76" s="126" t="e">
        <f t="shared" si="207"/>
        <v>#DIV/0!</v>
      </c>
      <c r="AN76" s="115">
        <f t="shared" si="301"/>
        <v>0</v>
      </c>
      <c r="AO76" s="115">
        <f t="shared" si="301"/>
        <v>0</v>
      </c>
      <c r="AP76" s="116" t="e">
        <f t="shared" si="302"/>
        <v>#DIV/0!</v>
      </c>
      <c r="AQ76" s="114">
        <f t="shared" si="303"/>
        <v>0</v>
      </c>
      <c r="AR76" s="114">
        <f t="shared" si="303"/>
        <v>0</v>
      </c>
      <c r="AS76" s="168"/>
      <c r="AT76" s="168"/>
      <c r="AU76" s="168"/>
      <c r="AV76" s="21"/>
      <c r="AW76" s="27">
        <f t="shared" si="304"/>
        <v>72</v>
      </c>
      <c r="AX76" s="29">
        <f t="shared" si="304"/>
        <v>42940.458333333336</v>
      </c>
      <c r="AY76" s="10" t="str">
        <f t="shared" si="208"/>
        <v>72Hr.</v>
      </c>
      <c r="AZ76" s="115">
        <f t="shared" ref="AZ76:BA76" si="337">AZ21-AZ$8-BC76</f>
        <v>0</v>
      </c>
      <c r="BA76" s="115">
        <f t="shared" si="337"/>
        <v>0</v>
      </c>
      <c r="BB76" s="126" t="e">
        <f t="shared" si="210"/>
        <v>#DIV/0!</v>
      </c>
      <c r="BC76" s="115">
        <f t="shared" si="306"/>
        <v>0</v>
      </c>
      <c r="BD76" s="115">
        <f t="shared" si="306"/>
        <v>0</v>
      </c>
      <c r="BE76" s="116" t="e">
        <f t="shared" si="307"/>
        <v>#DIV/0!</v>
      </c>
      <c r="BF76" s="114">
        <f t="shared" si="308"/>
        <v>0</v>
      </c>
      <c r="BG76" s="114">
        <f t="shared" si="308"/>
        <v>0</v>
      </c>
      <c r="BH76" s="168"/>
      <c r="BI76" s="168"/>
      <c r="BJ76" s="168"/>
      <c r="BK76" s="21"/>
      <c r="BL76" s="27">
        <f t="shared" si="309"/>
        <v>72</v>
      </c>
      <c r="BM76" s="29">
        <f t="shared" si="309"/>
        <v>43066.43472222222</v>
      </c>
      <c r="BN76" s="10" t="str">
        <f t="shared" si="211"/>
        <v>72Hr.</v>
      </c>
      <c r="BO76" s="16"/>
      <c r="BP76" s="16"/>
      <c r="BQ76" s="17"/>
      <c r="BR76" s="115">
        <f t="shared" si="310"/>
        <v>0</v>
      </c>
      <c r="BS76" s="115">
        <f t="shared" si="310"/>
        <v>0</v>
      </c>
      <c r="BT76" s="116" t="e">
        <f t="shared" si="311"/>
        <v>#DIV/0!</v>
      </c>
      <c r="BU76" s="114">
        <f t="shared" si="312"/>
        <v>0</v>
      </c>
      <c r="BV76" s="114">
        <f t="shared" si="312"/>
        <v>0</v>
      </c>
      <c r="BW76" s="168"/>
      <c r="BX76" s="168"/>
      <c r="BY76" s="168"/>
      <c r="BZ76" s="21"/>
      <c r="CA76" s="27">
        <f t="shared" si="313"/>
        <v>72</v>
      </c>
      <c r="CB76" s="29">
        <f t="shared" si="313"/>
        <v>43063.541666666664</v>
      </c>
      <c r="CC76" s="10" t="str">
        <f t="shared" si="212"/>
        <v>72Hr.</v>
      </c>
      <c r="CD76" s="16"/>
      <c r="CE76" s="16"/>
      <c r="CF76" s="17"/>
      <c r="CG76" s="115">
        <f t="shared" si="314"/>
        <v>0</v>
      </c>
      <c r="CH76" s="115">
        <f t="shared" si="314"/>
        <v>0</v>
      </c>
      <c r="CI76" s="116" t="e">
        <f t="shared" si="315"/>
        <v>#DIV/0!</v>
      </c>
      <c r="CJ76" s="114">
        <f t="shared" si="316"/>
        <v>0</v>
      </c>
      <c r="CK76" s="114">
        <f t="shared" si="316"/>
        <v>0</v>
      </c>
      <c r="CL76" s="168"/>
      <c r="CM76" s="168"/>
      <c r="CN76" s="168"/>
    </row>
    <row r="77" spans="1:92" ht="15">
      <c r="A77" s="11"/>
      <c r="B77" s="11"/>
      <c r="C77" s="27">
        <f t="shared" si="288"/>
        <v>100</v>
      </c>
      <c r="D77" s="11"/>
      <c r="E77" s="29">
        <f t="shared" si="289"/>
        <v>43787.763194444444</v>
      </c>
      <c r="F77" s="2" t="str">
        <f t="shared" si="289"/>
        <v>100Hr.</v>
      </c>
      <c r="G77" s="115"/>
      <c r="H77" s="115"/>
      <c r="I77" s="126"/>
      <c r="J77" s="115"/>
      <c r="K77" s="115"/>
      <c r="L77" s="20"/>
      <c r="M77" s="114">
        <f t="shared" si="293"/>
        <v>1.3308026789590199E-3</v>
      </c>
      <c r="N77" s="114">
        <f t="shared" si="293"/>
        <v>-2.9768392424964818E-2</v>
      </c>
      <c r="O77" s="22"/>
      <c r="P77" s="22"/>
      <c r="Q77" s="22"/>
      <c r="R77" s="22"/>
      <c r="S77" s="27">
        <f t="shared" si="294"/>
        <v>100</v>
      </c>
      <c r="T77" s="29">
        <f t="shared" si="294"/>
        <v>43436.54583333333</v>
      </c>
      <c r="U77" s="10" t="str">
        <f t="shared" si="204"/>
        <v>100Hr.</v>
      </c>
      <c r="V77" s="115"/>
      <c r="W77" s="115"/>
      <c r="X77" s="126"/>
      <c r="Y77" s="115">
        <f t="shared" si="296"/>
        <v>-2.2399999999999975E-2</v>
      </c>
      <c r="Z77" s="115">
        <f t="shared" si="296"/>
        <v>-4.9099999999999977E-2</v>
      </c>
      <c r="AA77" s="20">
        <f t="shared" si="297"/>
        <v>115.16689439781378</v>
      </c>
      <c r="AB77" s="114">
        <f t="shared" si="298"/>
        <v>2.1016770186906841E-3</v>
      </c>
      <c r="AC77" s="114">
        <f t="shared" si="298"/>
        <v>-3.2742455938692738E-2</v>
      </c>
      <c r="AD77" s="168"/>
      <c r="AE77" s="168"/>
      <c r="AF77" s="168"/>
      <c r="AG77" s="21"/>
      <c r="AH77" s="27">
        <f t="shared" si="299"/>
        <v>100</v>
      </c>
      <c r="AI77" s="29">
        <f t="shared" si="299"/>
        <v>43436.545138888883</v>
      </c>
      <c r="AJ77" s="10" t="str">
        <f t="shared" si="205"/>
        <v>100Hr.</v>
      </c>
      <c r="AK77" s="115">
        <f t="shared" ref="AK77:AL77" si="338">AK22-AK$8-AN77</f>
        <v>0</v>
      </c>
      <c r="AL77" s="115">
        <f t="shared" si="338"/>
        <v>0</v>
      </c>
      <c r="AM77" s="126" t="e">
        <f t="shared" si="207"/>
        <v>#DIV/0!</v>
      </c>
      <c r="AN77" s="115">
        <f t="shared" si="301"/>
        <v>0</v>
      </c>
      <c r="AO77" s="115">
        <f t="shared" si="301"/>
        <v>0</v>
      </c>
      <c r="AP77" s="116" t="e">
        <f t="shared" si="302"/>
        <v>#DIV/0!</v>
      </c>
      <c r="AQ77" s="114">
        <f t="shared" si="303"/>
        <v>0</v>
      </c>
      <c r="AR77" s="114">
        <f t="shared" si="303"/>
        <v>0</v>
      </c>
      <c r="AS77" s="168"/>
      <c r="AT77" s="168"/>
      <c r="AU77" s="168"/>
      <c r="AV77" s="21"/>
      <c r="AW77" s="27">
        <f t="shared" si="304"/>
        <v>100</v>
      </c>
      <c r="AX77" s="29">
        <f t="shared" si="304"/>
        <v>42941.625</v>
      </c>
      <c r="AY77" s="10" t="str">
        <f t="shared" si="208"/>
        <v>100Hr.</v>
      </c>
      <c r="AZ77" s="115">
        <f t="shared" ref="AZ77:BA77" si="339">AZ22-AZ$8-BC77</f>
        <v>0</v>
      </c>
      <c r="BA77" s="115">
        <f t="shared" si="339"/>
        <v>0</v>
      </c>
      <c r="BB77" s="126" t="e">
        <f t="shared" si="210"/>
        <v>#DIV/0!</v>
      </c>
      <c r="BC77" s="115">
        <f t="shared" si="306"/>
        <v>0</v>
      </c>
      <c r="BD77" s="115">
        <f t="shared" si="306"/>
        <v>0</v>
      </c>
      <c r="BE77" s="116" t="e">
        <f t="shared" si="307"/>
        <v>#DIV/0!</v>
      </c>
      <c r="BF77" s="114">
        <f t="shared" si="308"/>
        <v>0</v>
      </c>
      <c r="BG77" s="114">
        <f t="shared" si="308"/>
        <v>0</v>
      </c>
      <c r="BH77" s="168"/>
      <c r="BI77" s="168"/>
      <c r="BJ77" s="168"/>
      <c r="BK77" s="21"/>
      <c r="BL77" s="27">
        <f t="shared" si="309"/>
        <v>100</v>
      </c>
      <c r="BM77" s="29">
        <f t="shared" si="309"/>
        <v>43067.601388888885</v>
      </c>
      <c r="BN77" s="10" t="str">
        <f t="shared" si="211"/>
        <v>100Hr.</v>
      </c>
      <c r="BO77" s="16"/>
      <c r="BP77" s="16"/>
      <c r="BQ77" s="17"/>
      <c r="BR77" s="115">
        <f t="shared" si="310"/>
        <v>0</v>
      </c>
      <c r="BS77" s="115">
        <f t="shared" si="310"/>
        <v>0</v>
      </c>
      <c r="BT77" s="116" t="e">
        <f t="shared" si="311"/>
        <v>#DIV/0!</v>
      </c>
      <c r="BU77" s="114">
        <f t="shared" si="312"/>
        <v>0</v>
      </c>
      <c r="BV77" s="114">
        <f t="shared" si="312"/>
        <v>0</v>
      </c>
      <c r="BW77" s="168"/>
      <c r="BX77" s="168"/>
      <c r="BY77" s="168"/>
      <c r="BZ77" s="21"/>
      <c r="CA77" s="27">
        <f t="shared" si="313"/>
        <v>100</v>
      </c>
      <c r="CB77" s="29">
        <f t="shared" si="313"/>
        <v>43064.708333333328</v>
      </c>
      <c r="CC77" s="10" t="str">
        <f t="shared" si="212"/>
        <v>100Hr.</v>
      </c>
      <c r="CD77" s="16"/>
      <c r="CE77" s="16"/>
      <c r="CF77" s="17"/>
      <c r="CG77" s="115">
        <f t="shared" si="314"/>
        <v>0</v>
      </c>
      <c r="CH77" s="115">
        <f t="shared" si="314"/>
        <v>0</v>
      </c>
      <c r="CI77" s="116" t="e">
        <f t="shared" si="315"/>
        <v>#DIV/0!</v>
      </c>
      <c r="CJ77" s="114">
        <f t="shared" si="316"/>
        <v>0</v>
      </c>
      <c r="CK77" s="114">
        <f t="shared" si="316"/>
        <v>0</v>
      </c>
      <c r="CL77" s="168"/>
      <c r="CM77" s="168"/>
      <c r="CN77" s="168"/>
    </row>
    <row r="78" spans="1:92" ht="15">
      <c r="A78" s="11"/>
      <c r="B78" s="11"/>
      <c r="C78" s="27">
        <f t="shared" si="288"/>
        <v>168</v>
      </c>
      <c r="D78" s="11"/>
      <c r="E78" s="29">
        <f t="shared" si="289"/>
        <v>43790.59652777778</v>
      </c>
      <c r="F78" s="2" t="str">
        <f t="shared" si="289"/>
        <v>168Hr.</v>
      </c>
      <c r="G78" s="115">
        <f t="shared" ref="G78:H78" si="340">G23-G$8-J78</f>
        <v>-0.2621</v>
      </c>
      <c r="H78" s="115">
        <f t="shared" si="340"/>
        <v>-0.25046669999999999</v>
      </c>
      <c r="I78" s="126">
        <f t="shared" ref="I78:I85" si="341">I23/I$8*100</f>
        <v>0</v>
      </c>
      <c r="J78" s="115">
        <f t="shared" si="291"/>
        <v>-2.0799999999999985E-2</v>
      </c>
      <c r="K78" s="115">
        <f t="shared" si="291"/>
        <v>-4.3899999999999995E-2</v>
      </c>
      <c r="L78" s="20">
        <f t="shared" si="292"/>
        <v>113.80416138414498</v>
      </c>
      <c r="M78" s="114">
        <f t="shared" si="293"/>
        <v>1.3308026789590199E-3</v>
      </c>
      <c r="N78" s="114">
        <f t="shared" si="293"/>
        <v>-2.9768392424964818E-2</v>
      </c>
      <c r="O78" s="22"/>
      <c r="P78" s="22"/>
      <c r="Q78" s="22"/>
      <c r="R78" s="22"/>
      <c r="S78" s="27">
        <f t="shared" si="294"/>
        <v>168</v>
      </c>
      <c r="T78" s="29">
        <f t="shared" si="294"/>
        <v>43439.379166666666</v>
      </c>
      <c r="U78" s="10" t="str">
        <f t="shared" si="204"/>
        <v>168Hr.</v>
      </c>
      <c r="V78" s="115">
        <f t="shared" ref="V78:W78" si="342">V23-V$8-Y78</f>
        <v>-0.2676</v>
      </c>
      <c r="W78" s="115">
        <f t="shared" si="342"/>
        <v>-0.2732</v>
      </c>
      <c r="X78" s="126">
        <f t="shared" si="216"/>
        <v>0</v>
      </c>
      <c r="Y78" s="115">
        <f t="shared" si="296"/>
        <v>-2.3399999999999976E-2</v>
      </c>
      <c r="Z78" s="115">
        <f t="shared" si="296"/>
        <v>-5.0099999999999978E-2</v>
      </c>
      <c r="AA78" s="20">
        <f t="shared" si="297"/>
        <v>114.71643718374149</v>
      </c>
      <c r="AB78" s="114">
        <f t="shared" si="298"/>
        <v>1.7358530433938812E-3</v>
      </c>
      <c r="AC78" s="114">
        <f t="shared" si="298"/>
        <v>-3.3554757994076312E-2</v>
      </c>
      <c r="AD78" s="168"/>
      <c r="AE78" s="168"/>
      <c r="AF78" s="168"/>
      <c r="AG78" s="32"/>
      <c r="AH78" s="27">
        <f t="shared" si="299"/>
        <v>168</v>
      </c>
      <c r="AI78" s="29">
        <f t="shared" si="299"/>
        <v>43439.378472222219</v>
      </c>
      <c r="AJ78" s="10" t="str">
        <f t="shared" si="205"/>
        <v>168Hr.</v>
      </c>
      <c r="AK78" s="115">
        <f t="shared" ref="AK78:AL78" si="343">AK23-AK$8-AN78</f>
        <v>0</v>
      </c>
      <c r="AL78" s="115">
        <f t="shared" si="343"/>
        <v>0</v>
      </c>
      <c r="AM78" s="126" t="e">
        <f t="shared" si="207"/>
        <v>#DIV/0!</v>
      </c>
      <c r="AN78" s="115">
        <f t="shared" si="301"/>
        <v>0</v>
      </c>
      <c r="AO78" s="115">
        <f t="shared" si="301"/>
        <v>0</v>
      </c>
      <c r="AP78" s="116" t="e">
        <f t="shared" si="302"/>
        <v>#DIV/0!</v>
      </c>
      <c r="AQ78" s="114">
        <f t="shared" si="303"/>
        <v>0</v>
      </c>
      <c r="AR78" s="114">
        <f t="shared" si="303"/>
        <v>0</v>
      </c>
      <c r="AS78" s="168"/>
      <c r="AT78" s="168"/>
      <c r="AU78" s="168"/>
      <c r="AV78" s="21"/>
      <c r="AW78" s="27">
        <f t="shared" si="304"/>
        <v>168</v>
      </c>
      <c r="AX78" s="29">
        <f t="shared" si="304"/>
        <v>42944.458333333336</v>
      </c>
      <c r="AY78" s="10" t="str">
        <f t="shared" si="208"/>
        <v>168Hr.</v>
      </c>
      <c r="AZ78" s="115">
        <f t="shared" ref="AZ78:BA78" si="344">AZ23-AZ$8-BC78</f>
        <v>0</v>
      </c>
      <c r="BA78" s="115">
        <f t="shared" si="344"/>
        <v>0</v>
      </c>
      <c r="BB78" s="126" t="e">
        <f t="shared" si="210"/>
        <v>#DIV/0!</v>
      </c>
      <c r="BC78" s="115">
        <f t="shared" si="306"/>
        <v>0</v>
      </c>
      <c r="BD78" s="115">
        <f t="shared" si="306"/>
        <v>0</v>
      </c>
      <c r="BE78" s="116" t="e">
        <f t="shared" si="307"/>
        <v>#DIV/0!</v>
      </c>
      <c r="BF78" s="114">
        <f t="shared" si="308"/>
        <v>0</v>
      </c>
      <c r="BG78" s="114">
        <f t="shared" si="308"/>
        <v>0</v>
      </c>
      <c r="BH78" s="168"/>
      <c r="BI78" s="168"/>
      <c r="BJ78" s="168"/>
      <c r="BK78" s="32"/>
      <c r="BL78" s="27">
        <f t="shared" si="309"/>
        <v>168</v>
      </c>
      <c r="BM78" s="29">
        <f t="shared" si="309"/>
        <v>43070.43472222222</v>
      </c>
      <c r="BN78" s="10" t="str">
        <f t="shared" si="211"/>
        <v>168Hr.</v>
      </c>
      <c r="BO78" s="16"/>
      <c r="BP78" s="16"/>
      <c r="BQ78" s="17"/>
      <c r="BR78" s="115">
        <f t="shared" si="310"/>
        <v>0</v>
      </c>
      <c r="BS78" s="115">
        <f t="shared" si="310"/>
        <v>0</v>
      </c>
      <c r="BT78" s="116" t="e">
        <f t="shared" si="311"/>
        <v>#DIV/0!</v>
      </c>
      <c r="BU78" s="114">
        <f t="shared" si="312"/>
        <v>0</v>
      </c>
      <c r="BV78" s="114">
        <f t="shared" si="312"/>
        <v>0</v>
      </c>
      <c r="BW78" s="168"/>
      <c r="BX78" s="168"/>
      <c r="BY78" s="168"/>
      <c r="BZ78" s="21"/>
      <c r="CA78" s="27">
        <f t="shared" si="313"/>
        <v>140</v>
      </c>
      <c r="CB78" s="29">
        <f t="shared" si="313"/>
        <v>43066.375</v>
      </c>
      <c r="CC78" s="10" t="str">
        <f t="shared" si="212"/>
        <v>140Hr.</v>
      </c>
      <c r="CD78" s="16"/>
      <c r="CE78" s="16"/>
      <c r="CF78" s="17"/>
      <c r="CG78" s="115">
        <f t="shared" si="314"/>
        <v>0</v>
      </c>
      <c r="CH78" s="115">
        <f t="shared" si="314"/>
        <v>0</v>
      </c>
      <c r="CI78" s="116" t="e">
        <f t="shared" si="315"/>
        <v>#DIV/0!</v>
      </c>
      <c r="CJ78" s="114">
        <f t="shared" si="316"/>
        <v>0</v>
      </c>
      <c r="CK78" s="114">
        <f t="shared" si="316"/>
        <v>0</v>
      </c>
      <c r="CL78" s="168"/>
      <c r="CM78" s="168"/>
      <c r="CN78" s="168"/>
    </row>
    <row r="79" spans="1:92" ht="15">
      <c r="A79" s="11"/>
      <c r="B79" s="11"/>
      <c r="C79" s="27">
        <f t="shared" si="288"/>
        <v>196</v>
      </c>
      <c r="D79" s="11"/>
      <c r="E79" s="29">
        <f t="shared" si="289"/>
        <v>43791.763194444444</v>
      </c>
      <c r="F79" s="2" t="str">
        <f t="shared" si="289"/>
        <v>196Hr.</v>
      </c>
      <c r="G79" s="115">
        <f t="shared" ref="G79:H79" si="345">G24-G$8-J79</f>
        <v>-0.2621</v>
      </c>
      <c r="H79" s="115">
        <f t="shared" si="345"/>
        <v>-0.24946669999999999</v>
      </c>
      <c r="I79" s="126">
        <f t="shared" si="341"/>
        <v>0</v>
      </c>
      <c r="J79" s="115">
        <f t="shared" si="291"/>
        <v>-2.0799999999999985E-2</v>
      </c>
      <c r="K79" s="115">
        <f t="shared" si="291"/>
        <v>-4.4899999999999995E-2</v>
      </c>
      <c r="L79" s="20">
        <f t="shared" si="292"/>
        <v>113.20754716981132</v>
      </c>
      <c r="M79" s="114">
        <f t="shared" si="293"/>
        <v>1.7240484893971952E-3</v>
      </c>
      <c r="N79" s="114">
        <f t="shared" si="293"/>
        <v>-3.043416336506316E-2</v>
      </c>
      <c r="O79" s="22"/>
      <c r="P79" s="22"/>
      <c r="Q79" s="22"/>
      <c r="R79" s="22"/>
      <c r="S79" s="27">
        <f t="shared" si="294"/>
        <v>196</v>
      </c>
      <c r="T79" s="29">
        <f t="shared" si="294"/>
        <v>43440.54583333333</v>
      </c>
      <c r="U79" s="10" t="str">
        <f t="shared" si="204"/>
        <v>196Hr.</v>
      </c>
      <c r="V79" s="115">
        <f t="shared" ref="V79:W79" si="346">V24-V$8-Y79</f>
        <v>-0.2681</v>
      </c>
      <c r="W79" s="115">
        <f t="shared" si="346"/>
        <v>-0.27289999999999998</v>
      </c>
      <c r="X79" s="126">
        <f t="shared" si="216"/>
        <v>0</v>
      </c>
      <c r="Y79" s="115">
        <f t="shared" si="296"/>
        <v>-2.2899999999999976E-2</v>
      </c>
      <c r="Z79" s="115">
        <f t="shared" si="296"/>
        <v>-5.04E-2</v>
      </c>
      <c r="AA79" s="20">
        <f t="shared" si="297"/>
        <v>114.83855613447649</v>
      </c>
      <c r="AB79" s="114">
        <f t="shared" si="298"/>
        <v>2.2334211060892062E-3</v>
      </c>
      <c r="AC79" s="114">
        <f t="shared" si="298"/>
        <v>-3.3679510984839067E-2</v>
      </c>
      <c r="AD79" s="168"/>
      <c r="AE79" s="168"/>
      <c r="AF79" s="168"/>
      <c r="AG79" s="21"/>
      <c r="AH79" s="27">
        <f t="shared" si="299"/>
        <v>200</v>
      </c>
      <c r="AI79" s="29">
        <f t="shared" si="299"/>
        <v>43440.711805555555</v>
      </c>
      <c r="AJ79" s="10" t="str">
        <f t="shared" si="205"/>
        <v>200Hr.</v>
      </c>
      <c r="AK79" s="115">
        <f t="shared" ref="AK79:AL79" si="347">AK24-AK$8-AN79</f>
        <v>0</v>
      </c>
      <c r="AL79" s="115">
        <f t="shared" si="347"/>
        <v>0</v>
      </c>
      <c r="AM79" s="126" t="e">
        <f t="shared" si="207"/>
        <v>#DIV/0!</v>
      </c>
      <c r="AN79" s="115">
        <f t="shared" si="301"/>
        <v>0</v>
      </c>
      <c r="AO79" s="115">
        <f t="shared" si="301"/>
        <v>0</v>
      </c>
      <c r="AP79" s="116" t="e">
        <f t="shared" si="302"/>
        <v>#DIV/0!</v>
      </c>
      <c r="AQ79" s="114">
        <f t="shared" si="303"/>
        <v>0</v>
      </c>
      <c r="AR79" s="114">
        <f t="shared" si="303"/>
        <v>0</v>
      </c>
      <c r="AS79" s="168"/>
      <c r="AT79" s="168"/>
      <c r="AU79" s="168"/>
      <c r="AV79" s="21"/>
      <c r="AW79" s="27">
        <f t="shared" si="304"/>
        <v>200</v>
      </c>
      <c r="AX79" s="29">
        <f t="shared" si="304"/>
        <v>42945.791666666672</v>
      </c>
      <c r="AY79" s="10" t="str">
        <f t="shared" si="208"/>
        <v>200Hr.</v>
      </c>
      <c r="AZ79" s="115">
        <f t="shared" ref="AZ79:BA79" si="348">AZ24-AZ$8-BC79</f>
        <v>0</v>
      </c>
      <c r="BA79" s="115">
        <f t="shared" si="348"/>
        <v>0</v>
      </c>
      <c r="BB79" s="126" t="e">
        <f t="shared" si="210"/>
        <v>#DIV/0!</v>
      </c>
      <c r="BC79" s="115">
        <f t="shared" si="306"/>
        <v>0</v>
      </c>
      <c r="BD79" s="115">
        <f t="shared" si="306"/>
        <v>0</v>
      </c>
      <c r="BE79" s="116" t="e">
        <f t="shared" si="307"/>
        <v>#DIV/0!</v>
      </c>
      <c r="BF79" s="114">
        <f t="shared" si="308"/>
        <v>0</v>
      </c>
      <c r="BG79" s="114">
        <f t="shared" si="308"/>
        <v>0</v>
      </c>
      <c r="BH79" s="168"/>
      <c r="BI79" s="168"/>
      <c r="BJ79" s="168"/>
      <c r="BK79" s="21"/>
      <c r="BL79" s="27">
        <f t="shared" si="309"/>
        <v>200</v>
      </c>
      <c r="BM79" s="29">
        <f t="shared" si="309"/>
        <v>43071.768055555556</v>
      </c>
      <c r="BN79" s="10" t="str">
        <f t="shared" si="211"/>
        <v>200Hr.</v>
      </c>
      <c r="BO79" s="16"/>
      <c r="BP79" s="16"/>
      <c r="BQ79" s="17"/>
      <c r="BR79" s="115">
        <f t="shared" si="310"/>
        <v>0</v>
      </c>
      <c r="BS79" s="115">
        <f t="shared" si="310"/>
        <v>0</v>
      </c>
      <c r="BT79" s="116" t="e">
        <f t="shared" si="311"/>
        <v>#DIV/0!</v>
      </c>
      <c r="BU79" s="114">
        <f t="shared" si="312"/>
        <v>0</v>
      </c>
      <c r="BV79" s="114">
        <f t="shared" si="312"/>
        <v>0</v>
      </c>
      <c r="BW79" s="168"/>
      <c r="BX79" s="168"/>
      <c r="BY79" s="168"/>
      <c r="BZ79" s="21"/>
      <c r="CA79" s="27">
        <f t="shared" si="313"/>
        <v>200</v>
      </c>
      <c r="CB79" s="29">
        <f t="shared" si="313"/>
        <v>43068.875</v>
      </c>
      <c r="CC79" s="10" t="str">
        <f t="shared" si="212"/>
        <v>200Hr.</v>
      </c>
      <c r="CD79" s="16"/>
      <c r="CE79" s="16"/>
      <c r="CF79" s="17"/>
      <c r="CG79" s="115">
        <f t="shared" si="314"/>
        <v>0</v>
      </c>
      <c r="CH79" s="115">
        <f t="shared" si="314"/>
        <v>0</v>
      </c>
      <c r="CI79" s="116" t="e">
        <f t="shared" si="315"/>
        <v>#DIV/0!</v>
      </c>
      <c r="CJ79" s="114">
        <f t="shared" si="316"/>
        <v>0</v>
      </c>
      <c r="CK79" s="114">
        <f t="shared" si="316"/>
        <v>0</v>
      </c>
      <c r="CL79" s="168"/>
      <c r="CM79" s="168"/>
      <c r="CN79" s="168"/>
    </row>
    <row r="80" spans="1:92" ht="15">
      <c r="A80" s="11"/>
      <c r="B80" s="11"/>
      <c r="C80" s="27">
        <f t="shared" si="288"/>
        <v>216</v>
      </c>
      <c r="D80" s="11"/>
      <c r="E80" s="29">
        <f t="shared" si="289"/>
        <v>43792.59652777778</v>
      </c>
      <c r="F80" s="2" t="str">
        <f t="shared" si="289"/>
        <v>216Hr.</v>
      </c>
      <c r="G80" s="115">
        <f t="shared" ref="G80:H80" si="349">G25-G$8-J80</f>
        <v>-0.2611</v>
      </c>
      <c r="H80" s="115">
        <f t="shared" si="349"/>
        <v>-0.24946669999999999</v>
      </c>
      <c r="I80" s="126">
        <f t="shared" si="341"/>
        <v>0</v>
      </c>
      <c r="J80" s="115">
        <f t="shared" si="291"/>
        <v>-2.1799999999999986E-2</v>
      </c>
      <c r="K80" s="115">
        <f t="shared" si="291"/>
        <v>-4.4899999999999995E-2</v>
      </c>
      <c r="L80" s="20">
        <f t="shared" si="292"/>
        <v>113.50585427697814</v>
      </c>
      <c r="M80" s="114">
        <f t="shared" si="293"/>
        <v>9.6370804032322455E-4</v>
      </c>
      <c r="N80" s="114">
        <f t="shared" si="293"/>
        <v>-3.0583515953274132E-2</v>
      </c>
      <c r="O80" s="22"/>
      <c r="P80" s="22"/>
      <c r="Q80" s="22"/>
      <c r="R80" s="22"/>
      <c r="S80" s="27">
        <f t="shared" si="294"/>
        <v>216</v>
      </c>
      <c r="T80" s="29">
        <f t="shared" si="294"/>
        <v>43441.379166666666</v>
      </c>
      <c r="U80" s="10" t="str">
        <f t="shared" si="204"/>
        <v>216Hr.</v>
      </c>
      <c r="V80" s="115">
        <f t="shared" ref="V80:W80" si="350">V25-V$8-Y80</f>
        <v>-0.2676</v>
      </c>
      <c r="W80" s="115">
        <f t="shared" si="350"/>
        <v>-0.2732</v>
      </c>
      <c r="X80" s="126">
        <f t="shared" si="216"/>
        <v>0</v>
      </c>
      <c r="Y80" s="115">
        <f t="shared" si="296"/>
        <v>-2.3399999999999976E-2</v>
      </c>
      <c r="Z80" s="115">
        <f t="shared" si="296"/>
        <v>-5.0099999999999978E-2</v>
      </c>
      <c r="AA80" s="20">
        <f t="shared" si="297"/>
        <v>114.86658958843225</v>
      </c>
      <c r="AB80" s="114">
        <f t="shared" si="298"/>
        <v>1.7358530433938812E-3</v>
      </c>
      <c r="AC80" s="114">
        <f t="shared" si="298"/>
        <v>-3.3554757994076312E-2</v>
      </c>
      <c r="AD80" s="168"/>
      <c r="AE80" s="168"/>
      <c r="AF80" s="168"/>
      <c r="AG80" s="21"/>
      <c r="AH80" s="27">
        <f t="shared" si="299"/>
        <v>250</v>
      </c>
      <c r="AI80" s="29">
        <f t="shared" si="299"/>
        <v>43442.795138888883</v>
      </c>
      <c r="AJ80" s="10" t="str">
        <f t="shared" si="205"/>
        <v>250Hr.</v>
      </c>
      <c r="AK80" s="115">
        <f t="shared" ref="AK80:AL80" si="351">AK25-AK$8-AN80</f>
        <v>0</v>
      </c>
      <c r="AL80" s="115">
        <f t="shared" si="351"/>
        <v>0</v>
      </c>
      <c r="AM80" s="126" t="e">
        <f t="shared" si="207"/>
        <v>#DIV/0!</v>
      </c>
      <c r="AN80" s="115">
        <f t="shared" si="301"/>
        <v>0</v>
      </c>
      <c r="AO80" s="115">
        <f t="shared" si="301"/>
        <v>0</v>
      </c>
      <c r="AP80" s="116" t="e">
        <f t="shared" si="302"/>
        <v>#DIV/0!</v>
      </c>
      <c r="AQ80" s="114">
        <f t="shared" si="303"/>
        <v>0</v>
      </c>
      <c r="AR80" s="114">
        <f t="shared" si="303"/>
        <v>0</v>
      </c>
      <c r="AS80" s="168"/>
      <c r="AT80" s="168"/>
      <c r="AU80" s="168"/>
      <c r="AV80" s="21"/>
      <c r="AW80" s="27">
        <f t="shared" si="304"/>
        <v>250</v>
      </c>
      <c r="AX80" s="29">
        <f t="shared" si="304"/>
        <v>42947.875</v>
      </c>
      <c r="AY80" s="10" t="str">
        <f t="shared" si="208"/>
        <v>250Hr.</v>
      </c>
      <c r="AZ80" s="115">
        <f t="shared" ref="AZ80:BA80" si="352">AZ25-AZ$8-BC80</f>
        <v>0</v>
      </c>
      <c r="BA80" s="115">
        <f t="shared" si="352"/>
        <v>0</v>
      </c>
      <c r="BB80" s="126" t="e">
        <f t="shared" si="210"/>
        <v>#DIV/0!</v>
      </c>
      <c r="BC80" s="115">
        <f t="shared" si="306"/>
        <v>0</v>
      </c>
      <c r="BD80" s="115">
        <f t="shared" si="306"/>
        <v>0</v>
      </c>
      <c r="BE80" s="116" t="e">
        <f t="shared" si="307"/>
        <v>#DIV/0!</v>
      </c>
      <c r="BF80" s="114">
        <f t="shared" si="308"/>
        <v>0</v>
      </c>
      <c r="BG80" s="114">
        <f t="shared" si="308"/>
        <v>0</v>
      </c>
      <c r="BH80" s="168"/>
      <c r="BI80" s="168"/>
      <c r="BJ80" s="168"/>
      <c r="BK80" s="21"/>
      <c r="BL80" s="27">
        <f t="shared" si="309"/>
        <v>250</v>
      </c>
      <c r="BM80" s="29">
        <f t="shared" si="309"/>
        <v>43073.851388888885</v>
      </c>
      <c r="BN80" s="10" t="str">
        <f t="shared" si="211"/>
        <v>250Hr.</v>
      </c>
      <c r="BO80" s="16"/>
      <c r="BP80" s="16"/>
      <c r="BQ80" s="17"/>
      <c r="BR80" s="115">
        <f t="shared" si="310"/>
        <v>0</v>
      </c>
      <c r="BS80" s="115">
        <f t="shared" si="310"/>
        <v>0</v>
      </c>
      <c r="BT80" s="116" t="e">
        <f t="shared" si="311"/>
        <v>#DIV/0!</v>
      </c>
      <c r="BU80" s="114">
        <f t="shared" si="312"/>
        <v>0</v>
      </c>
      <c r="BV80" s="114">
        <f t="shared" si="312"/>
        <v>0</v>
      </c>
      <c r="BW80" s="168"/>
      <c r="BX80" s="168"/>
      <c r="BY80" s="168"/>
      <c r="BZ80" s="21"/>
      <c r="CA80" s="27">
        <f t="shared" si="313"/>
        <v>250</v>
      </c>
      <c r="CB80" s="29">
        <f t="shared" si="313"/>
        <v>43070.958333333328</v>
      </c>
      <c r="CC80" s="10" t="str">
        <f t="shared" si="212"/>
        <v>250Hr.</v>
      </c>
      <c r="CD80" s="16"/>
      <c r="CE80" s="16"/>
      <c r="CF80" s="17"/>
      <c r="CG80" s="115">
        <f t="shared" si="314"/>
        <v>0</v>
      </c>
      <c r="CH80" s="115">
        <f t="shared" si="314"/>
        <v>0</v>
      </c>
      <c r="CI80" s="116" t="e">
        <f t="shared" si="315"/>
        <v>#DIV/0!</v>
      </c>
      <c r="CJ80" s="114">
        <f t="shared" si="316"/>
        <v>0</v>
      </c>
      <c r="CK80" s="114">
        <f t="shared" si="316"/>
        <v>0</v>
      </c>
      <c r="CL80" s="168"/>
      <c r="CM80" s="168"/>
      <c r="CN80" s="168"/>
    </row>
    <row r="81" spans="1:92" ht="15">
      <c r="A81" s="11"/>
      <c r="B81" s="11"/>
      <c r="C81" s="27">
        <f t="shared" si="288"/>
        <v>264</v>
      </c>
      <c r="D81" s="11"/>
      <c r="E81" s="29">
        <f t="shared" si="289"/>
        <v>43794.59652777778</v>
      </c>
      <c r="F81" s="2" t="str">
        <f t="shared" si="289"/>
        <v>264Hr.</v>
      </c>
      <c r="G81" s="115">
        <f t="shared" ref="G81:H81" si="353">G26-G$8-J81</f>
        <v>-0.26139999999999997</v>
      </c>
      <c r="H81" s="115">
        <f t="shared" si="353"/>
        <v>-0.24966669999999996</v>
      </c>
      <c r="I81" s="126">
        <f t="shared" si="341"/>
        <v>0</v>
      </c>
      <c r="J81" s="115">
        <f t="shared" si="291"/>
        <v>-2.1500000000000019E-2</v>
      </c>
      <c r="K81" s="115">
        <f t="shared" si="291"/>
        <v>-4.4700000000000017E-2</v>
      </c>
      <c r="L81" s="20">
        <f t="shared" si="292"/>
        <v>114.13479006637333</v>
      </c>
      <c r="M81" s="114">
        <f t="shared" si="293"/>
        <v>1.1132153734974837E-3</v>
      </c>
      <c r="N81" s="114">
        <f t="shared" si="293"/>
        <v>-3.0405333750414376E-2</v>
      </c>
      <c r="O81" s="21"/>
      <c r="P81" s="21"/>
      <c r="Q81" s="21"/>
      <c r="R81" s="21"/>
      <c r="S81" s="27">
        <f t="shared" si="294"/>
        <v>264</v>
      </c>
      <c r="T81" s="29">
        <f t="shared" si="294"/>
        <v>43443.379166666666</v>
      </c>
      <c r="U81" s="10" t="str">
        <f t="shared" si="204"/>
        <v>264Hr.</v>
      </c>
      <c r="V81" s="115">
        <f t="shared" ref="V81:W81" si="354">V26-V$8-Y81</f>
        <v>-0.26860000000000001</v>
      </c>
      <c r="W81" s="115">
        <f t="shared" si="354"/>
        <v>-0.2732</v>
      </c>
      <c r="X81" s="126">
        <f t="shared" si="216"/>
        <v>0</v>
      </c>
      <c r="Y81" s="115">
        <f t="shared" si="296"/>
        <v>-2.2399999999999975E-2</v>
      </c>
      <c r="Z81" s="115">
        <f t="shared" si="296"/>
        <v>-5.0099999999999978E-2</v>
      </c>
      <c r="AA81" s="20">
        <f t="shared" si="297"/>
        <v>116.21796123064911</v>
      </c>
      <c r="AB81" s="114">
        <f t="shared" si="298"/>
        <v>2.4950021613520945E-3</v>
      </c>
      <c r="AC81" s="114">
        <f t="shared" si="298"/>
        <v>-3.3405381694249836E-2</v>
      </c>
      <c r="AD81" s="168"/>
      <c r="AE81" s="168"/>
      <c r="AF81" s="168"/>
      <c r="AG81" s="21"/>
      <c r="AH81" s="27">
        <f t="shared" si="299"/>
        <v>300</v>
      </c>
      <c r="AI81" s="29">
        <f t="shared" si="299"/>
        <v>43444.878472222219</v>
      </c>
      <c r="AJ81" s="10" t="str">
        <f t="shared" si="205"/>
        <v>300Hr.</v>
      </c>
      <c r="AK81" s="115">
        <f t="shared" ref="AK81:AL81" si="355">AK26-AK$8-AN81</f>
        <v>0</v>
      </c>
      <c r="AL81" s="115">
        <f t="shared" si="355"/>
        <v>0</v>
      </c>
      <c r="AM81" s="126" t="e">
        <f t="shared" si="207"/>
        <v>#DIV/0!</v>
      </c>
      <c r="AN81" s="115">
        <f t="shared" si="301"/>
        <v>0</v>
      </c>
      <c r="AO81" s="115">
        <f t="shared" si="301"/>
        <v>0</v>
      </c>
      <c r="AP81" s="116" t="e">
        <f t="shared" si="302"/>
        <v>#DIV/0!</v>
      </c>
      <c r="AQ81" s="114">
        <f t="shared" si="303"/>
        <v>0</v>
      </c>
      <c r="AR81" s="114">
        <f t="shared" si="303"/>
        <v>0</v>
      </c>
      <c r="AS81" s="168"/>
      <c r="AT81" s="168"/>
      <c r="AU81" s="168"/>
      <c r="AV81" s="21"/>
      <c r="AW81" s="27">
        <f t="shared" si="304"/>
        <v>300</v>
      </c>
      <c r="AX81" s="29">
        <f t="shared" si="304"/>
        <v>42949.958333333336</v>
      </c>
      <c r="AY81" s="10" t="str">
        <f t="shared" si="208"/>
        <v>300Hr.</v>
      </c>
      <c r="AZ81" s="115">
        <f t="shared" ref="AZ81:BA81" si="356">AZ26-AZ$8-BC81</f>
        <v>0</v>
      </c>
      <c r="BA81" s="115">
        <f t="shared" si="356"/>
        <v>0</v>
      </c>
      <c r="BB81" s="126" t="e">
        <f t="shared" si="210"/>
        <v>#DIV/0!</v>
      </c>
      <c r="BC81" s="115">
        <f t="shared" si="306"/>
        <v>0</v>
      </c>
      <c r="BD81" s="115">
        <f t="shared" si="306"/>
        <v>0</v>
      </c>
      <c r="BE81" s="116" t="e">
        <f t="shared" si="307"/>
        <v>#DIV/0!</v>
      </c>
      <c r="BF81" s="114">
        <f t="shared" si="308"/>
        <v>0</v>
      </c>
      <c r="BG81" s="114">
        <f t="shared" si="308"/>
        <v>0</v>
      </c>
      <c r="BH81" s="168"/>
      <c r="BI81" s="168"/>
      <c r="BJ81" s="168"/>
      <c r="BK81" s="21"/>
      <c r="BL81" s="27">
        <f t="shared" si="309"/>
        <v>300</v>
      </c>
      <c r="BM81" s="29">
        <f t="shared" si="309"/>
        <v>43075.93472222222</v>
      </c>
      <c r="BN81" s="10" t="str">
        <f t="shared" si="211"/>
        <v>300Hr.</v>
      </c>
      <c r="BO81" s="16"/>
      <c r="BP81" s="16"/>
      <c r="BQ81" s="17"/>
      <c r="BR81" s="115">
        <f t="shared" si="310"/>
        <v>0</v>
      </c>
      <c r="BS81" s="115">
        <f t="shared" si="310"/>
        <v>0</v>
      </c>
      <c r="BT81" s="116" t="e">
        <f t="shared" si="311"/>
        <v>#DIV/0!</v>
      </c>
      <c r="BU81" s="114">
        <f t="shared" si="312"/>
        <v>0</v>
      </c>
      <c r="BV81" s="114">
        <f t="shared" si="312"/>
        <v>0</v>
      </c>
      <c r="BW81" s="168"/>
      <c r="BX81" s="168"/>
      <c r="BY81" s="168"/>
      <c r="BZ81" s="21"/>
      <c r="CA81" s="27">
        <f t="shared" si="313"/>
        <v>300</v>
      </c>
      <c r="CB81" s="29">
        <f t="shared" si="313"/>
        <v>43073.041666666664</v>
      </c>
      <c r="CC81" s="10" t="str">
        <f t="shared" si="212"/>
        <v>300Hr.</v>
      </c>
      <c r="CD81" s="16"/>
      <c r="CE81" s="16"/>
      <c r="CF81" s="17"/>
      <c r="CG81" s="115">
        <f t="shared" si="314"/>
        <v>0</v>
      </c>
      <c r="CH81" s="115">
        <f t="shared" si="314"/>
        <v>0</v>
      </c>
      <c r="CI81" s="116" t="e">
        <f t="shared" si="315"/>
        <v>#DIV/0!</v>
      </c>
      <c r="CJ81" s="114">
        <f t="shared" si="316"/>
        <v>0</v>
      </c>
      <c r="CK81" s="114">
        <f t="shared" si="316"/>
        <v>0</v>
      </c>
      <c r="CL81" s="168"/>
      <c r="CM81" s="168"/>
      <c r="CN81" s="168"/>
    </row>
    <row r="82" spans="1:92" ht="15">
      <c r="A82" s="11"/>
      <c r="B82" s="11"/>
      <c r="C82" s="27">
        <f t="shared" si="288"/>
        <v>300</v>
      </c>
      <c r="D82" s="11"/>
      <c r="E82" s="29">
        <f t="shared" si="289"/>
        <v>43796.09652777778</v>
      </c>
      <c r="F82" s="2" t="str">
        <f t="shared" si="289"/>
        <v>300Hr.</v>
      </c>
      <c r="G82" s="115">
        <f t="shared" ref="G82:H82" si="357">G27-G$8-J82</f>
        <v>-0.26139999999999997</v>
      </c>
      <c r="H82" s="115">
        <f t="shared" si="357"/>
        <v>-0.24966669999999996</v>
      </c>
      <c r="I82" s="126">
        <f t="shared" si="341"/>
        <v>0</v>
      </c>
      <c r="J82" s="115">
        <f t="shared" si="291"/>
        <v>-2.1500000000000019E-2</v>
      </c>
      <c r="K82" s="115">
        <f t="shared" si="291"/>
        <v>-4.4700000000000017E-2</v>
      </c>
      <c r="L82" s="20">
        <f t="shared" si="292"/>
        <v>113.9369080468342</v>
      </c>
      <c r="M82" s="114">
        <f t="shared" si="293"/>
        <v>1.1132153734974837E-3</v>
      </c>
      <c r="N82" s="114">
        <f t="shared" si="293"/>
        <v>-3.0405333750414376E-2</v>
      </c>
      <c r="O82" s="21"/>
      <c r="P82" s="21"/>
      <c r="Q82" s="21"/>
      <c r="R82" s="21"/>
      <c r="S82" s="27">
        <f t="shared" si="294"/>
        <v>300</v>
      </c>
      <c r="T82" s="29">
        <f t="shared" si="294"/>
        <v>43444.879166666666</v>
      </c>
      <c r="U82" s="10" t="str">
        <f t="shared" si="204"/>
        <v>300Hr.</v>
      </c>
      <c r="V82" s="115">
        <f t="shared" ref="V82:W82" si="358">V27-V$8-Y82</f>
        <v>-0.26769999999999999</v>
      </c>
      <c r="W82" s="115">
        <f t="shared" si="358"/>
        <v>-0.27249999999999996</v>
      </c>
      <c r="X82" s="126">
        <f t="shared" si="216"/>
        <v>0</v>
      </c>
      <c r="Y82" s="115">
        <f t="shared" si="296"/>
        <v>-2.3299999999999987E-2</v>
      </c>
      <c r="Z82" s="115">
        <f t="shared" si="296"/>
        <v>-5.0800000000000012E-2</v>
      </c>
      <c r="AA82" s="20">
        <f t="shared" si="297"/>
        <v>115.43367017522786</v>
      </c>
      <c r="AB82" s="114">
        <f t="shared" si="298"/>
        <v>2.0869645134831971E-3</v>
      </c>
      <c r="AC82" s="114">
        <f t="shared" si="298"/>
        <v>-3.4005567782832813E-2</v>
      </c>
      <c r="AD82" s="168"/>
      <c r="AE82" s="168"/>
      <c r="AF82" s="168"/>
      <c r="AG82" s="21"/>
      <c r="AH82" s="27">
        <f t="shared" si="299"/>
        <v>400</v>
      </c>
      <c r="AI82" s="29">
        <f t="shared" si="299"/>
        <v>43449.045138888883</v>
      </c>
      <c r="AJ82" s="10" t="str">
        <f t="shared" si="205"/>
        <v>400Hr.</v>
      </c>
      <c r="AK82" s="115">
        <f t="shared" ref="AK82:AL82" si="359">AK27-AK$8-AN82</f>
        <v>0</v>
      </c>
      <c r="AL82" s="115">
        <f t="shared" si="359"/>
        <v>0</v>
      </c>
      <c r="AM82" s="126" t="e">
        <f t="shared" si="207"/>
        <v>#DIV/0!</v>
      </c>
      <c r="AN82" s="115">
        <f t="shared" si="301"/>
        <v>0</v>
      </c>
      <c r="AO82" s="115">
        <f t="shared" si="301"/>
        <v>0</v>
      </c>
      <c r="AP82" s="116" t="e">
        <f t="shared" si="302"/>
        <v>#DIV/0!</v>
      </c>
      <c r="AQ82" s="114">
        <f t="shared" si="303"/>
        <v>0</v>
      </c>
      <c r="AR82" s="114">
        <f t="shared" si="303"/>
        <v>0</v>
      </c>
      <c r="AS82" s="168"/>
      <c r="AT82" s="168"/>
      <c r="AU82" s="168"/>
      <c r="AV82" s="21"/>
      <c r="AW82" s="27">
        <f t="shared" si="304"/>
        <v>400</v>
      </c>
      <c r="AX82" s="29">
        <f t="shared" si="304"/>
        <v>42954.125</v>
      </c>
      <c r="AY82" s="10" t="str">
        <f t="shared" si="208"/>
        <v>400Hr.</v>
      </c>
      <c r="AZ82" s="115">
        <f t="shared" ref="AZ82:BA82" si="360">AZ27-AZ$8-BC82</f>
        <v>0</v>
      </c>
      <c r="BA82" s="115">
        <f t="shared" si="360"/>
        <v>0</v>
      </c>
      <c r="BB82" s="126" t="e">
        <f t="shared" si="210"/>
        <v>#DIV/0!</v>
      </c>
      <c r="BC82" s="115">
        <f t="shared" si="306"/>
        <v>0</v>
      </c>
      <c r="BD82" s="115">
        <f t="shared" si="306"/>
        <v>0</v>
      </c>
      <c r="BE82" s="116" t="e">
        <f t="shared" si="307"/>
        <v>#DIV/0!</v>
      </c>
      <c r="BF82" s="114">
        <f t="shared" si="308"/>
        <v>0</v>
      </c>
      <c r="BG82" s="114">
        <f t="shared" si="308"/>
        <v>0</v>
      </c>
      <c r="BH82" s="168"/>
      <c r="BI82" s="168"/>
      <c r="BJ82" s="168"/>
      <c r="BK82" s="21"/>
      <c r="BL82" s="27">
        <f t="shared" si="309"/>
        <v>400</v>
      </c>
      <c r="BM82" s="29">
        <f t="shared" si="309"/>
        <v>43080.101388888885</v>
      </c>
      <c r="BN82" s="10" t="str">
        <f t="shared" si="211"/>
        <v>400Hr.</v>
      </c>
      <c r="BO82" s="16"/>
      <c r="BP82" s="16"/>
      <c r="BQ82" s="17"/>
      <c r="BR82" s="115">
        <f t="shared" si="310"/>
        <v>0</v>
      </c>
      <c r="BS82" s="115">
        <f t="shared" si="310"/>
        <v>0</v>
      </c>
      <c r="BT82" s="116" t="e">
        <f t="shared" si="311"/>
        <v>#DIV/0!</v>
      </c>
      <c r="BU82" s="114">
        <f t="shared" si="312"/>
        <v>0</v>
      </c>
      <c r="BV82" s="114">
        <f t="shared" si="312"/>
        <v>0</v>
      </c>
      <c r="BW82" s="168"/>
      <c r="BX82" s="168"/>
      <c r="BY82" s="168"/>
      <c r="BZ82" s="21"/>
      <c r="CA82" s="27">
        <f t="shared" si="313"/>
        <v>400</v>
      </c>
      <c r="CB82" s="29">
        <f t="shared" si="313"/>
        <v>43077.208333333328</v>
      </c>
      <c r="CC82" s="10" t="str">
        <f t="shared" si="212"/>
        <v>400Hr.</v>
      </c>
      <c r="CD82" s="16"/>
      <c r="CE82" s="16"/>
      <c r="CF82" s="17"/>
      <c r="CG82" s="115">
        <f t="shared" si="314"/>
        <v>0</v>
      </c>
      <c r="CH82" s="115">
        <f t="shared" si="314"/>
        <v>0</v>
      </c>
      <c r="CI82" s="116" t="e">
        <f t="shared" si="315"/>
        <v>#DIV/0!</v>
      </c>
      <c r="CJ82" s="114">
        <f t="shared" si="316"/>
        <v>0</v>
      </c>
      <c r="CK82" s="114">
        <f t="shared" si="316"/>
        <v>0</v>
      </c>
      <c r="CL82" s="168"/>
      <c r="CM82" s="168"/>
      <c r="CN82" s="168"/>
    </row>
    <row r="83" spans="1:92" ht="15">
      <c r="A83" s="11"/>
      <c r="B83" s="11"/>
      <c r="C83" s="27">
        <f t="shared" si="288"/>
        <v>336</v>
      </c>
      <c r="D83" s="11"/>
      <c r="E83" s="29">
        <f t="shared" si="289"/>
        <v>43797.59652777778</v>
      </c>
      <c r="F83" s="2" t="str">
        <f t="shared" si="289"/>
        <v>336Hr.</v>
      </c>
      <c r="G83" s="115">
        <f t="shared" ref="G83:H83" si="361">G28-G$8-J83</f>
        <v>9.9000000000000199E-3</v>
      </c>
      <c r="H83" s="115">
        <f t="shared" si="361"/>
        <v>2.5533300000000037E-2</v>
      </c>
      <c r="I83" s="126">
        <f t="shared" si="341"/>
        <v>0</v>
      </c>
      <c r="J83" s="115">
        <f t="shared" si="291"/>
        <v>-0.2928</v>
      </c>
      <c r="K83" s="115">
        <f t="shared" si="291"/>
        <v>-0.31990000000000002</v>
      </c>
      <c r="L83" s="20">
        <f t="shared" si="292"/>
        <v>0</v>
      </c>
      <c r="M83" s="114">
        <f t="shared" si="293"/>
        <v>-0.18729610439454999</v>
      </c>
      <c r="N83" s="114">
        <f t="shared" si="293"/>
        <v>-0.46042026482440995</v>
      </c>
      <c r="O83" s="21"/>
      <c r="P83" s="21"/>
      <c r="Q83" s="21"/>
      <c r="R83" s="21"/>
      <c r="S83" s="27">
        <f t="shared" si="294"/>
        <v>336</v>
      </c>
      <c r="T83" s="29">
        <f t="shared" si="294"/>
        <v>43446.379166666666</v>
      </c>
      <c r="U83" s="10" t="str">
        <f t="shared" si="204"/>
        <v>336Hr.</v>
      </c>
      <c r="V83" s="115">
        <f t="shared" ref="V83:W83" si="362">V28-V$8-Y83</f>
        <v>4.400000000000015E-3</v>
      </c>
      <c r="W83" s="115">
        <f t="shared" si="362"/>
        <v>2.8000000000000247E-3</v>
      </c>
      <c r="X83" s="126">
        <f t="shared" si="216"/>
        <v>0</v>
      </c>
      <c r="Y83" s="115">
        <f t="shared" si="296"/>
        <v>-0.2954</v>
      </c>
      <c r="Z83" s="115">
        <f t="shared" si="296"/>
        <v>-0.3261</v>
      </c>
      <c r="AA83" s="20">
        <f t="shared" si="297"/>
        <v>0</v>
      </c>
      <c r="AB83" s="114">
        <f t="shared" si="298"/>
        <v>-0.18689105403011513</v>
      </c>
      <c r="AC83" s="114">
        <f t="shared" si="298"/>
        <v>-0.46420663039352145</v>
      </c>
      <c r="AD83" s="168"/>
      <c r="AE83" s="168"/>
      <c r="AF83" s="168"/>
      <c r="AG83" s="21"/>
      <c r="AH83" s="27">
        <f t="shared" si="299"/>
        <v>500</v>
      </c>
      <c r="AI83" s="29">
        <f t="shared" si="299"/>
        <v>43453.211805555555</v>
      </c>
      <c r="AJ83" s="10" t="str">
        <f t="shared" si="205"/>
        <v>500Hr.</v>
      </c>
      <c r="AK83" s="115">
        <f t="shared" ref="AK83:AL83" si="363">AK28-AK$8-AN83</f>
        <v>0</v>
      </c>
      <c r="AL83" s="115">
        <f t="shared" si="363"/>
        <v>0</v>
      </c>
      <c r="AM83" s="126" t="e">
        <f t="shared" si="207"/>
        <v>#DIV/0!</v>
      </c>
      <c r="AN83" s="115">
        <f t="shared" si="301"/>
        <v>0</v>
      </c>
      <c r="AO83" s="115">
        <f t="shared" si="301"/>
        <v>0</v>
      </c>
      <c r="AP83" s="116" t="e">
        <f t="shared" si="302"/>
        <v>#DIV/0!</v>
      </c>
      <c r="AQ83" s="114">
        <f t="shared" si="303"/>
        <v>0</v>
      </c>
      <c r="AR83" s="114">
        <f t="shared" si="303"/>
        <v>0</v>
      </c>
      <c r="AS83" s="168"/>
      <c r="AT83" s="168"/>
      <c r="AU83" s="168"/>
      <c r="AV83" s="21"/>
      <c r="AW83" s="27">
        <f t="shared" si="304"/>
        <v>500</v>
      </c>
      <c r="AX83" s="29">
        <f t="shared" si="304"/>
        <v>42958.291666666672</v>
      </c>
      <c r="AY83" s="10" t="str">
        <f t="shared" si="208"/>
        <v>500Hr.</v>
      </c>
      <c r="AZ83" s="115">
        <f t="shared" ref="AZ83:BA83" si="364">AZ28-AZ$8-BC83</f>
        <v>0</v>
      </c>
      <c r="BA83" s="115">
        <f t="shared" si="364"/>
        <v>0</v>
      </c>
      <c r="BB83" s="126" t="e">
        <f t="shared" si="210"/>
        <v>#DIV/0!</v>
      </c>
      <c r="BC83" s="115">
        <f t="shared" si="306"/>
        <v>0</v>
      </c>
      <c r="BD83" s="115">
        <f t="shared" si="306"/>
        <v>0</v>
      </c>
      <c r="BE83" s="116" t="e">
        <f t="shared" si="307"/>
        <v>#DIV/0!</v>
      </c>
      <c r="BF83" s="114">
        <f t="shared" si="308"/>
        <v>0</v>
      </c>
      <c r="BG83" s="114">
        <f t="shared" si="308"/>
        <v>0</v>
      </c>
      <c r="BH83" s="168"/>
      <c r="BI83" s="168"/>
      <c r="BJ83" s="168"/>
      <c r="BK83" s="21"/>
      <c r="BL83" s="27">
        <f t="shared" si="309"/>
        <v>500</v>
      </c>
      <c r="BM83" s="29">
        <f t="shared" si="309"/>
        <v>43084.268055555556</v>
      </c>
      <c r="BN83" s="10" t="str">
        <f t="shared" si="211"/>
        <v>500Hr.</v>
      </c>
      <c r="BO83" s="16"/>
      <c r="BP83" s="16"/>
      <c r="BQ83" s="17"/>
      <c r="BR83" s="115">
        <f t="shared" si="310"/>
        <v>0</v>
      </c>
      <c r="BS83" s="115">
        <f t="shared" si="310"/>
        <v>0</v>
      </c>
      <c r="BT83" s="116" t="e">
        <f t="shared" si="311"/>
        <v>#DIV/0!</v>
      </c>
      <c r="BU83" s="114">
        <f t="shared" si="312"/>
        <v>0</v>
      </c>
      <c r="BV83" s="114">
        <f t="shared" si="312"/>
        <v>0</v>
      </c>
      <c r="BW83" s="168"/>
      <c r="BX83" s="168"/>
      <c r="BY83" s="168"/>
      <c r="BZ83" s="21"/>
      <c r="CA83" s="27">
        <f t="shared" si="313"/>
        <v>500</v>
      </c>
      <c r="CB83" s="29">
        <f t="shared" si="313"/>
        <v>43081.375</v>
      </c>
      <c r="CC83" s="10" t="str">
        <f t="shared" si="212"/>
        <v>500Hr.</v>
      </c>
      <c r="CD83" s="16"/>
      <c r="CE83" s="16"/>
      <c r="CF83" s="17"/>
      <c r="CG83" s="115">
        <f t="shared" si="314"/>
        <v>0</v>
      </c>
      <c r="CH83" s="115">
        <f t="shared" si="314"/>
        <v>0</v>
      </c>
      <c r="CI83" s="116" t="e">
        <f t="shared" si="315"/>
        <v>#DIV/0!</v>
      </c>
      <c r="CJ83" s="114">
        <f t="shared" si="316"/>
        <v>0</v>
      </c>
      <c r="CK83" s="114">
        <f t="shared" si="316"/>
        <v>0</v>
      </c>
      <c r="CL83" s="168"/>
      <c r="CM83" s="168"/>
      <c r="CN83" s="168"/>
    </row>
    <row r="84" spans="1:92" ht="16.5">
      <c r="A84" s="11"/>
      <c r="B84" s="11"/>
      <c r="C84" s="27">
        <f t="shared" si="288"/>
        <v>408</v>
      </c>
      <c r="D84" s="12"/>
      <c r="E84" s="29">
        <f t="shared" si="289"/>
        <v>43800.59652777778</v>
      </c>
      <c r="F84" s="2" t="str">
        <f t="shared" si="289"/>
        <v>408Hr.</v>
      </c>
      <c r="G84" s="115">
        <f t="shared" ref="G84:H84" si="365">G29-G$8-J84</f>
        <v>9.9000000000000199E-3</v>
      </c>
      <c r="H84" s="115">
        <f t="shared" si="365"/>
        <v>2.5533300000000037E-2</v>
      </c>
      <c r="I84" s="126">
        <f t="shared" si="341"/>
        <v>0</v>
      </c>
      <c r="J84" s="115">
        <f t="shared" si="291"/>
        <v>-0.2928</v>
      </c>
      <c r="K84" s="115">
        <f t="shared" si="291"/>
        <v>-0.31990000000000002</v>
      </c>
      <c r="L84" s="20">
        <f t="shared" si="292"/>
        <v>0</v>
      </c>
      <c r="M84" s="114">
        <f t="shared" si="293"/>
        <v>-0.18729610439454999</v>
      </c>
      <c r="N84" s="114">
        <f t="shared" si="293"/>
        <v>-0.46042026482440995</v>
      </c>
      <c r="O84" s="21"/>
      <c r="P84" s="21"/>
      <c r="Q84" s="21"/>
      <c r="R84" s="21"/>
      <c r="S84" s="27">
        <f t="shared" si="294"/>
        <v>408</v>
      </c>
      <c r="T84" s="29">
        <f t="shared" si="294"/>
        <v>43449.379166666666</v>
      </c>
      <c r="U84" s="10" t="str">
        <f t="shared" si="204"/>
        <v>408Hr.</v>
      </c>
      <c r="V84" s="115">
        <f t="shared" ref="V84:W84" si="366">V29-V$8-Y84</f>
        <v>4.400000000000015E-3</v>
      </c>
      <c r="W84" s="115">
        <f t="shared" si="366"/>
        <v>2.8000000000000247E-3</v>
      </c>
      <c r="X84" s="126">
        <f t="shared" si="216"/>
        <v>0</v>
      </c>
      <c r="Y84" s="115">
        <f t="shared" si="296"/>
        <v>-0.2954</v>
      </c>
      <c r="Z84" s="115">
        <f t="shared" si="296"/>
        <v>-0.3261</v>
      </c>
      <c r="AA84" s="20">
        <f t="shared" si="297"/>
        <v>0</v>
      </c>
      <c r="AB84" s="114">
        <f t="shared" si="298"/>
        <v>-0.18689105403011513</v>
      </c>
      <c r="AC84" s="114">
        <f t="shared" si="298"/>
        <v>-0.46420663039352145</v>
      </c>
      <c r="AD84" s="168"/>
      <c r="AE84" s="168"/>
      <c r="AF84" s="168"/>
      <c r="AG84" s="21"/>
      <c r="AH84" s="27">
        <f t="shared" si="299"/>
        <v>700</v>
      </c>
      <c r="AI84" s="29">
        <f t="shared" si="299"/>
        <v>43461.545138888883</v>
      </c>
      <c r="AJ84" s="10" t="str">
        <f t="shared" si="205"/>
        <v>700Hr.</v>
      </c>
      <c r="AK84" s="115">
        <f t="shared" ref="AK84:AL84" si="367">AK29-AK$8-AN84</f>
        <v>0</v>
      </c>
      <c r="AL84" s="115">
        <f t="shared" si="367"/>
        <v>0</v>
      </c>
      <c r="AM84" s="126" t="e">
        <f t="shared" si="207"/>
        <v>#DIV/0!</v>
      </c>
      <c r="AN84" s="115">
        <f t="shared" si="301"/>
        <v>0</v>
      </c>
      <c r="AO84" s="115">
        <f t="shared" si="301"/>
        <v>0</v>
      </c>
      <c r="AP84" s="116" t="e">
        <f t="shared" si="302"/>
        <v>#DIV/0!</v>
      </c>
      <c r="AQ84" s="114">
        <f t="shared" si="303"/>
        <v>0</v>
      </c>
      <c r="AR84" s="114">
        <f t="shared" si="303"/>
        <v>0</v>
      </c>
      <c r="AS84" s="168"/>
      <c r="AT84" s="168"/>
      <c r="AU84" s="168"/>
      <c r="AV84" s="21"/>
      <c r="AW84" s="27">
        <f t="shared" si="304"/>
        <v>700</v>
      </c>
      <c r="AX84" s="29">
        <f t="shared" si="304"/>
        <v>42966.625</v>
      </c>
      <c r="AY84" s="10" t="str">
        <f t="shared" si="208"/>
        <v>700Hr.</v>
      </c>
      <c r="AZ84" s="115">
        <f t="shared" ref="AZ84:BA84" si="368">AZ29-AZ$8-BC84</f>
        <v>0</v>
      </c>
      <c r="BA84" s="115">
        <f t="shared" si="368"/>
        <v>0</v>
      </c>
      <c r="BB84" s="126" t="e">
        <f t="shared" si="210"/>
        <v>#DIV/0!</v>
      </c>
      <c r="BC84" s="115">
        <f t="shared" si="306"/>
        <v>0</v>
      </c>
      <c r="BD84" s="115">
        <f t="shared" si="306"/>
        <v>0</v>
      </c>
      <c r="BE84" s="116" t="e">
        <f t="shared" si="307"/>
        <v>#DIV/0!</v>
      </c>
      <c r="BF84" s="114">
        <f t="shared" si="308"/>
        <v>0</v>
      </c>
      <c r="BG84" s="114">
        <f t="shared" si="308"/>
        <v>0</v>
      </c>
      <c r="BH84" s="168"/>
      <c r="BI84" s="168"/>
      <c r="BJ84" s="168"/>
      <c r="BK84" s="21"/>
      <c r="BL84" s="27">
        <f t="shared" si="309"/>
        <v>700</v>
      </c>
      <c r="BM84" s="29">
        <f t="shared" si="309"/>
        <v>43092.601388888885</v>
      </c>
      <c r="BN84" s="10" t="str">
        <f t="shared" si="211"/>
        <v>700Hr.</v>
      </c>
      <c r="BO84" s="16"/>
      <c r="BP84" s="16"/>
      <c r="BQ84" s="17"/>
      <c r="BR84" s="115">
        <f t="shared" si="310"/>
        <v>0</v>
      </c>
      <c r="BS84" s="115">
        <f t="shared" si="310"/>
        <v>0</v>
      </c>
      <c r="BT84" s="116" t="e">
        <f t="shared" si="311"/>
        <v>#DIV/0!</v>
      </c>
      <c r="BU84" s="114">
        <f t="shared" si="312"/>
        <v>0</v>
      </c>
      <c r="BV84" s="114">
        <f t="shared" si="312"/>
        <v>0</v>
      </c>
      <c r="BW84" s="168"/>
      <c r="BX84" s="168"/>
      <c r="BY84" s="168"/>
      <c r="BZ84" s="21"/>
      <c r="CA84" s="27">
        <f t="shared" si="313"/>
        <v>700</v>
      </c>
      <c r="CB84" s="29">
        <f t="shared" si="313"/>
        <v>43089.708333333328</v>
      </c>
      <c r="CC84" s="10" t="str">
        <f t="shared" si="212"/>
        <v>700Hr.</v>
      </c>
      <c r="CD84" s="16"/>
      <c r="CE84" s="16"/>
      <c r="CF84" s="17"/>
      <c r="CG84" s="115">
        <f t="shared" si="314"/>
        <v>0</v>
      </c>
      <c r="CH84" s="115">
        <f t="shared" si="314"/>
        <v>0</v>
      </c>
      <c r="CI84" s="116" t="e">
        <f t="shared" si="315"/>
        <v>#DIV/0!</v>
      </c>
      <c r="CJ84" s="114">
        <f t="shared" si="316"/>
        <v>0</v>
      </c>
      <c r="CK84" s="114">
        <f t="shared" si="316"/>
        <v>0</v>
      </c>
      <c r="CL84" s="168"/>
      <c r="CM84" s="168"/>
      <c r="CN84" s="168"/>
    </row>
    <row r="85" spans="1:92" ht="16.5">
      <c r="A85" s="11"/>
      <c r="B85" s="11"/>
      <c r="C85" s="27">
        <f t="shared" si="288"/>
        <v>504</v>
      </c>
      <c r="D85" s="12"/>
      <c r="E85" s="29">
        <f t="shared" si="289"/>
        <v>43804.59652777778</v>
      </c>
      <c r="F85" s="2" t="str">
        <f t="shared" si="289"/>
        <v>504Hr.</v>
      </c>
      <c r="G85" s="115">
        <f t="shared" ref="G85:H85" si="369">G30-G$8-J85</f>
        <v>9.9000000000000199E-3</v>
      </c>
      <c r="H85" s="115">
        <f t="shared" si="369"/>
        <v>2.5533300000000037E-2</v>
      </c>
      <c r="I85" s="126">
        <f t="shared" si="341"/>
        <v>0</v>
      </c>
      <c r="J85" s="115">
        <f t="shared" si="291"/>
        <v>-0.2928</v>
      </c>
      <c r="K85" s="115">
        <f t="shared" si="291"/>
        <v>-0.31990000000000002</v>
      </c>
      <c r="L85" s="20">
        <f t="shared" si="292"/>
        <v>0</v>
      </c>
      <c r="M85" s="114">
        <f t="shared" si="293"/>
        <v>-0.18729610439454999</v>
      </c>
      <c r="N85" s="114">
        <f t="shared" si="293"/>
        <v>-0.46042026482440995</v>
      </c>
      <c r="O85" s="21"/>
      <c r="P85" s="21"/>
      <c r="Q85" s="21"/>
      <c r="R85" s="21"/>
      <c r="S85" s="27">
        <f t="shared" si="294"/>
        <v>504</v>
      </c>
      <c r="T85" s="29">
        <f t="shared" si="294"/>
        <v>43453.379166666666</v>
      </c>
      <c r="U85" s="10" t="str">
        <f t="shared" si="204"/>
        <v>504Hr.</v>
      </c>
      <c r="V85" s="115">
        <f t="shared" ref="V85:W85" si="370">V30-V$8-Y85</f>
        <v>4.400000000000015E-3</v>
      </c>
      <c r="W85" s="115">
        <f t="shared" si="370"/>
        <v>2.8000000000000247E-3</v>
      </c>
      <c r="X85" s="126">
        <f t="shared" si="216"/>
        <v>0</v>
      </c>
      <c r="Y85" s="115">
        <f t="shared" si="296"/>
        <v>-0.2954</v>
      </c>
      <c r="Z85" s="115">
        <f t="shared" si="296"/>
        <v>-0.3261</v>
      </c>
      <c r="AA85" s="20">
        <f t="shared" si="297"/>
        <v>0</v>
      </c>
      <c r="AB85" s="114">
        <f t="shared" si="298"/>
        <v>-0.18689105403011513</v>
      </c>
      <c r="AC85" s="114">
        <f t="shared" si="298"/>
        <v>-0.46420663039352145</v>
      </c>
      <c r="AD85" s="168"/>
      <c r="AE85" s="168"/>
      <c r="AF85" s="168"/>
      <c r="AG85" s="21"/>
      <c r="AH85" s="27">
        <f t="shared" si="299"/>
        <v>1000</v>
      </c>
      <c r="AI85" s="29">
        <f t="shared" si="299"/>
        <v>43474.045138888883</v>
      </c>
      <c r="AJ85" s="10" t="str">
        <f t="shared" si="205"/>
        <v>1000Hr.</v>
      </c>
      <c r="AK85" s="115">
        <f t="shared" ref="AK85:AL85" si="371">AK30-AK$8-AN85</f>
        <v>0</v>
      </c>
      <c r="AL85" s="115">
        <f t="shared" si="371"/>
        <v>0</v>
      </c>
      <c r="AM85" s="126" t="e">
        <f t="shared" si="207"/>
        <v>#DIV/0!</v>
      </c>
      <c r="AN85" s="115">
        <f t="shared" si="301"/>
        <v>0</v>
      </c>
      <c r="AO85" s="115">
        <f t="shared" si="301"/>
        <v>0</v>
      </c>
      <c r="AP85" s="116" t="e">
        <f t="shared" si="302"/>
        <v>#DIV/0!</v>
      </c>
      <c r="AQ85" s="114">
        <f t="shared" si="303"/>
        <v>0</v>
      </c>
      <c r="AR85" s="114">
        <f t="shared" si="303"/>
        <v>0</v>
      </c>
      <c r="AS85" s="168"/>
      <c r="AT85" s="168"/>
      <c r="AU85" s="168"/>
      <c r="AV85" s="21"/>
      <c r="AW85" s="27">
        <f t="shared" si="304"/>
        <v>1000</v>
      </c>
      <c r="AX85" s="29">
        <f t="shared" si="304"/>
        <v>42979.125</v>
      </c>
      <c r="AY85" s="10" t="str">
        <f t="shared" si="208"/>
        <v>1000Hr.</v>
      </c>
      <c r="AZ85" s="115">
        <f t="shared" ref="AZ85:BA85" si="372">AZ30-AZ$8-BC85</f>
        <v>0</v>
      </c>
      <c r="BA85" s="115">
        <f t="shared" si="372"/>
        <v>0</v>
      </c>
      <c r="BB85" s="126" t="e">
        <f t="shared" si="210"/>
        <v>#DIV/0!</v>
      </c>
      <c r="BC85" s="115">
        <f t="shared" si="306"/>
        <v>0</v>
      </c>
      <c r="BD85" s="115">
        <f t="shared" si="306"/>
        <v>0</v>
      </c>
      <c r="BE85" s="116" t="e">
        <f t="shared" si="307"/>
        <v>#DIV/0!</v>
      </c>
      <c r="BF85" s="114">
        <f t="shared" si="308"/>
        <v>0</v>
      </c>
      <c r="BG85" s="114">
        <f t="shared" si="308"/>
        <v>0</v>
      </c>
      <c r="BH85" s="168"/>
      <c r="BI85" s="168"/>
      <c r="BJ85" s="168"/>
      <c r="BK85" s="21"/>
      <c r="BL85" s="27">
        <f t="shared" si="309"/>
        <v>1000</v>
      </c>
      <c r="BM85" s="29">
        <f t="shared" si="309"/>
        <v>43105.101388888885</v>
      </c>
      <c r="BN85" s="10" t="str">
        <f t="shared" si="211"/>
        <v>1000Hr.</v>
      </c>
      <c r="BO85" s="16"/>
      <c r="BP85" s="16"/>
      <c r="BQ85" s="17"/>
      <c r="BR85" s="115">
        <f t="shared" si="310"/>
        <v>0</v>
      </c>
      <c r="BS85" s="115">
        <f t="shared" si="310"/>
        <v>0</v>
      </c>
      <c r="BT85" s="116" t="e">
        <f t="shared" si="311"/>
        <v>#DIV/0!</v>
      </c>
      <c r="BU85" s="114">
        <f t="shared" si="312"/>
        <v>0</v>
      </c>
      <c r="BV85" s="114">
        <f t="shared" si="312"/>
        <v>0</v>
      </c>
      <c r="BW85" s="168"/>
      <c r="BX85" s="168"/>
      <c r="BY85" s="168"/>
      <c r="BZ85" s="21"/>
      <c r="CA85" s="27">
        <f t="shared" si="313"/>
        <v>1000</v>
      </c>
      <c r="CB85" s="29">
        <f t="shared" si="313"/>
        <v>43102.208333333328</v>
      </c>
      <c r="CC85" s="10" t="str">
        <f t="shared" si="212"/>
        <v>1000Hr.</v>
      </c>
      <c r="CD85" s="16"/>
      <c r="CE85" s="16"/>
      <c r="CF85" s="17"/>
      <c r="CG85" s="115">
        <f t="shared" si="314"/>
        <v>0</v>
      </c>
      <c r="CH85" s="115">
        <f t="shared" si="314"/>
        <v>0</v>
      </c>
      <c r="CI85" s="116" t="e">
        <f t="shared" si="315"/>
        <v>#DIV/0!</v>
      </c>
      <c r="CJ85" s="114">
        <f t="shared" si="316"/>
        <v>0</v>
      </c>
      <c r="CK85" s="114">
        <f t="shared" si="316"/>
        <v>0</v>
      </c>
      <c r="CL85" s="168"/>
      <c r="CM85" s="168"/>
      <c r="CN85" s="168"/>
    </row>
    <row r="86" spans="1:92" ht="16.5">
      <c r="A86" s="11"/>
      <c r="B86" s="11"/>
      <c r="C86" s="27">
        <f t="shared" si="288"/>
        <v>600</v>
      </c>
      <c r="D86" s="12"/>
      <c r="E86" s="29">
        <f t="shared" si="289"/>
        <v>43808.59652777778</v>
      </c>
      <c r="F86" s="2" t="str">
        <f t="shared" si="289"/>
        <v>600Hr.</v>
      </c>
      <c r="G86" s="16"/>
      <c r="H86" s="16"/>
      <c r="I86" s="17"/>
      <c r="J86" s="115">
        <f t="shared" si="291"/>
        <v>-0.2928</v>
      </c>
      <c r="K86" s="115">
        <f t="shared" si="291"/>
        <v>-0.31990000000000002</v>
      </c>
      <c r="L86" s="20">
        <f t="shared" si="292"/>
        <v>0</v>
      </c>
      <c r="M86" s="114">
        <f t="shared" si="293"/>
        <v>-0.18729610439454999</v>
      </c>
      <c r="N86" s="114">
        <f t="shared" si="293"/>
        <v>-0.46042026482440995</v>
      </c>
      <c r="O86" s="21"/>
      <c r="P86" s="21"/>
      <c r="Q86" s="21"/>
      <c r="R86" s="21"/>
      <c r="S86" s="27">
        <f t="shared" si="294"/>
        <v>600</v>
      </c>
      <c r="T86" s="29">
        <f t="shared" si="294"/>
        <v>43457.379166666666</v>
      </c>
      <c r="U86" s="10" t="str">
        <f t="shared" si="204"/>
        <v>600Hr.</v>
      </c>
      <c r="V86" s="16"/>
      <c r="W86" s="16"/>
      <c r="X86" s="17"/>
      <c r="Y86" s="115">
        <f t="shared" si="296"/>
        <v>-0.2954</v>
      </c>
      <c r="Z86" s="115">
        <f t="shared" si="296"/>
        <v>-0.3261</v>
      </c>
      <c r="AA86" s="20">
        <f t="shared" si="297"/>
        <v>0</v>
      </c>
      <c r="AB86" s="114">
        <f t="shared" si="298"/>
        <v>-0.18689105403011513</v>
      </c>
      <c r="AC86" s="114">
        <f t="shared" si="298"/>
        <v>-0.46420663039352145</v>
      </c>
      <c r="AD86" s="168"/>
      <c r="AE86" s="168"/>
      <c r="AF86" s="168"/>
      <c r="AG86" s="21"/>
      <c r="AH86" s="27">
        <f t="shared" si="299"/>
        <v>1500</v>
      </c>
      <c r="AI86" s="29">
        <f t="shared" si="299"/>
        <v>43494.878472222219</v>
      </c>
      <c r="AJ86" s="10" t="str">
        <f t="shared" si="205"/>
        <v>1500Hr.</v>
      </c>
      <c r="AK86" s="16"/>
      <c r="AL86" s="16"/>
      <c r="AM86" s="17"/>
      <c r="AN86" s="115">
        <f t="shared" si="301"/>
        <v>0</v>
      </c>
      <c r="AO86" s="115">
        <f t="shared" si="301"/>
        <v>0</v>
      </c>
      <c r="AP86" s="116" t="e">
        <f t="shared" si="302"/>
        <v>#DIV/0!</v>
      </c>
      <c r="AQ86" s="114">
        <f t="shared" si="303"/>
        <v>0</v>
      </c>
      <c r="AR86" s="114">
        <f t="shared" si="303"/>
        <v>0</v>
      </c>
      <c r="AS86" s="168"/>
      <c r="AT86" s="168"/>
      <c r="AU86" s="168"/>
      <c r="AV86" s="21"/>
      <c r="AW86" s="27">
        <f t="shared" si="304"/>
        <v>1500</v>
      </c>
      <c r="AX86" s="29">
        <f t="shared" si="304"/>
        <v>42999.958333333336</v>
      </c>
      <c r="AY86" s="10" t="str">
        <f t="shared" si="208"/>
        <v>1500Hr.</v>
      </c>
      <c r="AZ86" s="16"/>
      <c r="BA86" s="16"/>
      <c r="BB86" s="17"/>
      <c r="BC86" s="115">
        <f t="shared" si="306"/>
        <v>0</v>
      </c>
      <c r="BD86" s="115">
        <f t="shared" si="306"/>
        <v>0</v>
      </c>
      <c r="BE86" s="116" t="e">
        <f t="shared" si="307"/>
        <v>#DIV/0!</v>
      </c>
      <c r="BF86" s="114">
        <f t="shared" si="308"/>
        <v>0</v>
      </c>
      <c r="BG86" s="114">
        <f t="shared" si="308"/>
        <v>0</v>
      </c>
      <c r="BH86" s="168"/>
      <c r="BI86" s="168"/>
      <c r="BJ86" s="168"/>
      <c r="BK86" s="21"/>
      <c r="BL86" s="27">
        <f t="shared" si="309"/>
        <v>1500</v>
      </c>
      <c r="BM86" s="29">
        <f t="shared" si="309"/>
        <v>43125.93472222222</v>
      </c>
      <c r="BN86" s="10" t="str">
        <f t="shared" si="211"/>
        <v>1500Hr.</v>
      </c>
      <c r="BO86" s="16"/>
      <c r="BP86" s="16"/>
      <c r="BQ86" s="17"/>
      <c r="BR86" s="115">
        <f t="shared" si="310"/>
        <v>0</v>
      </c>
      <c r="BS86" s="115">
        <f t="shared" si="310"/>
        <v>0</v>
      </c>
      <c r="BT86" s="116" t="e">
        <f t="shared" si="311"/>
        <v>#DIV/0!</v>
      </c>
      <c r="BU86" s="114">
        <f t="shared" si="312"/>
        <v>0</v>
      </c>
      <c r="BV86" s="114">
        <f t="shared" si="312"/>
        <v>0</v>
      </c>
      <c r="BW86" s="168"/>
      <c r="BX86" s="168"/>
      <c r="BY86" s="168"/>
      <c r="BZ86" s="21"/>
      <c r="CA86" s="27">
        <f t="shared" si="313"/>
        <v>1500</v>
      </c>
      <c r="CB86" s="29">
        <f t="shared" si="313"/>
        <v>43123.041666666664</v>
      </c>
      <c r="CC86" s="10" t="str">
        <f t="shared" si="212"/>
        <v>1500Hr.</v>
      </c>
      <c r="CD86" s="16"/>
      <c r="CE86" s="16"/>
      <c r="CF86" s="17"/>
      <c r="CG86" s="115">
        <f t="shared" si="314"/>
        <v>0</v>
      </c>
      <c r="CH86" s="115">
        <f t="shared" si="314"/>
        <v>0</v>
      </c>
      <c r="CI86" s="116" t="e">
        <f t="shared" si="315"/>
        <v>#DIV/0!</v>
      </c>
      <c r="CJ86" s="114">
        <f t="shared" si="316"/>
        <v>0</v>
      </c>
      <c r="CK86" s="114">
        <f t="shared" si="316"/>
        <v>0</v>
      </c>
      <c r="CL86" s="168"/>
      <c r="CM86" s="168"/>
      <c r="CN86" s="168"/>
    </row>
    <row r="87" spans="1:92" ht="16.5">
      <c r="A87" s="11"/>
      <c r="B87" s="11"/>
      <c r="C87" s="27">
        <f t="shared" ref="C87:C99" si="373">C32</f>
        <v>720</v>
      </c>
      <c r="D87" s="12"/>
      <c r="E87" s="29">
        <f t="shared" ref="E87:F87" si="374">E32</f>
        <v>43813.59652777778</v>
      </c>
      <c r="F87" s="215" t="str">
        <f t="shared" si="374"/>
        <v>720Hr.</v>
      </c>
      <c r="G87" s="16"/>
      <c r="H87" s="16"/>
      <c r="I87" s="17"/>
      <c r="J87" s="115">
        <f t="shared" ref="J87:K87" si="375">J32-J$8</f>
        <v>-0.2928</v>
      </c>
      <c r="K87" s="115">
        <f t="shared" si="375"/>
        <v>-0.31990000000000002</v>
      </c>
      <c r="L87" s="20">
        <f t="shared" si="292"/>
        <v>0</v>
      </c>
      <c r="M87" s="114">
        <f t="shared" ref="M87:N87" si="376">M32-M$8</f>
        <v>-0.18729610439454999</v>
      </c>
      <c r="N87" s="114">
        <f t="shared" si="376"/>
        <v>-0.46042026482440995</v>
      </c>
      <c r="O87" s="21"/>
      <c r="P87" s="21"/>
      <c r="Q87" s="21"/>
      <c r="R87" s="21"/>
      <c r="S87" s="27">
        <f t="shared" ref="S87:T87" si="377">S32</f>
        <v>720</v>
      </c>
      <c r="T87" s="29">
        <f t="shared" si="377"/>
        <v>43462.379166666666</v>
      </c>
      <c r="U87" s="10" t="str">
        <f t="shared" si="204"/>
        <v>720Hr.</v>
      </c>
      <c r="V87" s="16"/>
      <c r="W87" s="16"/>
      <c r="X87" s="17"/>
      <c r="Y87" s="115">
        <f t="shared" ref="Y87:Z87" si="378">Y32-Y$8</f>
        <v>-0.2954</v>
      </c>
      <c r="Z87" s="115">
        <f t="shared" si="378"/>
        <v>-0.3261</v>
      </c>
      <c r="AA87" s="20">
        <f t="shared" si="297"/>
        <v>0</v>
      </c>
      <c r="AB87" s="114">
        <f t="shared" ref="AB87:AC87" si="379">AB32-AB$8</f>
        <v>-0.18689105403011513</v>
      </c>
      <c r="AC87" s="114">
        <f t="shared" si="379"/>
        <v>-0.46420663039352145</v>
      </c>
      <c r="AD87" s="168"/>
      <c r="AE87" s="168"/>
      <c r="AF87" s="168"/>
      <c r="AG87" s="21"/>
      <c r="AH87" s="27">
        <f t="shared" ref="AH87:AI87" si="380">AH32</f>
        <v>2000</v>
      </c>
      <c r="AI87" s="29">
        <f t="shared" si="380"/>
        <v>43515.711805555555</v>
      </c>
      <c r="AJ87" s="10" t="str">
        <f t="shared" si="205"/>
        <v>2000Hr.</v>
      </c>
      <c r="AK87" s="16"/>
      <c r="AL87" s="16"/>
      <c r="AM87" s="17"/>
      <c r="AN87" s="115">
        <f t="shared" ref="AN87:AO87" si="381">AN32-AN$8</f>
        <v>0</v>
      </c>
      <c r="AO87" s="115">
        <f t="shared" si="381"/>
        <v>0</v>
      </c>
      <c r="AP87" s="116" t="e">
        <f t="shared" si="302"/>
        <v>#DIV/0!</v>
      </c>
      <c r="AQ87" s="114">
        <f t="shared" ref="AQ87:AR87" si="382">AQ32-AQ$8</f>
        <v>0</v>
      </c>
      <c r="AR87" s="114">
        <f t="shared" si="382"/>
        <v>0</v>
      </c>
      <c r="AS87" s="168"/>
      <c r="AT87" s="168"/>
      <c r="AU87" s="168"/>
      <c r="AV87" s="21"/>
      <c r="AW87" s="27">
        <f t="shared" ref="AW87:AX87" si="383">AW32</f>
        <v>2000</v>
      </c>
      <c r="AX87" s="29">
        <f t="shared" si="383"/>
        <v>43020.791666666672</v>
      </c>
      <c r="AY87" s="10" t="str">
        <f t="shared" si="208"/>
        <v>2000Hr.</v>
      </c>
      <c r="AZ87" s="16"/>
      <c r="BA87" s="16"/>
      <c r="BB87" s="17"/>
      <c r="BC87" s="115">
        <f t="shared" ref="BC87:BD87" si="384">BC32-BC$8</f>
        <v>0</v>
      </c>
      <c r="BD87" s="115">
        <f t="shared" si="384"/>
        <v>0</v>
      </c>
      <c r="BE87" s="116" t="e">
        <f t="shared" si="307"/>
        <v>#DIV/0!</v>
      </c>
      <c r="BF87" s="114">
        <f t="shared" ref="BF87:BG87" si="385">BF32-BF$8</f>
        <v>0</v>
      </c>
      <c r="BG87" s="114">
        <f t="shared" si="385"/>
        <v>0</v>
      </c>
      <c r="BH87" s="168"/>
      <c r="BI87" s="168"/>
      <c r="BJ87" s="168"/>
      <c r="BK87" s="21"/>
      <c r="BL87" s="27">
        <f t="shared" ref="BL87:BM87" si="386">BL32</f>
        <v>2000</v>
      </c>
      <c r="BM87" s="29">
        <f t="shared" si="386"/>
        <v>43146.768055555556</v>
      </c>
      <c r="BN87" s="10" t="str">
        <f t="shared" si="211"/>
        <v>2000Hr.</v>
      </c>
      <c r="BO87" s="16"/>
      <c r="BP87" s="16"/>
      <c r="BQ87" s="17"/>
      <c r="BR87" s="115">
        <f t="shared" ref="BR87:BS87" si="387">BR32-BR$8</f>
        <v>0</v>
      </c>
      <c r="BS87" s="115">
        <f t="shared" si="387"/>
        <v>0</v>
      </c>
      <c r="BT87" s="116" t="e">
        <f t="shared" si="311"/>
        <v>#DIV/0!</v>
      </c>
      <c r="BU87" s="114">
        <f t="shared" ref="BU87:BV87" si="388">BU32-BU$8</f>
        <v>0</v>
      </c>
      <c r="BV87" s="114">
        <f t="shared" si="388"/>
        <v>0</v>
      </c>
      <c r="BW87" s="168"/>
      <c r="BX87" s="168"/>
      <c r="BY87" s="168"/>
      <c r="BZ87" s="21"/>
      <c r="CA87" s="27">
        <f t="shared" ref="CA87:CB87" si="389">CA32</f>
        <v>2000</v>
      </c>
      <c r="CB87" s="29">
        <f t="shared" si="389"/>
        <v>43143.875</v>
      </c>
      <c r="CC87" s="10" t="str">
        <f t="shared" si="212"/>
        <v>2000Hr.</v>
      </c>
      <c r="CD87" s="16"/>
      <c r="CE87" s="16"/>
      <c r="CF87" s="17"/>
      <c r="CG87" s="115">
        <f t="shared" ref="CG87:CH87" si="390">CG32-CG$8</f>
        <v>0</v>
      </c>
      <c r="CH87" s="115">
        <f t="shared" si="390"/>
        <v>0</v>
      </c>
      <c r="CI87" s="116" t="e">
        <f t="shared" si="315"/>
        <v>#DIV/0!</v>
      </c>
      <c r="CJ87" s="114">
        <f t="shared" ref="CJ87:CK87" si="391">CJ32-CJ$8</f>
        <v>0</v>
      </c>
      <c r="CK87" s="114">
        <f t="shared" si="391"/>
        <v>0</v>
      </c>
      <c r="CL87" s="168"/>
      <c r="CM87" s="168"/>
      <c r="CN87" s="168"/>
    </row>
    <row r="88" spans="1:92" ht="16.5">
      <c r="A88" s="11"/>
      <c r="B88" s="11"/>
      <c r="C88" s="27">
        <f t="shared" si="373"/>
        <v>792</v>
      </c>
      <c r="D88" s="12"/>
      <c r="E88" s="29">
        <f t="shared" ref="E88:F88" si="392">E33</f>
        <v>43816.59652777778</v>
      </c>
      <c r="F88" s="215" t="str">
        <f t="shared" si="392"/>
        <v>792Hr.</v>
      </c>
      <c r="G88" s="16"/>
      <c r="H88" s="16"/>
      <c r="I88" s="17"/>
      <c r="J88" s="115">
        <f t="shared" ref="J88:K88" si="393">J33-J$8</f>
        <v>-0.2928</v>
      </c>
      <c r="K88" s="115">
        <f t="shared" si="393"/>
        <v>-0.31990000000000002</v>
      </c>
      <c r="L88" s="20">
        <f t="shared" si="292"/>
        <v>0</v>
      </c>
      <c r="M88" s="114">
        <f t="shared" ref="M88:N88" si="394">M33-M$8</f>
        <v>-0.18729610439454999</v>
      </c>
      <c r="N88" s="114">
        <f t="shared" si="394"/>
        <v>-0.46042026482440995</v>
      </c>
      <c r="O88" s="21"/>
      <c r="P88" s="21"/>
      <c r="Q88" s="21"/>
      <c r="R88" s="21"/>
      <c r="S88" s="27">
        <f t="shared" ref="S88:T88" si="395">S33</f>
        <v>792</v>
      </c>
      <c r="T88" s="29">
        <f t="shared" si="395"/>
        <v>43465.379166666666</v>
      </c>
      <c r="U88" s="10" t="str">
        <f t="shared" si="204"/>
        <v>792Hr.</v>
      </c>
      <c r="V88" s="16"/>
      <c r="W88" s="16"/>
      <c r="X88" s="17"/>
      <c r="Y88" s="115">
        <f t="shared" ref="Y88:Z88" si="396">Y33-Y$8</f>
        <v>-0.2954</v>
      </c>
      <c r="Z88" s="115">
        <f t="shared" si="396"/>
        <v>-0.3261</v>
      </c>
      <c r="AA88" s="20">
        <f t="shared" si="297"/>
        <v>0</v>
      </c>
      <c r="AB88" s="114">
        <f t="shared" ref="AB88:AC88" si="397">AB33-AB$8</f>
        <v>-0.18689105403011513</v>
      </c>
      <c r="AC88" s="114">
        <f t="shared" si="397"/>
        <v>-0.46420663039352145</v>
      </c>
      <c r="AD88" s="168"/>
      <c r="AE88" s="168"/>
      <c r="AF88" s="168"/>
      <c r="AG88" s="21"/>
      <c r="AH88" s="27">
        <f t="shared" ref="AH88:AI88" si="398">AH33</f>
        <v>2500</v>
      </c>
      <c r="AI88" s="29">
        <f t="shared" si="398"/>
        <v>43536.545138888883</v>
      </c>
      <c r="AJ88" s="10" t="str">
        <f t="shared" si="205"/>
        <v>2500Hr.</v>
      </c>
      <c r="AK88" s="16"/>
      <c r="AL88" s="16"/>
      <c r="AM88" s="17"/>
      <c r="AN88" s="115">
        <f t="shared" ref="AN88:AO88" si="399">AN33-AN$8</f>
        <v>0</v>
      </c>
      <c r="AO88" s="115">
        <f t="shared" si="399"/>
        <v>0</v>
      </c>
      <c r="AP88" s="116" t="e">
        <f t="shared" si="302"/>
        <v>#DIV/0!</v>
      </c>
      <c r="AQ88" s="114">
        <f t="shared" ref="AQ88:AR88" si="400">AQ33-AQ$8</f>
        <v>0</v>
      </c>
      <c r="AR88" s="114">
        <f t="shared" si="400"/>
        <v>0</v>
      </c>
      <c r="AS88" s="168"/>
      <c r="AT88" s="168"/>
      <c r="AU88" s="168"/>
      <c r="AV88" s="21"/>
      <c r="AW88" s="27">
        <f t="shared" ref="AW88:AX88" si="401">AW33</f>
        <v>2500</v>
      </c>
      <c r="AX88" s="29">
        <f t="shared" si="401"/>
        <v>43041.625</v>
      </c>
      <c r="AY88" s="10" t="str">
        <f t="shared" si="208"/>
        <v>2500Hr.</v>
      </c>
      <c r="AZ88" s="16"/>
      <c r="BA88" s="16"/>
      <c r="BB88" s="17"/>
      <c r="BC88" s="115">
        <f t="shared" ref="BC88:BD88" si="402">BC33-BC$8</f>
        <v>0</v>
      </c>
      <c r="BD88" s="115">
        <f t="shared" si="402"/>
        <v>0</v>
      </c>
      <c r="BE88" s="116" t="e">
        <f t="shared" si="307"/>
        <v>#DIV/0!</v>
      </c>
      <c r="BF88" s="114">
        <f t="shared" ref="BF88:BG88" si="403">BF33-BF$8</f>
        <v>0</v>
      </c>
      <c r="BG88" s="114">
        <f t="shared" si="403"/>
        <v>0</v>
      </c>
      <c r="BH88" s="168"/>
      <c r="BI88" s="168"/>
      <c r="BJ88" s="168"/>
      <c r="BK88" s="21"/>
      <c r="BL88" s="27">
        <f t="shared" ref="BL88:BM88" si="404">BL33</f>
        <v>2500</v>
      </c>
      <c r="BM88" s="29">
        <f t="shared" si="404"/>
        <v>43167.601388888885</v>
      </c>
      <c r="BN88" s="10" t="str">
        <f t="shared" si="211"/>
        <v>2500Hr.</v>
      </c>
      <c r="BO88" s="16"/>
      <c r="BP88" s="16"/>
      <c r="BQ88" s="17"/>
      <c r="BR88" s="115">
        <f t="shared" ref="BR88:BS88" si="405">BR33-BR$8</f>
        <v>0</v>
      </c>
      <c r="BS88" s="115">
        <f t="shared" si="405"/>
        <v>0</v>
      </c>
      <c r="BT88" s="116" t="e">
        <f t="shared" si="311"/>
        <v>#DIV/0!</v>
      </c>
      <c r="BU88" s="114">
        <f t="shared" ref="BU88:BV88" si="406">BU33-BU$8</f>
        <v>0</v>
      </c>
      <c r="BV88" s="114">
        <f t="shared" si="406"/>
        <v>0</v>
      </c>
      <c r="BW88" s="168"/>
      <c r="BX88" s="168"/>
      <c r="BY88" s="168"/>
      <c r="BZ88" s="21"/>
      <c r="CA88" s="27">
        <f t="shared" ref="CA88:CB88" si="407">CA33</f>
        <v>2500</v>
      </c>
      <c r="CB88" s="29">
        <f t="shared" si="407"/>
        <v>43164.708333333328</v>
      </c>
      <c r="CC88" s="10" t="str">
        <f t="shared" si="212"/>
        <v>2500Hr.</v>
      </c>
      <c r="CD88" s="16"/>
      <c r="CE88" s="16"/>
      <c r="CF88" s="17"/>
      <c r="CG88" s="115">
        <f t="shared" ref="CG88:CH88" si="408">CG33-CG$8</f>
        <v>0</v>
      </c>
      <c r="CH88" s="115">
        <f t="shared" si="408"/>
        <v>0</v>
      </c>
      <c r="CI88" s="116" t="e">
        <f t="shared" si="315"/>
        <v>#DIV/0!</v>
      </c>
      <c r="CJ88" s="114">
        <f t="shared" ref="CJ88:CK88" si="409">CJ33-CJ$8</f>
        <v>0</v>
      </c>
      <c r="CK88" s="114">
        <f t="shared" si="409"/>
        <v>0</v>
      </c>
      <c r="CL88" s="168"/>
      <c r="CM88" s="168"/>
      <c r="CN88" s="168"/>
    </row>
    <row r="89" spans="1:92" ht="16.5">
      <c r="A89" s="11"/>
      <c r="B89" s="11"/>
      <c r="C89" s="27">
        <f t="shared" si="373"/>
        <v>840</v>
      </c>
      <c r="D89" s="12"/>
      <c r="E89" s="29">
        <f t="shared" ref="E89:F89" si="410">E34</f>
        <v>43818.59652777778</v>
      </c>
      <c r="F89" s="215" t="str">
        <f t="shared" si="410"/>
        <v>840Hr.</v>
      </c>
      <c r="G89" s="16"/>
      <c r="H89" s="16"/>
      <c r="I89" s="17"/>
      <c r="J89" s="115">
        <f t="shared" ref="J89:K89" si="411">J34-J$8</f>
        <v>-0.2928</v>
      </c>
      <c r="K89" s="115">
        <f t="shared" si="411"/>
        <v>-0.31990000000000002</v>
      </c>
      <c r="L89" s="20">
        <f t="shared" si="292"/>
        <v>0</v>
      </c>
      <c r="M89" s="114">
        <f t="shared" ref="M89:N89" si="412">M34-M$8</f>
        <v>-0.18729610439454999</v>
      </c>
      <c r="N89" s="114">
        <f t="shared" si="412"/>
        <v>-0.46042026482440995</v>
      </c>
      <c r="O89" s="21"/>
      <c r="P89" s="21"/>
      <c r="Q89" s="21"/>
      <c r="R89" s="21"/>
      <c r="S89" s="27">
        <f t="shared" ref="S89:T89" si="413">S34</f>
        <v>840</v>
      </c>
      <c r="T89" s="29">
        <f t="shared" si="413"/>
        <v>43467.379166666666</v>
      </c>
      <c r="U89" s="10" t="str">
        <f t="shared" si="204"/>
        <v>840Hr.</v>
      </c>
      <c r="V89" s="16"/>
      <c r="W89" s="16"/>
      <c r="X89" s="17"/>
      <c r="Y89" s="115">
        <f t="shared" ref="Y89:Z89" si="414">Y34-Y$8</f>
        <v>-0.2954</v>
      </c>
      <c r="Z89" s="115">
        <f t="shared" si="414"/>
        <v>-0.3261</v>
      </c>
      <c r="AA89" s="20">
        <f t="shared" si="297"/>
        <v>0</v>
      </c>
      <c r="AB89" s="114">
        <f t="shared" ref="AB89:AC89" si="415">AB34-AB$8</f>
        <v>-0.18689105403011513</v>
      </c>
      <c r="AC89" s="114">
        <f t="shared" si="415"/>
        <v>-0.46420663039352145</v>
      </c>
      <c r="AD89" s="168"/>
      <c r="AE89" s="168"/>
      <c r="AF89" s="168"/>
      <c r="AG89" s="21"/>
      <c r="AH89" s="27">
        <f t="shared" ref="AH89:AI89" si="416">AH34</f>
        <v>3000</v>
      </c>
      <c r="AI89" s="29">
        <f t="shared" si="416"/>
        <v>43557.378472222219</v>
      </c>
      <c r="AJ89" s="10" t="str">
        <f t="shared" si="205"/>
        <v>3000Hr.</v>
      </c>
      <c r="AK89" s="16"/>
      <c r="AL89" s="16"/>
      <c r="AM89" s="17"/>
      <c r="AN89" s="115">
        <f t="shared" ref="AN89:AO89" si="417">AN34-AN$8</f>
        <v>0</v>
      </c>
      <c r="AO89" s="115">
        <f t="shared" si="417"/>
        <v>0</v>
      </c>
      <c r="AP89" s="116" t="e">
        <f t="shared" si="302"/>
        <v>#DIV/0!</v>
      </c>
      <c r="AQ89" s="114">
        <f t="shared" ref="AQ89:AR89" si="418">AQ34-AQ$8</f>
        <v>0</v>
      </c>
      <c r="AR89" s="114">
        <f t="shared" si="418"/>
        <v>0</v>
      </c>
      <c r="AS89" s="168"/>
      <c r="AT89" s="168"/>
      <c r="AU89" s="168"/>
      <c r="AV89" s="21"/>
      <c r="AW89" s="27">
        <f t="shared" ref="AW89:AX89" si="419">AW34</f>
        <v>3000</v>
      </c>
      <c r="AX89" s="29">
        <f t="shared" si="419"/>
        <v>43062.458333333336</v>
      </c>
      <c r="AY89" s="10" t="str">
        <f t="shared" si="208"/>
        <v>3000Hr.</v>
      </c>
      <c r="AZ89" s="16"/>
      <c r="BA89" s="16"/>
      <c r="BB89" s="17"/>
      <c r="BC89" s="115">
        <f t="shared" ref="BC89:BD89" si="420">BC34-BC$8</f>
        <v>0</v>
      </c>
      <c r="BD89" s="115">
        <f t="shared" si="420"/>
        <v>0</v>
      </c>
      <c r="BE89" s="116" t="e">
        <f t="shared" si="307"/>
        <v>#DIV/0!</v>
      </c>
      <c r="BF89" s="114">
        <f t="shared" ref="BF89:BG89" si="421">BF34-BF$8</f>
        <v>0</v>
      </c>
      <c r="BG89" s="114">
        <f t="shared" si="421"/>
        <v>0</v>
      </c>
      <c r="BH89" s="168"/>
      <c r="BI89" s="168"/>
      <c r="BJ89" s="168"/>
      <c r="BK89" s="21"/>
      <c r="BL89" s="27">
        <f t="shared" ref="BL89:BM89" si="422">BL34</f>
        <v>3000</v>
      </c>
      <c r="BM89" s="29">
        <f t="shared" si="422"/>
        <v>43188.43472222222</v>
      </c>
      <c r="BN89" s="10" t="str">
        <f t="shared" si="211"/>
        <v>3000Hr.</v>
      </c>
      <c r="BO89" s="16"/>
      <c r="BP89" s="16"/>
      <c r="BQ89" s="17"/>
      <c r="BR89" s="115">
        <f t="shared" ref="BR89:BS89" si="423">BR34-BR$8</f>
        <v>0</v>
      </c>
      <c r="BS89" s="115">
        <f t="shared" si="423"/>
        <v>0</v>
      </c>
      <c r="BT89" s="116" t="e">
        <f t="shared" si="311"/>
        <v>#DIV/0!</v>
      </c>
      <c r="BU89" s="114">
        <f t="shared" ref="BU89:BV89" si="424">BU34-BU$8</f>
        <v>0</v>
      </c>
      <c r="BV89" s="114">
        <f t="shared" si="424"/>
        <v>0</v>
      </c>
      <c r="BW89" s="168"/>
      <c r="BX89" s="168"/>
      <c r="BY89" s="168"/>
      <c r="BZ89" s="21"/>
      <c r="CA89" s="27">
        <f t="shared" ref="CA89:CB89" si="425">CA34</f>
        <v>3000</v>
      </c>
      <c r="CB89" s="29">
        <f t="shared" si="425"/>
        <v>43185.541666666664</v>
      </c>
      <c r="CC89" s="10" t="str">
        <f t="shared" si="212"/>
        <v>3000Hr.</v>
      </c>
      <c r="CD89" s="16"/>
      <c r="CE89" s="16"/>
      <c r="CF89" s="17"/>
      <c r="CG89" s="115">
        <f t="shared" ref="CG89:CH89" si="426">CG34-CG$8</f>
        <v>0</v>
      </c>
      <c r="CH89" s="115">
        <f t="shared" si="426"/>
        <v>0</v>
      </c>
      <c r="CI89" s="116" t="e">
        <f t="shared" si="315"/>
        <v>#DIV/0!</v>
      </c>
      <c r="CJ89" s="114">
        <f t="shared" ref="CJ89:CK89" si="427">CJ34-CJ$8</f>
        <v>0</v>
      </c>
      <c r="CK89" s="114">
        <f t="shared" si="427"/>
        <v>0</v>
      </c>
      <c r="CL89" s="168"/>
      <c r="CM89" s="168"/>
      <c r="CN89" s="168"/>
    </row>
    <row r="90" spans="1:92" ht="16.5">
      <c r="A90" s="11"/>
      <c r="B90" s="11"/>
      <c r="C90" s="27">
        <f t="shared" si="373"/>
        <v>912</v>
      </c>
      <c r="D90" s="12"/>
      <c r="E90" s="29">
        <f t="shared" ref="E90:F90" si="428">E35</f>
        <v>43821.59652777778</v>
      </c>
      <c r="F90" s="215" t="str">
        <f t="shared" si="428"/>
        <v>912Hr.</v>
      </c>
      <c r="G90" s="16"/>
      <c r="H90" s="16"/>
      <c r="I90" s="17"/>
      <c r="J90" s="115">
        <f t="shared" ref="J90:K90" si="429">J35-J$8</f>
        <v>-0.2928</v>
      </c>
      <c r="K90" s="115">
        <f t="shared" si="429"/>
        <v>-0.31990000000000002</v>
      </c>
      <c r="L90" s="20">
        <f t="shared" si="292"/>
        <v>0</v>
      </c>
      <c r="M90" s="114">
        <f t="shared" ref="M90:N90" si="430">M35-M$8</f>
        <v>-0.18729610439454999</v>
      </c>
      <c r="N90" s="114">
        <f t="shared" si="430"/>
        <v>-0.46042026482440995</v>
      </c>
      <c r="O90" s="21"/>
      <c r="P90" s="21"/>
      <c r="Q90" s="21"/>
      <c r="R90" s="21"/>
      <c r="S90" s="27">
        <f t="shared" ref="S90:T90" si="431">S35</f>
        <v>912</v>
      </c>
      <c r="T90" s="29">
        <f t="shared" si="431"/>
        <v>43470.379166666666</v>
      </c>
      <c r="U90" s="10" t="str">
        <f t="shared" si="204"/>
        <v>912Hr.</v>
      </c>
      <c r="V90" s="16"/>
      <c r="W90" s="16"/>
      <c r="X90" s="17"/>
      <c r="Y90" s="115">
        <f t="shared" ref="Y90:Z90" si="432">Y35-Y$8</f>
        <v>-0.2954</v>
      </c>
      <c r="Z90" s="115">
        <f t="shared" si="432"/>
        <v>-0.3261</v>
      </c>
      <c r="AA90" s="20">
        <f t="shared" si="297"/>
        <v>0</v>
      </c>
      <c r="AB90" s="114">
        <f t="shared" ref="AB90:AC90" si="433">AB35-AB$8</f>
        <v>-0.18689105403011513</v>
      </c>
      <c r="AC90" s="114">
        <f t="shared" si="433"/>
        <v>-0.46420663039352145</v>
      </c>
      <c r="AD90" s="168"/>
      <c r="AE90" s="168"/>
      <c r="AF90" s="168"/>
      <c r="AG90" s="21"/>
      <c r="AH90" s="27">
        <f t="shared" ref="AH90:AI90" si="434">AH35</f>
        <v>4000</v>
      </c>
      <c r="AI90" s="29">
        <f t="shared" si="434"/>
        <v>43599.045138888883</v>
      </c>
      <c r="AJ90" s="10" t="str">
        <f t="shared" si="205"/>
        <v>4000Hr.</v>
      </c>
      <c r="AK90" s="16"/>
      <c r="AL90" s="16"/>
      <c r="AM90" s="17"/>
      <c r="AN90" s="115">
        <f t="shared" ref="AN90:AO90" si="435">AN35-AN$8</f>
        <v>0</v>
      </c>
      <c r="AO90" s="115">
        <f t="shared" si="435"/>
        <v>0</v>
      </c>
      <c r="AP90" s="116" t="e">
        <f t="shared" si="302"/>
        <v>#DIV/0!</v>
      </c>
      <c r="AQ90" s="114">
        <f t="shared" ref="AQ90:AR90" si="436">AQ35-AQ$8</f>
        <v>0</v>
      </c>
      <c r="AR90" s="114">
        <f t="shared" si="436"/>
        <v>0</v>
      </c>
      <c r="AS90" s="168"/>
      <c r="AT90" s="168"/>
      <c r="AU90" s="168"/>
      <c r="AV90" s="21"/>
      <c r="AW90" s="27">
        <f t="shared" ref="AW90:AX90" si="437">AW35</f>
        <v>4000</v>
      </c>
      <c r="AX90" s="29">
        <f t="shared" si="437"/>
        <v>43104.125</v>
      </c>
      <c r="AY90" s="10" t="str">
        <f t="shared" si="208"/>
        <v>4000Hr.</v>
      </c>
      <c r="AZ90" s="16"/>
      <c r="BA90" s="16"/>
      <c r="BB90" s="17"/>
      <c r="BC90" s="115">
        <f t="shared" ref="BC90:BD90" si="438">BC35-BC$8</f>
        <v>0</v>
      </c>
      <c r="BD90" s="115">
        <f t="shared" si="438"/>
        <v>0</v>
      </c>
      <c r="BE90" s="116" t="e">
        <f t="shared" si="307"/>
        <v>#DIV/0!</v>
      </c>
      <c r="BF90" s="114">
        <f t="shared" ref="BF90:BG90" si="439">BF35-BF$8</f>
        <v>0</v>
      </c>
      <c r="BG90" s="114">
        <f t="shared" si="439"/>
        <v>0</v>
      </c>
      <c r="BH90" s="168"/>
      <c r="BI90" s="168"/>
      <c r="BJ90" s="168"/>
      <c r="BK90" s="21"/>
      <c r="BL90" s="27">
        <f t="shared" ref="BL90:BM90" si="440">BL35</f>
        <v>4000</v>
      </c>
      <c r="BM90" s="29">
        <f t="shared" si="440"/>
        <v>43230.101388888885</v>
      </c>
      <c r="BN90" s="10" t="str">
        <f t="shared" si="211"/>
        <v>4000Hr.</v>
      </c>
      <c r="BO90" s="16"/>
      <c r="BP90" s="16"/>
      <c r="BQ90" s="17"/>
      <c r="BR90" s="115">
        <f t="shared" ref="BR90:BS90" si="441">BR35-BR$8</f>
        <v>0</v>
      </c>
      <c r="BS90" s="115">
        <f t="shared" si="441"/>
        <v>0</v>
      </c>
      <c r="BT90" s="116" t="e">
        <f t="shared" si="311"/>
        <v>#DIV/0!</v>
      </c>
      <c r="BU90" s="114">
        <f t="shared" ref="BU90:BV90" si="442">BU35-BU$8</f>
        <v>0</v>
      </c>
      <c r="BV90" s="114">
        <f t="shared" si="442"/>
        <v>0</v>
      </c>
      <c r="BW90" s="168"/>
      <c r="BX90" s="168"/>
      <c r="BY90" s="168"/>
      <c r="BZ90" s="21"/>
      <c r="CA90" s="27">
        <f t="shared" ref="CA90:CB90" si="443">CA35</f>
        <v>4000</v>
      </c>
      <c r="CB90" s="29">
        <f t="shared" si="443"/>
        <v>43227.208333333328</v>
      </c>
      <c r="CC90" s="10" t="str">
        <f t="shared" si="212"/>
        <v>4000Hr.</v>
      </c>
      <c r="CD90" s="16"/>
      <c r="CE90" s="16"/>
      <c r="CF90" s="17"/>
      <c r="CG90" s="115">
        <f t="shared" ref="CG90:CH90" si="444">CG35-CG$8</f>
        <v>0</v>
      </c>
      <c r="CH90" s="115">
        <f t="shared" si="444"/>
        <v>0</v>
      </c>
      <c r="CI90" s="116" t="e">
        <f t="shared" si="315"/>
        <v>#DIV/0!</v>
      </c>
      <c r="CJ90" s="114">
        <f t="shared" ref="CJ90:CK90" si="445">CJ35-CJ$8</f>
        <v>0</v>
      </c>
      <c r="CK90" s="114">
        <f t="shared" si="445"/>
        <v>0</v>
      </c>
      <c r="CL90" s="168"/>
      <c r="CM90" s="168"/>
      <c r="CN90" s="168"/>
    </row>
    <row r="91" spans="1:92" ht="16.5">
      <c r="A91" s="11"/>
      <c r="B91" s="11"/>
      <c r="C91" s="27">
        <f t="shared" si="373"/>
        <v>5000</v>
      </c>
      <c r="D91" s="12"/>
      <c r="E91" s="29">
        <f t="shared" ref="E91:F91" si="446">E36</f>
        <v>43991.929861111115</v>
      </c>
      <c r="F91" s="215" t="str">
        <f t="shared" si="446"/>
        <v>5000Hr.</v>
      </c>
      <c r="G91" s="16"/>
      <c r="H91" s="16"/>
      <c r="I91" s="17"/>
      <c r="J91" s="115">
        <f t="shared" ref="J91:K91" si="447">J36-J$8</f>
        <v>-0.2928</v>
      </c>
      <c r="K91" s="115">
        <f t="shared" si="447"/>
        <v>-0.31990000000000002</v>
      </c>
      <c r="L91" s="20">
        <f t="shared" si="292"/>
        <v>0</v>
      </c>
      <c r="M91" s="114">
        <f t="shared" ref="M91:N91" si="448">M36-M$8</f>
        <v>-0.18729610439454999</v>
      </c>
      <c r="N91" s="114">
        <f t="shared" si="448"/>
        <v>-0.46042026482440995</v>
      </c>
      <c r="O91" s="21"/>
      <c r="P91" s="21"/>
      <c r="Q91" s="21"/>
      <c r="R91" s="21"/>
      <c r="S91" s="27">
        <f t="shared" ref="S91:T91" si="449">S36</f>
        <v>5000</v>
      </c>
      <c r="T91" s="29">
        <f t="shared" si="449"/>
        <v>43640.712500000001</v>
      </c>
      <c r="U91" s="10" t="str">
        <f t="shared" si="204"/>
        <v>5000Hr.</v>
      </c>
      <c r="V91" s="16"/>
      <c r="W91" s="16"/>
      <c r="X91" s="17"/>
      <c r="Y91" s="115">
        <f t="shared" ref="Y91:Z91" si="450">Y36-Y$8</f>
        <v>-0.2954</v>
      </c>
      <c r="Z91" s="115">
        <f t="shared" si="450"/>
        <v>-0.3261</v>
      </c>
      <c r="AA91" s="20">
        <f t="shared" si="297"/>
        <v>0</v>
      </c>
      <c r="AB91" s="114">
        <f t="shared" ref="AB91:AC91" si="451">AB36-AB$8</f>
        <v>-0.18689105403011513</v>
      </c>
      <c r="AC91" s="114">
        <f t="shared" si="451"/>
        <v>-0.46420663039352145</v>
      </c>
      <c r="AD91" s="168"/>
      <c r="AE91" s="168"/>
      <c r="AF91" s="168"/>
      <c r="AG91" s="21"/>
      <c r="AH91" s="27">
        <f t="shared" ref="AH91:AI91" si="452">AH36</f>
        <v>5000</v>
      </c>
      <c r="AI91" s="29">
        <f t="shared" si="452"/>
        <v>43640.711805555555</v>
      </c>
      <c r="AJ91" s="10" t="str">
        <f t="shared" si="205"/>
        <v>5000Hr.</v>
      </c>
      <c r="AK91" s="16"/>
      <c r="AL91" s="16"/>
      <c r="AM91" s="17"/>
      <c r="AN91" s="115">
        <f t="shared" ref="AN91:AO91" si="453">AN36-AN$8</f>
        <v>0</v>
      </c>
      <c r="AO91" s="115">
        <f t="shared" si="453"/>
        <v>0</v>
      </c>
      <c r="AP91" s="116" t="e">
        <f t="shared" si="302"/>
        <v>#DIV/0!</v>
      </c>
      <c r="AQ91" s="114">
        <f t="shared" ref="AQ91:AR91" si="454">AQ36-AQ$8</f>
        <v>0</v>
      </c>
      <c r="AR91" s="114">
        <f t="shared" si="454"/>
        <v>0</v>
      </c>
      <c r="AS91" s="168"/>
      <c r="AT91" s="168"/>
      <c r="AU91" s="168"/>
      <c r="AV91" s="21"/>
      <c r="AW91" s="27">
        <f t="shared" ref="AW91:AX91" si="455">AW36</f>
        <v>5000</v>
      </c>
      <c r="AX91" s="29">
        <f t="shared" si="455"/>
        <v>43145.791666666672</v>
      </c>
      <c r="AY91" s="10" t="str">
        <f t="shared" si="208"/>
        <v>5000Hr.</v>
      </c>
      <c r="AZ91" s="16"/>
      <c r="BA91" s="16"/>
      <c r="BB91" s="17"/>
      <c r="BC91" s="115">
        <f t="shared" ref="BC91:BD91" si="456">BC36-BC$8</f>
        <v>0</v>
      </c>
      <c r="BD91" s="115">
        <f t="shared" si="456"/>
        <v>0</v>
      </c>
      <c r="BE91" s="116" t="e">
        <f t="shared" si="307"/>
        <v>#DIV/0!</v>
      </c>
      <c r="BF91" s="114">
        <f t="shared" ref="BF91:BG91" si="457">BF36-BF$8</f>
        <v>0</v>
      </c>
      <c r="BG91" s="114">
        <f t="shared" si="457"/>
        <v>0</v>
      </c>
      <c r="BH91" s="168"/>
      <c r="BI91" s="168"/>
      <c r="BJ91" s="168"/>
      <c r="BK91" s="21"/>
      <c r="BL91" s="27">
        <f t="shared" ref="BL91:BM91" si="458">BL36</f>
        <v>5000</v>
      </c>
      <c r="BM91" s="29">
        <f t="shared" si="458"/>
        <v>43271.768055555556</v>
      </c>
      <c r="BN91" s="10" t="str">
        <f t="shared" si="211"/>
        <v>5000Hr.</v>
      </c>
      <c r="BO91" s="16"/>
      <c r="BP91" s="16"/>
      <c r="BQ91" s="17"/>
      <c r="BR91" s="115">
        <f t="shared" ref="BR91:BS91" si="459">BR36-BR$8</f>
        <v>0</v>
      </c>
      <c r="BS91" s="115">
        <f t="shared" si="459"/>
        <v>0</v>
      </c>
      <c r="BT91" s="116" t="e">
        <f t="shared" si="311"/>
        <v>#DIV/0!</v>
      </c>
      <c r="BU91" s="114">
        <f t="shared" ref="BU91:BV91" si="460">BU36-BU$8</f>
        <v>0</v>
      </c>
      <c r="BV91" s="114">
        <f t="shared" si="460"/>
        <v>0</v>
      </c>
      <c r="BW91" s="168"/>
      <c r="BX91" s="168"/>
      <c r="BY91" s="168"/>
      <c r="BZ91" s="21"/>
      <c r="CA91" s="27">
        <f t="shared" ref="CA91:CB91" si="461">CA36</f>
        <v>5000</v>
      </c>
      <c r="CB91" s="29">
        <f t="shared" si="461"/>
        <v>43268.875</v>
      </c>
      <c r="CC91" s="10" t="str">
        <f t="shared" si="212"/>
        <v>5000Hr.</v>
      </c>
      <c r="CD91" s="16"/>
      <c r="CE91" s="16"/>
      <c r="CF91" s="17"/>
      <c r="CG91" s="115">
        <f t="shared" ref="CG91:CH91" si="462">CG36-CG$8</f>
        <v>0</v>
      </c>
      <c r="CH91" s="115">
        <f t="shared" si="462"/>
        <v>0</v>
      </c>
      <c r="CI91" s="116" t="e">
        <f t="shared" si="315"/>
        <v>#DIV/0!</v>
      </c>
      <c r="CJ91" s="114">
        <f t="shared" ref="CJ91:CK91" si="463">CJ36-CJ$8</f>
        <v>0</v>
      </c>
      <c r="CK91" s="114">
        <f t="shared" si="463"/>
        <v>0</v>
      </c>
      <c r="CL91" s="168"/>
      <c r="CM91" s="168"/>
      <c r="CN91" s="168"/>
    </row>
    <row r="92" spans="1:92" ht="16.5">
      <c r="A92" s="11"/>
      <c r="B92" s="11"/>
      <c r="C92" s="27">
        <f t="shared" si="373"/>
        <v>7000</v>
      </c>
      <c r="D92" s="12"/>
      <c r="E92" s="29">
        <f t="shared" ref="E92:F92" si="464">E37</f>
        <v>44075.263194444444</v>
      </c>
      <c r="F92" s="215" t="str">
        <f t="shared" si="464"/>
        <v>7000Hr.</v>
      </c>
      <c r="G92" s="16"/>
      <c r="H92" s="16"/>
      <c r="I92" s="17"/>
      <c r="J92" s="115">
        <f t="shared" ref="J92:K92" si="465">J37-J$8</f>
        <v>-0.2928</v>
      </c>
      <c r="K92" s="115">
        <f t="shared" si="465"/>
        <v>-0.31990000000000002</v>
      </c>
      <c r="L92" s="20">
        <f t="shared" si="292"/>
        <v>0</v>
      </c>
      <c r="M92" s="114">
        <f t="shared" ref="M92:N92" si="466">M37-M$8</f>
        <v>-0.18729610439454999</v>
      </c>
      <c r="N92" s="114">
        <f t="shared" si="466"/>
        <v>-0.46042026482440995</v>
      </c>
      <c r="O92" s="21"/>
      <c r="P92" s="21"/>
      <c r="Q92" s="21"/>
      <c r="R92" s="21"/>
      <c r="S92" s="27">
        <f t="shared" ref="S92:T92" si="467">S37</f>
        <v>7000</v>
      </c>
      <c r="T92" s="29">
        <f t="shared" si="467"/>
        <v>43724.04583333333</v>
      </c>
      <c r="U92" s="10" t="str">
        <f t="shared" si="204"/>
        <v>7000Hr.</v>
      </c>
      <c r="V92" s="16"/>
      <c r="W92" s="16"/>
      <c r="X92" s="17"/>
      <c r="Y92" s="115">
        <f t="shared" ref="Y92:Z92" si="468">Y37-Y$8</f>
        <v>-0.2954</v>
      </c>
      <c r="Z92" s="115">
        <f t="shared" si="468"/>
        <v>-0.3261</v>
      </c>
      <c r="AA92" s="20">
        <f t="shared" si="297"/>
        <v>0</v>
      </c>
      <c r="AB92" s="114">
        <f t="shared" ref="AB92:AC92" si="469">AB37-AB$8</f>
        <v>-0.18689105403011513</v>
      </c>
      <c r="AC92" s="114">
        <f t="shared" si="469"/>
        <v>-0.46420663039352145</v>
      </c>
      <c r="AD92" s="168"/>
      <c r="AE92" s="168"/>
      <c r="AF92" s="168"/>
      <c r="AG92" s="21"/>
      <c r="AH92" s="27">
        <f t="shared" ref="AH92:AI92" si="470">AH37</f>
        <v>7000</v>
      </c>
      <c r="AI92" s="29">
        <f t="shared" si="470"/>
        <v>43724.045138888883</v>
      </c>
      <c r="AJ92" s="10" t="str">
        <f t="shared" si="205"/>
        <v>7000Hr.</v>
      </c>
      <c r="AK92" s="16"/>
      <c r="AL92" s="16"/>
      <c r="AM92" s="17"/>
      <c r="AN92" s="115">
        <f t="shared" ref="AN92:AO92" si="471">AN37-AN$8</f>
        <v>0</v>
      </c>
      <c r="AO92" s="115">
        <f t="shared" si="471"/>
        <v>0</v>
      </c>
      <c r="AP92" s="116" t="e">
        <f t="shared" si="302"/>
        <v>#DIV/0!</v>
      </c>
      <c r="AQ92" s="114">
        <f t="shared" ref="AQ92:AR92" si="472">AQ37-AQ$8</f>
        <v>0</v>
      </c>
      <c r="AR92" s="114">
        <f t="shared" si="472"/>
        <v>0</v>
      </c>
      <c r="AS92" s="168"/>
      <c r="AT92" s="168"/>
      <c r="AU92" s="168"/>
      <c r="AV92" s="21"/>
      <c r="AW92" s="27">
        <f t="shared" ref="AW92:AX92" si="473">AW37</f>
        <v>7000</v>
      </c>
      <c r="AX92" s="29">
        <f t="shared" si="473"/>
        <v>43229.125</v>
      </c>
      <c r="AY92" s="10" t="str">
        <f t="shared" si="208"/>
        <v>7000Hr.</v>
      </c>
      <c r="AZ92" s="16"/>
      <c r="BA92" s="16"/>
      <c r="BB92" s="17"/>
      <c r="BC92" s="115">
        <f t="shared" ref="BC92:BD92" si="474">BC37-BC$8</f>
        <v>0</v>
      </c>
      <c r="BD92" s="115">
        <f t="shared" si="474"/>
        <v>0</v>
      </c>
      <c r="BE92" s="116" t="e">
        <f t="shared" si="307"/>
        <v>#DIV/0!</v>
      </c>
      <c r="BF92" s="114">
        <f t="shared" ref="BF92:BG92" si="475">BF37-BF$8</f>
        <v>0</v>
      </c>
      <c r="BG92" s="114">
        <f t="shared" si="475"/>
        <v>0</v>
      </c>
      <c r="BH92" s="168"/>
      <c r="BI92" s="168"/>
      <c r="BJ92" s="168"/>
      <c r="BK92" s="21"/>
      <c r="BL92" s="27">
        <f t="shared" ref="BL92:BM92" si="476">BL37</f>
        <v>7000</v>
      </c>
      <c r="BM92" s="29">
        <f t="shared" si="476"/>
        <v>43355.101388888885</v>
      </c>
      <c r="BN92" s="10" t="str">
        <f t="shared" si="211"/>
        <v>7000Hr.</v>
      </c>
      <c r="BO92" s="16"/>
      <c r="BP92" s="16"/>
      <c r="BQ92" s="17"/>
      <c r="BR92" s="115">
        <f t="shared" ref="BR92:BS92" si="477">BR37-BR$8</f>
        <v>0</v>
      </c>
      <c r="BS92" s="115">
        <f t="shared" si="477"/>
        <v>0</v>
      </c>
      <c r="BT92" s="116" t="e">
        <f t="shared" si="311"/>
        <v>#DIV/0!</v>
      </c>
      <c r="BU92" s="114">
        <f t="shared" ref="BU92:BV92" si="478">BU37-BU$8</f>
        <v>0</v>
      </c>
      <c r="BV92" s="114">
        <f t="shared" si="478"/>
        <v>0</v>
      </c>
      <c r="BW92" s="168"/>
      <c r="BX92" s="168"/>
      <c r="BY92" s="168"/>
      <c r="BZ92" s="21"/>
      <c r="CA92" s="27">
        <f t="shared" ref="CA92:CB92" si="479">CA37</f>
        <v>7000</v>
      </c>
      <c r="CB92" s="29">
        <f t="shared" si="479"/>
        <v>43352.208333333328</v>
      </c>
      <c r="CC92" s="10" t="str">
        <f t="shared" si="212"/>
        <v>7000Hr.</v>
      </c>
      <c r="CD92" s="16"/>
      <c r="CE92" s="16"/>
      <c r="CF92" s="17"/>
      <c r="CG92" s="115">
        <f t="shared" ref="CG92:CH92" si="480">CG37-CG$8</f>
        <v>0</v>
      </c>
      <c r="CH92" s="115">
        <f t="shared" si="480"/>
        <v>0</v>
      </c>
      <c r="CI92" s="116" t="e">
        <f t="shared" si="315"/>
        <v>#DIV/0!</v>
      </c>
      <c r="CJ92" s="114">
        <f t="shared" ref="CJ92:CK92" si="481">CJ37-CJ$8</f>
        <v>0</v>
      </c>
      <c r="CK92" s="114">
        <f t="shared" si="481"/>
        <v>0</v>
      </c>
      <c r="CL92" s="168"/>
      <c r="CM92" s="168"/>
      <c r="CN92" s="168"/>
    </row>
    <row r="93" spans="1:92" ht="16.5">
      <c r="A93" s="11"/>
      <c r="B93" s="11"/>
      <c r="C93" s="27">
        <f t="shared" si="373"/>
        <v>10000</v>
      </c>
      <c r="D93" s="12"/>
      <c r="E93" s="29">
        <f t="shared" ref="E93:F93" si="482">E38</f>
        <v>44200.263194444444</v>
      </c>
      <c r="F93" s="215" t="str">
        <f t="shared" si="482"/>
        <v>10000Hr.</v>
      </c>
      <c r="G93" s="16"/>
      <c r="H93" s="16"/>
      <c r="I93" s="17"/>
      <c r="J93" s="115">
        <f t="shared" ref="J93:K93" si="483">J38-J$8</f>
        <v>-0.2928</v>
      </c>
      <c r="K93" s="115">
        <f t="shared" si="483"/>
        <v>-0.31990000000000002</v>
      </c>
      <c r="L93" s="20">
        <f t="shared" si="292"/>
        <v>0</v>
      </c>
      <c r="M93" s="114">
        <f t="shared" ref="M93:N93" si="484">M38-M$8</f>
        <v>-0.18729610439454999</v>
      </c>
      <c r="N93" s="114">
        <f t="shared" si="484"/>
        <v>-0.46042026482440995</v>
      </c>
      <c r="O93" s="21"/>
      <c r="P93" s="21"/>
      <c r="Q93" s="21"/>
      <c r="R93" s="21"/>
      <c r="S93" s="27">
        <f t="shared" ref="S93:T93" si="485">S38</f>
        <v>10000</v>
      </c>
      <c r="T93" s="29">
        <f t="shared" si="485"/>
        <v>43849.04583333333</v>
      </c>
      <c r="U93" s="10" t="str">
        <f t="shared" si="204"/>
        <v>10000Hr.</v>
      </c>
      <c r="V93" s="16"/>
      <c r="W93" s="16"/>
      <c r="X93" s="17"/>
      <c r="Y93" s="115">
        <f t="shared" ref="Y93:Z93" si="486">Y38-Y$8</f>
        <v>-0.2954</v>
      </c>
      <c r="Z93" s="115">
        <f t="shared" si="486"/>
        <v>-0.3261</v>
      </c>
      <c r="AA93" s="20">
        <f t="shared" si="297"/>
        <v>0</v>
      </c>
      <c r="AB93" s="114">
        <f t="shared" ref="AB93:AC93" si="487">AB38-AB$8</f>
        <v>-0.18689105403011513</v>
      </c>
      <c r="AC93" s="114">
        <f t="shared" si="487"/>
        <v>-0.46420663039352145</v>
      </c>
      <c r="AD93" s="168"/>
      <c r="AE93" s="168"/>
      <c r="AF93" s="168"/>
      <c r="AG93" s="21"/>
      <c r="AH93" s="27">
        <f t="shared" ref="AH93:AI93" si="488">AH38</f>
        <v>10000</v>
      </c>
      <c r="AI93" s="29">
        <f t="shared" si="488"/>
        <v>43849.045138888883</v>
      </c>
      <c r="AJ93" s="10" t="str">
        <f t="shared" si="205"/>
        <v>10000Hr.</v>
      </c>
      <c r="AK93" s="16"/>
      <c r="AL93" s="16"/>
      <c r="AM93" s="17"/>
      <c r="AN93" s="115">
        <f t="shared" ref="AN93:AO93" si="489">AN38-AN$8</f>
        <v>0</v>
      </c>
      <c r="AO93" s="115">
        <f t="shared" si="489"/>
        <v>0</v>
      </c>
      <c r="AP93" s="116" t="e">
        <f t="shared" si="302"/>
        <v>#DIV/0!</v>
      </c>
      <c r="AQ93" s="114">
        <f t="shared" ref="AQ93:AR93" si="490">AQ38-AQ$8</f>
        <v>0</v>
      </c>
      <c r="AR93" s="114">
        <f t="shared" si="490"/>
        <v>0</v>
      </c>
      <c r="AS93" s="168"/>
      <c r="AT93" s="168"/>
      <c r="AU93" s="168"/>
      <c r="AV93" s="21"/>
      <c r="AW93" s="27">
        <f t="shared" ref="AW93:AX93" si="491">AW38</f>
        <v>10000</v>
      </c>
      <c r="AX93" s="29">
        <f t="shared" si="491"/>
        <v>43354.125</v>
      </c>
      <c r="AY93" s="10" t="str">
        <f t="shared" si="208"/>
        <v>10000Hr.</v>
      </c>
      <c r="AZ93" s="16"/>
      <c r="BA93" s="16"/>
      <c r="BB93" s="17"/>
      <c r="BC93" s="115">
        <f t="shared" ref="BC93:BD93" si="492">BC38-BC$8</f>
        <v>0</v>
      </c>
      <c r="BD93" s="115">
        <f t="shared" si="492"/>
        <v>0</v>
      </c>
      <c r="BE93" s="116" t="e">
        <f t="shared" si="307"/>
        <v>#DIV/0!</v>
      </c>
      <c r="BF93" s="114">
        <f t="shared" ref="BF93:BG93" si="493">BF38-BF$8</f>
        <v>0</v>
      </c>
      <c r="BG93" s="114">
        <f t="shared" si="493"/>
        <v>0</v>
      </c>
      <c r="BH93" s="168"/>
      <c r="BI93" s="168"/>
      <c r="BJ93" s="168"/>
      <c r="BK93" s="21"/>
      <c r="BL93" s="27">
        <f t="shared" ref="BL93:BM93" si="494">BL38</f>
        <v>10000</v>
      </c>
      <c r="BM93" s="29">
        <f t="shared" si="494"/>
        <v>43480.101388888885</v>
      </c>
      <c r="BN93" s="10" t="str">
        <f t="shared" si="211"/>
        <v>10000Hr.</v>
      </c>
      <c r="BO93" s="16"/>
      <c r="BP93" s="16"/>
      <c r="BQ93" s="17"/>
      <c r="BR93" s="115">
        <f t="shared" ref="BR93:BS93" si="495">BR38-BR$8</f>
        <v>0</v>
      </c>
      <c r="BS93" s="115">
        <f t="shared" si="495"/>
        <v>0</v>
      </c>
      <c r="BT93" s="116" t="e">
        <f t="shared" si="311"/>
        <v>#DIV/0!</v>
      </c>
      <c r="BU93" s="114">
        <f t="shared" ref="BU93:BV93" si="496">BU38-BU$8</f>
        <v>0</v>
      </c>
      <c r="BV93" s="114">
        <f t="shared" si="496"/>
        <v>0</v>
      </c>
      <c r="BW93" s="168"/>
      <c r="BX93" s="168"/>
      <c r="BY93" s="168"/>
      <c r="BZ93" s="21"/>
      <c r="CA93" s="27">
        <f t="shared" ref="CA93:CB93" si="497">CA38</f>
        <v>10000</v>
      </c>
      <c r="CB93" s="29">
        <f t="shared" si="497"/>
        <v>43477.208333333328</v>
      </c>
      <c r="CC93" s="10" t="str">
        <f t="shared" si="212"/>
        <v>10000Hr.</v>
      </c>
      <c r="CD93" s="16"/>
      <c r="CE93" s="16"/>
      <c r="CF93" s="17"/>
      <c r="CG93" s="115">
        <f t="shared" ref="CG93:CH93" si="498">CG38-CG$8</f>
        <v>0</v>
      </c>
      <c r="CH93" s="115">
        <f t="shared" si="498"/>
        <v>0</v>
      </c>
      <c r="CI93" s="116" t="e">
        <f t="shared" si="315"/>
        <v>#DIV/0!</v>
      </c>
      <c r="CJ93" s="114">
        <f t="shared" ref="CJ93:CK93" si="499">CJ38-CJ$8</f>
        <v>0</v>
      </c>
      <c r="CK93" s="114">
        <f t="shared" si="499"/>
        <v>0</v>
      </c>
      <c r="CL93" s="168"/>
      <c r="CM93" s="168"/>
      <c r="CN93" s="168"/>
    </row>
    <row r="94" spans="1:92" ht="16.5">
      <c r="A94" s="11"/>
      <c r="B94" s="11"/>
      <c r="C94" s="27">
        <f t="shared" si="373"/>
        <v>15000</v>
      </c>
      <c r="D94" s="12"/>
      <c r="E94" s="29">
        <f t="shared" ref="E94:F94" si="500">E39</f>
        <v>44408.59652777778</v>
      </c>
      <c r="F94" s="215" t="str">
        <f t="shared" si="500"/>
        <v>15000Hr.</v>
      </c>
      <c r="G94" s="16"/>
      <c r="H94" s="16"/>
      <c r="I94" s="17"/>
      <c r="J94" s="115">
        <f t="shared" ref="J94:K94" si="501">J39-J$8</f>
        <v>-0.2928</v>
      </c>
      <c r="K94" s="115">
        <f t="shared" si="501"/>
        <v>-0.31990000000000002</v>
      </c>
      <c r="L94" s="20">
        <f t="shared" si="292"/>
        <v>0</v>
      </c>
      <c r="M94" s="114">
        <f t="shared" ref="M94:N94" si="502">M39-M$8</f>
        <v>-0.18729610439454999</v>
      </c>
      <c r="N94" s="114">
        <f t="shared" si="502"/>
        <v>-0.46042026482440995</v>
      </c>
      <c r="O94" s="21"/>
      <c r="P94" s="21"/>
      <c r="Q94" s="21"/>
      <c r="R94" s="21"/>
      <c r="S94" s="27">
        <f t="shared" ref="S94:T94" si="503">S39</f>
        <v>15000</v>
      </c>
      <c r="T94" s="29">
        <f t="shared" si="503"/>
        <v>44057.379166666666</v>
      </c>
      <c r="U94" s="10" t="str">
        <f t="shared" si="204"/>
        <v>15000Hr.</v>
      </c>
      <c r="V94" s="16"/>
      <c r="W94" s="16"/>
      <c r="X94" s="17"/>
      <c r="Y94" s="115">
        <f t="shared" ref="Y94:Z94" si="504">Y39-Y$8</f>
        <v>-0.2954</v>
      </c>
      <c r="Z94" s="115">
        <f t="shared" si="504"/>
        <v>-0.3261</v>
      </c>
      <c r="AA94" s="20">
        <f t="shared" si="297"/>
        <v>0</v>
      </c>
      <c r="AB94" s="114">
        <f t="shared" ref="AB94:AC94" si="505">AB39-AB$8</f>
        <v>-0.18689105403011513</v>
      </c>
      <c r="AC94" s="114">
        <f t="shared" si="505"/>
        <v>-0.46420663039352145</v>
      </c>
      <c r="AD94" s="168"/>
      <c r="AE94" s="168"/>
      <c r="AF94" s="168"/>
      <c r="AG94" s="21"/>
      <c r="AH94" s="27">
        <f t="shared" ref="AH94:AI94" si="506">AH39</f>
        <v>15000</v>
      </c>
      <c r="AI94" s="29">
        <f t="shared" si="506"/>
        <v>44057.378472222219</v>
      </c>
      <c r="AJ94" s="10" t="str">
        <f t="shared" si="205"/>
        <v>15000Hr.</v>
      </c>
      <c r="AK94" s="16"/>
      <c r="AL94" s="16"/>
      <c r="AM94" s="17"/>
      <c r="AN94" s="115">
        <f t="shared" ref="AN94:AO94" si="507">AN39-AN$8</f>
        <v>0</v>
      </c>
      <c r="AO94" s="115">
        <f t="shared" si="507"/>
        <v>0</v>
      </c>
      <c r="AP94" s="116" t="e">
        <f t="shared" si="302"/>
        <v>#DIV/0!</v>
      </c>
      <c r="AQ94" s="114">
        <f t="shared" ref="AQ94:AR94" si="508">AQ39-AQ$8</f>
        <v>0</v>
      </c>
      <c r="AR94" s="114">
        <f t="shared" si="508"/>
        <v>0</v>
      </c>
      <c r="AS94" s="168"/>
      <c r="AT94" s="168"/>
      <c r="AU94" s="168"/>
      <c r="AV94" s="21"/>
      <c r="AW94" s="27">
        <f t="shared" ref="AW94:AX94" si="509">AW39</f>
        <v>15000</v>
      </c>
      <c r="AX94" s="29">
        <f t="shared" si="509"/>
        <v>43562.458333333336</v>
      </c>
      <c r="AY94" s="10" t="str">
        <f t="shared" si="208"/>
        <v>15000Hr.</v>
      </c>
      <c r="AZ94" s="16"/>
      <c r="BA94" s="16"/>
      <c r="BB94" s="17"/>
      <c r="BC94" s="115">
        <f t="shared" ref="BC94:BD94" si="510">BC39-BC$8</f>
        <v>0</v>
      </c>
      <c r="BD94" s="115">
        <f t="shared" si="510"/>
        <v>0</v>
      </c>
      <c r="BE94" s="116" t="e">
        <f t="shared" si="307"/>
        <v>#DIV/0!</v>
      </c>
      <c r="BF94" s="114">
        <f t="shared" ref="BF94:BG94" si="511">BF39-BF$8</f>
        <v>0</v>
      </c>
      <c r="BG94" s="114">
        <f t="shared" si="511"/>
        <v>0</v>
      </c>
      <c r="BH94" s="168"/>
      <c r="BI94" s="168"/>
      <c r="BJ94" s="168"/>
      <c r="BK94" s="21"/>
      <c r="BL94" s="27">
        <f t="shared" ref="BL94:BM94" si="512">BL39</f>
        <v>15000</v>
      </c>
      <c r="BM94" s="29">
        <f t="shared" si="512"/>
        <v>43688.43472222222</v>
      </c>
      <c r="BN94" s="10" t="str">
        <f t="shared" si="211"/>
        <v>15000Hr.</v>
      </c>
      <c r="BO94" s="16"/>
      <c r="BP94" s="16"/>
      <c r="BQ94" s="17"/>
      <c r="BR94" s="115">
        <f t="shared" ref="BR94:BS94" si="513">BR39-BR$8</f>
        <v>0</v>
      </c>
      <c r="BS94" s="115">
        <f t="shared" si="513"/>
        <v>0</v>
      </c>
      <c r="BT94" s="116" t="e">
        <f t="shared" si="311"/>
        <v>#DIV/0!</v>
      </c>
      <c r="BU94" s="114">
        <f t="shared" ref="BU94:BV94" si="514">BU39-BU$8</f>
        <v>0</v>
      </c>
      <c r="BV94" s="114">
        <f t="shared" si="514"/>
        <v>0</v>
      </c>
      <c r="BW94" s="168"/>
      <c r="BX94" s="168"/>
      <c r="BY94" s="168"/>
      <c r="BZ94" s="21"/>
      <c r="CA94" s="27">
        <f t="shared" ref="CA94:CB94" si="515">CA39</f>
        <v>15000</v>
      </c>
      <c r="CB94" s="29">
        <f t="shared" si="515"/>
        <v>43685.541666666664</v>
      </c>
      <c r="CC94" s="10" t="str">
        <f t="shared" si="212"/>
        <v>15000Hr.</v>
      </c>
      <c r="CD94" s="16"/>
      <c r="CE94" s="16"/>
      <c r="CF94" s="17"/>
      <c r="CG94" s="115">
        <f t="shared" ref="CG94:CH94" si="516">CG39-CG$8</f>
        <v>0</v>
      </c>
      <c r="CH94" s="115">
        <f t="shared" si="516"/>
        <v>0</v>
      </c>
      <c r="CI94" s="116" t="e">
        <f t="shared" si="315"/>
        <v>#DIV/0!</v>
      </c>
      <c r="CJ94" s="114">
        <f t="shared" ref="CJ94:CK94" si="517">CJ39-CJ$8</f>
        <v>0</v>
      </c>
      <c r="CK94" s="114">
        <f t="shared" si="517"/>
        <v>0</v>
      </c>
      <c r="CL94" s="168"/>
      <c r="CM94" s="168"/>
      <c r="CN94" s="168"/>
    </row>
    <row r="95" spans="1:92" ht="16.5">
      <c r="A95" s="11"/>
      <c r="B95" s="11"/>
      <c r="C95" s="27">
        <f>C40</f>
        <v>20000</v>
      </c>
      <c r="D95" s="12"/>
      <c r="E95" s="29">
        <f>E40</f>
        <v>44616.929861111115</v>
      </c>
      <c r="F95" s="215" t="str">
        <f>F40</f>
        <v>20000Hr.</v>
      </c>
      <c r="G95" s="16"/>
      <c r="H95" s="16"/>
      <c r="I95" s="17"/>
      <c r="J95" s="115">
        <f>J40-J$8</f>
        <v>-0.2928</v>
      </c>
      <c r="K95" s="115">
        <f>K40-K$8</f>
        <v>-0.31990000000000002</v>
      </c>
      <c r="L95" s="20">
        <f t="shared" si="292"/>
        <v>0</v>
      </c>
      <c r="M95" s="114">
        <f>M40-M$8</f>
        <v>-0.18729610439454999</v>
      </c>
      <c r="N95" s="114">
        <f>N40-N$8</f>
        <v>-0.46042026482440995</v>
      </c>
      <c r="O95" s="21"/>
      <c r="P95" s="21"/>
      <c r="Q95" s="21"/>
      <c r="R95" s="21"/>
      <c r="S95" s="27">
        <f>S40</f>
        <v>20000</v>
      </c>
      <c r="T95" s="29">
        <f>T40</f>
        <v>44265.712500000001</v>
      </c>
      <c r="U95" s="10" t="str">
        <f t="shared" si="204"/>
        <v>20000Hr.</v>
      </c>
      <c r="V95" s="16"/>
      <c r="W95" s="16"/>
      <c r="X95" s="17"/>
      <c r="Y95" s="115">
        <f>Y40-Y$8</f>
        <v>-0.2954</v>
      </c>
      <c r="Z95" s="115">
        <f>Z40-Z$8</f>
        <v>-0.3261</v>
      </c>
      <c r="AA95" s="20">
        <f t="shared" si="297"/>
        <v>0</v>
      </c>
      <c r="AB95" s="114">
        <f>AB40-AB$8</f>
        <v>-0.18689105403011513</v>
      </c>
      <c r="AC95" s="114">
        <f>AC40-AC$8</f>
        <v>-0.46420663039352145</v>
      </c>
      <c r="AD95" s="168"/>
      <c r="AE95" s="168"/>
      <c r="AF95" s="168"/>
      <c r="AG95" s="21"/>
      <c r="AH95" s="27">
        <f>AH40</f>
        <v>20000</v>
      </c>
      <c r="AI95" s="29">
        <f>AI40</f>
        <v>44265.711805555555</v>
      </c>
      <c r="AJ95" s="10" t="str">
        <f t="shared" si="205"/>
        <v>20000Hr.</v>
      </c>
      <c r="AK95" s="16"/>
      <c r="AL95" s="16"/>
      <c r="AM95" s="17"/>
      <c r="AN95" s="115">
        <f>AN40-AN$8</f>
        <v>0</v>
      </c>
      <c r="AO95" s="115">
        <f>AO40-AO$8</f>
        <v>0</v>
      </c>
      <c r="AP95" s="116" t="e">
        <f t="shared" si="302"/>
        <v>#DIV/0!</v>
      </c>
      <c r="AQ95" s="114">
        <f>AQ40-AQ$8</f>
        <v>0</v>
      </c>
      <c r="AR95" s="114">
        <f>AR40-AR$8</f>
        <v>0</v>
      </c>
      <c r="AS95" s="168"/>
      <c r="AT95" s="168"/>
      <c r="AU95" s="168"/>
      <c r="AV95" s="21"/>
      <c r="AW95" s="27">
        <f>AW40</f>
        <v>20000</v>
      </c>
      <c r="AX95" s="29">
        <f>AX40</f>
        <v>43770.791666666672</v>
      </c>
      <c r="AY95" s="10" t="str">
        <f t="shared" si="208"/>
        <v>20000Hr.</v>
      </c>
      <c r="AZ95" s="16"/>
      <c r="BA95" s="16"/>
      <c r="BB95" s="17"/>
      <c r="BC95" s="115">
        <f>BC40-BC$8</f>
        <v>0</v>
      </c>
      <c r="BD95" s="115">
        <f>BD40-BD$8</f>
        <v>0</v>
      </c>
      <c r="BE95" s="116" t="e">
        <f t="shared" si="307"/>
        <v>#DIV/0!</v>
      </c>
      <c r="BF95" s="114">
        <f>BF40-BF$8</f>
        <v>0</v>
      </c>
      <c r="BG95" s="114">
        <f>BG40-BG$8</f>
        <v>0</v>
      </c>
      <c r="BH95" s="168"/>
      <c r="BI95" s="168"/>
      <c r="BJ95" s="168"/>
      <c r="BK95" s="21"/>
      <c r="BL95" s="27">
        <f>BL40</f>
        <v>20000</v>
      </c>
      <c r="BM95" s="29">
        <f>BM40</f>
        <v>43896.768055555556</v>
      </c>
      <c r="BN95" s="10" t="str">
        <f t="shared" si="211"/>
        <v>20000Hr.</v>
      </c>
      <c r="BO95" s="16"/>
      <c r="BP95" s="16"/>
      <c r="BQ95" s="17"/>
      <c r="BR95" s="115">
        <f>BR40-BR$8</f>
        <v>0</v>
      </c>
      <c r="BS95" s="115">
        <f>BS40-BS$8</f>
        <v>0</v>
      </c>
      <c r="BT95" s="116" t="e">
        <f t="shared" si="311"/>
        <v>#DIV/0!</v>
      </c>
      <c r="BU95" s="114">
        <f>BU40-BU$8</f>
        <v>0</v>
      </c>
      <c r="BV95" s="114">
        <f>BV40-BV$8</f>
        <v>0</v>
      </c>
      <c r="BW95" s="168"/>
      <c r="BX95" s="168"/>
      <c r="BY95" s="168"/>
      <c r="BZ95" s="21"/>
      <c r="CA95" s="27">
        <f>CA40</f>
        <v>20000</v>
      </c>
      <c r="CB95" s="29">
        <f>CB40</f>
        <v>43893.875</v>
      </c>
      <c r="CC95" s="10" t="str">
        <f t="shared" si="212"/>
        <v>20000Hr.</v>
      </c>
      <c r="CD95" s="16"/>
      <c r="CE95" s="16"/>
      <c r="CF95" s="17"/>
      <c r="CG95" s="115">
        <f>CG40-CG$8</f>
        <v>0</v>
      </c>
      <c r="CH95" s="115">
        <f>CH40-CH$8</f>
        <v>0</v>
      </c>
      <c r="CI95" s="116" t="e">
        <f t="shared" si="315"/>
        <v>#DIV/0!</v>
      </c>
      <c r="CJ95" s="114">
        <f>CJ40-CJ$8</f>
        <v>0</v>
      </c>
      <c r="CK95" s="114">
        <f>CK40-CK$8</f>
        <v>0</v>
      </c>
      <c r="CL95" s="168"/>
      <c r="CM95" s="168"/>
      <c r="CN95" s="168"/>
    </row>
    <row r="96" spans="1:92" ht="16.5">
      <c r="A96" s="11"/>
      <c r="B96" s="11"/>
      <c r="C96" s="27">
        <f t="shared" si="373"/>
        <v>25000</v>
      </c>
      <c r="D96" s="12"/>
      <c r="E96" s="29">
        <f t="shared" ref="E96:F96" si="518">E41</f>
        <v>44825.263194444444</v>
      </c>
      <c r="F96" s="215" t="str">
        <f t="shared" si="518"/>
        <v>25000Hr.</v>
      </c>
      <c r="G96" s="16"/>
      <c r="H96" s="16"/>
      <c r="I96" s="17"/>
      <c r="J96" s="115">
        <f t="shared" ref="J96:K96" si="519">J41-J$8</f>
        <v>-0.2928</v>
      </c>
      <c r="K96" s="115">
        <f t="shared" si="519"/>
        <v>-0.31990000000000002</v>
      </c>
      <c r="L96" s="20">
        <f t="shared" si="292"/>
        <v>0</v>
      </c>
      <c r="M96" s="114">
        <f t="shared" ref="M96:N96" si="520">M41-M$8</f>
        <v>-0.18729610439454999</v>
      </c>
      <c r="N96" s="114">
        <f t="shared" si="520"/>
        <v>-0.46042026482440995</v>
      </c>
      <c r="O96" s="21"/>
      <c r="P96" s="21"/>
      <c r="Q96" s="21"/>
      <c r="R96" s="21"/>
      <c r="S96" s="27">
        <f t="shared" ref="S96:T96" si="521">S41</f>
        <v>25000</v>
      </c>
      <c r="T96" s="29">
        <f t="shared" si="521"/>
        <v>44474.04583333333</v>
      </c>
      <c r="U96" s="10" t="str">
        <f t="shared" si="204"/>
        <v>25000Hr.</v>
      </c>
      <c r="V96" s="16"/>
      <c r="W96" s="16"/>
      <c r="X96" s="17"/>
      <c r="Y96" s="115">
        <f t="shared" ref="Y96:Z96" si="522">Y41-Y$8</f>
        <v>-0.2954</v>
      </c>
      <c r="Z96" s="115">
        <f t="shared" si="522"/>
        <v>-0.3261</v>
      </c>
      <c r="AA96" s="20">
        <f t="shared" si="297"/>
        <v>0</v>
      </c>
      <c r="AB96" s="114">
        <f t="shared" ref="AB96:AC96" si="523">AB41-AB$8</f>
        <v>-0.18689105403011513</v>
      </c>
      <c r="AC96" s="114">
        <f t="shared" si="523"/>
        <v>-0.46420663039352145</v>
      </c>
      <c r="AD96" s="168"/>
      <c r="AE96" s="168"/>
      <c r="AF96" s="168"/>
      <c r="AG96" s="21"/>
      <c r="AH96" s="27">
        <f t="shared" ref="AH96:AI96" si="524">AH41</f>
        <v>25000</v>
      </c>
      <c r="AI96" s="29">
        <f t="shared" si="524"/>
        <v>44474.045138888883</v>
      </c>
      <c r="AJ96" s="10" t="str">
        <f t="shared" si="205"/>
        <v>25000Hr.</v>
      </c>
      <c r="AK96" s="16"/>
      <c r="AL96" s="16"/>
      <c r="AM96" s="17"/>
      <c r="AN96" s="115">
        <f t="shared" ref="AN96:AO96" si="525">AN41-AN$8</f>
        <v>0</v>
      </c>
      <c r="AO96" s="115">
        <f t="shared" si="525"/>
        <v>0</v>
      </c>
      <c r="AP96" s="116" t="e">
        <f t="shared" si="302"/>
        <v>#DIV/0!</v>
      </c>
      <c r="AQ96" s="114">
        <f t="shared" ref="AQ96:AR96" si="526">AQ41-AQ$8</f>
        <v>0</v>
      </c>
      <c r="AR96" s="114">
        <f t="shared" si="526"/>
        <v>0</v>
      </c>
      <c r="AS96" s="168"/>
      <c r="AT96" s="168"/>
      <c r="AU96" s="168"/>
      <c r="AV96" s="21"/>
      <c r="AW96" s="27">
        <f t="shared" ref="AW96:AX96" si="527">AW41</f>
        <v>25000</v>
      </c>
      <c r="AX96" s="29">
        <f t="shared" si="527"/>
        <v>43979.125</v>
      </c>
      <c r="AY96" s="10" t="str">
        <f t="shared" si="208"/>
        <v>25000Hr.</v>
      </c>
      <c r="AZ96" s="16"/>
      <c r="BA96" s="16"/>
      <c r="BB96" s="17"/>
      <c r="BC96" s="115">
        <f t="shared" ref="BC96:BD96" si="528">BC41-BC$8</f>
        <v>0</v>
      </c>
      <c r="BD96" s="115">
        <f t="shared" si="528"/>
        <v>0</v>
      </c>
      <c r="BE96" s="116" t="e">
        <f t="shared" si="307"/>
        <v>#DIV/0!</v>
      </c>
      <c r="BF96" s="114">
        <f t="shared" ref="BF96:BG96" si="529">BF41-BF$8</f>
        <v>0</v>
      </c>
      <c r="BG96" s="114">
        <f t="shared" si="529"/>
        <v>0</v>
      </c>
      <c r="BH96" s="168"/>
      <c r="BI96" s="168"/>
      <c r="BJ96" s="168"/>
      <c r="BK96" s="21"/>
      <c r="BL96" s="27">
        <f t="shared" ref="BL96:BM96" si="530">BL41</f>
        <v>25000</v>
      </c>
      <c r="BM96" s="29">
        <f t="shared" si="530"/>
        <v>44105.101388888885</v>
      </c>
      <c r="BN96" s="10" t="str">
        <f t="shared" si="211"/>
        <v>25000Hr.</v>
      </c>
      <c r="BO96" s="16"/>
      <c r="BP96" s="16"/>
      <c r="BQ96" s="17"/>
      <c r="BR96" s="115">
        <f t="shared" ref="BR96:BS96" si="531">BR41-BR$8</f>
        <v>0</v>
      </c>
      <c r="BS96" s="115">
        <f t="shared" si="531"/>
        <v>0</v>
      </c>
      <c r="BT96" s="116" t="e">
        <f t="shared" si="311"/>
        <v>#DIV/0!</v>
      </c>
      <c r="BU96" s="114">
        <f t="shared" ref="BU96:BV96" si="532">BU41-BU$8</f>
        <v>0</v>
      </c>
      <c r="BV96" s="114">
        <f t="shared" si="532"/>
        <v>0</v>
      </c>
      <c r="BW96" s="168"/>
      <c r="BX96" s="168"/>
      <c r="BY96" s="168"/>
      <c r="BZ96" s="21"/>
      <c r="CA96" s="27">
        <f t="shared" ref="CA96:CB96" si="533">CA41</f>
        <v>25000</v>
      </c>
      <c r="CB96" s="29">
        <f t="shared" si="533"/>
        <v>44102.208333333328</v>
      </c>
      <c r="CC96" s="10" t="str">
        <f t="shared" si="212"/>
        <v>25000Hr.</v>
      </c>
      <c r="CD96" s="16"/>
      <c r="CE96" s="16"/>
      <c r="CF96" s="17"/>
      <c r="CG96" s="115">
        <f t="shared" ref="CG96:CH96" si="534">CG41-CG$8</f>
        <v>0</v>
      </c>
      <c r="CH96" s="115">
        <f t="shared" si="534"/>
        <v>0</v>
      </c>
      <c r="CI96" s="116" t="e">
        <f t="shared" si="315"/>
        <v>#DIV/0!</v>
      </c>
      <c r="CJ96" s="114">
        <f t="shared" ref="CJ96:CK96" si="535">CJ41-CJ$8</f>
        <v>0</v>
      </c>
      <c r="CK96" s="114">
        <f t="shared" si="535"/>
        <v>0</v>
      </c>
      <c r="CL96" s="168"/>
      <c r="CM96" s="168"/>
      <c r="CN96" s="168"/>
    </row>
    <row r="97" spans="1:92" ht="16.5">
      <c r="A97" s="11"/>
      <c r="B97" s="11"/>
      <c r="C97" s="27">
        <f t="shared" si="373"/>
        <v>30000</v>
      </c>
      <c r="D97" s="12"/>
      <c r="E97" s="29">
        <f t="shared" ref="E97:F97" si="536">E42</f>
        <v>45033.59652777778</v>
      </c>
      <c r="F97" s="215" t="str">
        <f t="shared" si="536"/>
        <v>30000Hr.</v>
      </c>
      <c r="G97" s="16"/>
      <c r="H97" s="16"/>
      <c r="I97" s="17"/>
      <c r="J97" s="115">
        <f t="shared" ref="J97:K97" si="537">J42-J$8</f>
        <v>-0.2928</v>
      </c>
      <c r="K97" s="115">
        <f t="shared" si="537"/>
        <v>-0.31990000000000002</v>
      </c>
      <c r="L97" s="20">
        <f t="shared" si="292"/>
        <v>0</v>
      </c>
      <c r="M97" s="114">
        <f t="shared" ref="M97:N97" si="538">M42-M$8</f>
        <v>-0.18729610439454999</v>
      </c>
      <c r="N97" s="114">
        <f t="shared" si="538"/>
        <v>-0.46042026482440995</v>
      </c>
      <c r="O97" s="21"/>
      <c r="P97" s="21"/>
      <c r="Q97" s="21"/>
      <c r="R97" s="21"/>
      <c r="S97" s="27">
        <f t="shared" ref="S97:T97" si="539">S42</f>
        <v>30000</v>
      </c>
      <c r="T97" s="29">
        <f t="shared" si="539"/>
        <v>44682.379166666666</v>
      </c>
      <c r="U97" s="10" t="str">
        <f t="shared" si="204"/>
        <v>30000Hr.</v>
      </c>
      <c r="V97" s="16"/>
      <c r="W97" s="16"/>
      <c r="X97" s="17"/>
      <c r="Y97" s="115">
        <f t="shared" ref="Y97:Z97" si="540">Y42-Y$8</f>
        <v>-0.2954</v>
      </c>
      <c r="Z97" s="115">
        <f t="shared" si="540"/>
        <v>-0.3261</v>
      </c>
      <c r="AA97" s="20">
        <f t="shared" si="297"/>
        <v>0</v>
      </c>
      <c r="AB97" s="114">
        <f t="shared" ref="AB97:AC97" si="541">AB42-AB$8</f>
        <v>-0.18689105403011513</v>
      </c>
      <c r="AC97" s="114">
        <f t="shared" si="541"/>
        <v>-0.46420663039352145</v>
      </c>
      <c r="AD97" s="168"/>
      <c r="AE97" s="168"/>
      <c r="AF97" s="168"/>
      <c r="AG97" s="21"/>
      <c r="AH97" s="27">
        <f t="shared" ref="AH97:AI97" si="542">AH42</f>
        <v>30000</v>
      </c>
      <c r="AI97" s="29">
        <f t="shared" si="542"/>
        <v>44682.378472222219</v>
      </c>
      <c r="AJ97" s="10" t="str">
        <f t="shared" si="205"/>
        <v>30000Hr.</v>
      </c>
      <c r="AK97" s="16"/>
      <c r="AL97" s="16"/>
      <c r="AM97" s="17"/>
      <c r="AN97" s="115">
        <f t="shared" ref="AN97:AO97" si="543">AN42-AN$8</f>
        <v>0</v>
      </c>
      <c r="AO97" s="115">
        <f t="shared" si="543"/>
        <v>0</v>
      </c>
      <c r="AP97" s="116" t="e">
        <f t="shared" si="302"/>
        <v>#DIV/0!</v>
      </c>
      <c r="AQ97" s="114">
        <f t="shared" ref="AQ97:AR97" si="544">AQ42-AQ$8</f>
        <v>0</v>
      </c>
      <c r="AR97" s="114">
        <f t="shared" si="544"/>
        <v>0</v>
      </c>
      <c r="AS97" s="168"/>
      <c r="AT97" s="168"/>
      <c r="AU97" s="168"/>
      <c r="AV97" s="21"/>
      <c r="AW97" s="27">
        <f t="shared" ref="AW97:AX97" si="545">AW42</f>
        <v>30000</v>
      </c>
      <c r="AX97" s="29">
        <f t="shared" si="545"/>
        <v>44187.458333333336</v>
      </c>
      <c r="AY97" s="10" t="str">
        <f t="shared" si="208"/>
        <v>30000Hr.</v>
      </c>
      <c r="AZ97" s="16"/>
      <c r="BA97" s="16"/>
      <c r="BB97" s="17"/>
      <c r="BC97" s="115">
        <f t="shared" ref="BC97:BD97" si="546">BC42-BC$8</f>
        <v>0</v>
      </c>
      <c r="BD97" s="115">
        <f t="shared" si="546"/>
        <v>0</v>
      </c>
      <c r="BE97" s="116" t="e">
        <f t="shared" si="307"/>
        <v>#DIV/0!</v>
      </c>
      <c r="BF97" s="114">
        <f t="shared" ref="BF97:BG97" si="547">BF42-BF$8</f>
        <v>0</v>
      </c>
      <c r="BG97" s="114">
        <f t="shared" si="547"/>
        <v>0</v>
      </c>
      <c r="BH97" s="168"/>
      <c r="BI97" s="168"/>
      <c r="BJ97" s="168"/>
      <c r="BK97" s="21"/>
      <c r="BL97" s="27">
        <f t="shared" ref="BL97:BM97" si="548">BL42</f>
        <v>30000</v>
      </c>
      <c r="BM97" s="29">
        <f t="shared" si="548"/>
        <v>44313.43472222222</v>
      </c>
      <c r="BN97" s="10" t="str">
        <f t="shared" si="211"/>
        <v>30000Hr.</v>
      </c>
      <c r="BO97" s="16"/>
      <c r="BP97" s="16"/>
      <c r="BQ97" s="17"/>
      <c r="BR97" s="115">
        <f t="shared" ref="BR97:BS97" si="549">BR42-BR$8</f>
        <v>0</v>
      </c>
      <c r="BS97" s="115">
        <f t="shared" si="549"/>
        <v>0</v>
      </c>
      <c r="BT97" s="116" t="e">
        <f t="shared" si="311"/>
        <v>#DIV/0!</v>
      </c>
      <c r="BU97" s="114">
        <f t="shared" ref="BU97:BV97" si="550">BU42-BU$8</f>
        <v>0</v>
      </c>
      <c r="BV97" s="114">
        <f t="shared" si="550"/>
        <v>0</v>
      </c>
      <c r="BW97" s="168"/>
      <c r="BX97" s="168"/>
      <c r="BY97" s="168"/>
      <c r="BZ97" s="21"/>
      <c r="CA97" s="27">
        <f t="shared" ref="CA97:CB97" si="551">CA42</f>
        <v>30000</v>
      </c>
      <c r="CB97" s="29">
        <f t="shared" si="551"/>
        <v>44310.541666666664</v>
      </c>
      <c r="CC97" s="10" t="str">
        <f t="shared" si="212"/>
        <v>30000Hr.</v>
      </c>
      <c r="CD97" s="16"/>
      <c r="CE97" s="16"/>
      <c r="CF97" s="17"/>
      <c r="CG97" s="115">
        <f t="shared" ref="CG97:CH97" si="552">CG42-CG$8</f>
        <v>0</v>
      </c>
      <c r="CH97" s="115">
        <f t="shared" si="552"/>
        <v>0</v>
      </c>
      <c r="CI97" s="116" t="e">
        <f t="shared" si="315"/>
        <v>#DIV/0!</v>
      </c>
      <c r="CJ97" s="114">
        <f t="shared" ref="CJ97:CK97" si="553">CJ42-CJ$8</f>
        <v>0</v>
      </c>
      <c r="CK97" s="114">
        <f t="shared" si="553"/>
        <v>0</v>
      </c>
      <c r="CL97" s="168"/>
      <c r="CM97" s="168"/>
      <c r="CN97" s="168"/>
    </row>
    <row r="98" spans="1:92" ht="16.5">
      <c r="A98" s="11"/>
      <c r="B98" s="11"/>
      <c r="C98" s="27">
        <f t="shared" si="373"/>
        <v>40000</v>
      </c>
      <c r="D98" s="12"/>
      <c r="E98" s="29">
        <f t="shared" ref="E98:F98" si="554">E43</f>
        <v>45450.263194444444</v>
      </c>
      <c r="F98" s="215" t="str">
        <f t="shared" si="554"/>
        <v>40000Hr.</v>
      </c>
      <c r="G98" s="16"/>
      <c r="H98" s="16"/>
      <c r="I98" s="17"/>
      <c r="J98" s="115">
        <f t="shared" ref="J98:K98" si="555">J43-J$8</f>
        <v>-0.2928</v>
      </c>
      <c r="K98" s="115">
        <f t="shared" si="555"/>
        <v>-0.31990000000000002</v>
      </c>
      <c r="L98" s="20">
        <f t="shared" si="292"/>
        <v>0</v>
      </c>
      <c r="M98" s="114">
        <f t="shared" ref="M98:N98" si="556">M43-M$8</f>
        <v>-0.18729610439454999</v>
      </c>
      <c r="N98" s="114">
        <f t="shared" si="556"/>
        <v>-0.46042026482440995</v>
      </c>
      <c r="O98" s="21"/>
      <c r="P98" s="21"/>
      <c r="Q98" s="21"/>
      <c r="R98" s="21"/>
      <c r="S98" s="27">
        <f t="shared" ref="S98:T98" si="557">S43</f>
        <v>40000</v>
      </c>
      <c r="T98" s="29">
        <f t="shared" si="557"/>
        <v>45099.04583333333</v>
      </c>
      <c r="U98" s="10" t="str">
        <f t="shared" si="204"/>
        <v>40000Hr.</v>
      </c>
      <c r="V98" s="16"/>
      <c r="W98" s="16"/>
      <c r="X98" s="17"/>
      <c r="Y98" s="115">
        <f t="shared" ref="Y98:Z98" si="558">Y43-Y$8</f>
        <v>-0.2954</v>
      </c>
      <c r="Z98" s="115">
        <f t="shared" si="558"/>
        <v>-0.3261</v>
      </c>
      <c r="AA98" s="20">
        <f t="shared" si="297"/>
        <v>0</v>
      </c>
      <c r="AB98" s="114">
        <f t="shared" ref="AB98:AC98" si="559">AB43-AB$8</f>
        <v>-0.18689105403011513</v>
      </c>
      <c r="AC98" s="114">
        <f t="shared" si="559"/>
        <v>-0.46420663039352145</v>
      </c>
      <c r="AD98" s="168"/>
      <c r="AE98" s="168"/>
      <c r="AF98" s="168"/>
      <c r="AG98" s="21"/>
      <c r="AH98" s="27">
        <f t="shared" ref="AH98:AI98" si="560">AH43</f>
        <v>40000</v>
      </c>
      <c r="AI98" s="29">
        <f t="shared" si="560"/>
        <v>45099.045138888883</v>
      </c>
      <c r="AJ98" s="10" t="str">
        <f t="shared" si="205"/>
        <v>40000Hr.</v>
      </c>
      <c r="AK98" s="16"/>
      <c r="AL98" s="16"/>
      <c r="AM98" s="17"/>
      <c r="AN98" s="115">
        <f t="shared" ref="AN98:AO98" si="561">AN43-AN$8</f>
        <v>0</v>
      </c>
      <c r="AO98" s="115">
        <f t="shared" si="561"/>
        <v>0</v>
      </c>
      <c r="AP98" s="116" t="e">
        <f t="shared" si="302"/>
        <v>#DIV/0!</v>
      </c>
      <c r="AQ98" s="114">
        <f t="shared" ref="AQ98:AR98" si="562">AQ43-AQ$8</f>
        <v>0</v>
      </c>
      <c r="AR98" s="114">
        <f t="shared" si="562"/>
        <v>0</v>
      </c>
      <c r="AS98" s="168"/>
      <c r="AT98" s="168"/>
      <c r="AU98" s="168"/>
      <c r="AV98" s="21"/>
      <c r="AW98" s="27">
        <f t="shared" ref="AW98:AX98" si="563">AW43</f>
        <v>40000</v>
      </c>
      <c r="AX98" s="29">
        <f t="shared" si="563"/>
        <v>44604.125</v>
      </c>
      <c r="AY98" s="10" t="str">
        <f t="shared" si="208"/>
        <v>40000Hr.</v>
      </c>
      <c r="AZ98" s="16"/>
      <c r="BA98" s="16"/>
      <c r="BB98" s="17"/>
      <c r="BC98" s="115">
        <f t="shared" ref="BC98:BD98" si="564">BC43-BC$8</f>
        <v>0</v>
      </c>
      <c r="BD98" s="115">
        <f t="shared" si="564"/>
        <v>0</v>
      </c>
      <c r="BE98" s="116" t="e">
        <f t="shared" si="307"/>
        <v>#DIV/0!</v>
      </c>
      <c r="BF98" s="114">
        <f t="shared" ref="BF98:BG98" si="565">BF43-BF$8</f>
        <v>0</v>
      </c>
      <c r="BG98" s="114">
        <f t="shared" si="565"/>
        <v>0</v>
      </c>
      <c r="BH98" s="168"/>
      <c r="BI98" s="168"/>
      <c r="BJ98" s="168"/>
      <c r="BK98" s="21"/>
      <c r="BL98" s="27">
        <f t="shared" ref="BL98:BM98" si="566">BL43</f>
        <v>40000</v>
      </c>
      <c r="BM98" s="29">
        <f t="shared" si="566"/>
        <v>44730.101388888885</v>
      </c>
      <c r="BN98" s="10" t="str">
        <f t="shared" si="211"/>
        <v>40000Hr.</v>
      </c>
      <c r="BO98" s="16"/>
      <c r="BP98" s="16"/>
      <c r="BQ98" s="17"/>
      <c r="BR98" s="115">
        <f t="shared" ref="BR98:BS98" si="567">BR43-BR$8</f>
        <v>0</v>
      </c>
      <c r="BS98" s="115">
        <f t="shared" si="567"/>
        <v>0</v>
      </c>
      <c r="BT98" s="116" t="e">
        <f t="shared" si="311"/>
        <v>#DIV/0!</v>
      </c>
      <c r="BU98" s="114">
        <f t="shared" ref="BU98:BV98" si="568">BU43-BU$8</f>
        <v>0</v>
      </c>
      <c r="BV98" s="114">
        <f t="shared" si="568"/>
        <v>0</v>
      </c>
      <c r="BW98" s="168"/>
      <c r="BX98" s="168"/>
      <c r="BY98" s="168"/>
      <c r="BZ98" s="21"/>
      <c r="CA98" s="27">
        <f t="shared" ref="CA98:CB98" si="569">CA43</f>
        <v>40000</v>
      </c>
      <c r="CB98" s="29">
        <f t="shared" si="569"/>
        <v>44727.208333333328</v>
      </c>
      <c r="CC98" s="10" t="str">
        <f t="shared" si="212"/>
        <v>40000Hr.</v>
      </c>
      <c r="CD98" s="16"/>
      <c r="CE98" s="16"/>
      <c r="CF98" s="17"/>
      <c r="CG98" s="115">
        <f t="shared" ref="CG98:CH98" si="570">CG43-CG$8</f>
        <v>0</v>
      </c>
      <c r="CH98" s="115">
        <f t="shared" si="570"/>
        <v>0</v>
      </c>
      <c r="CI98" s="116" t="e">
        <f t="shared" si="315"/>
        <v>#DIV/0!</v>
      </c>
      <c r="CJ98" s="114">
        <f t="shared" ref="CJ98:CK98" si="571">CJ43-CJ$8</f>
        <v>0</v>
      </c>
      <c r="CK98" s="114">
        <f t="shared" si="571"/>
        <v>0</v>
      </c>
      <c r="CL98" s="168"/>
      <c r="CM98" s="168"/>
      <c r="CN98" s="168"/>
    </row>
    <row r="99" spans="1:92" ht="16.5">
      <c r="A99" s="11"/>
      <c r="B99" s="11"/>
      <c r="C99" s="27">
        <f t="shared" si="373"/>
        <v>50000</v>
      </c>
      <c r="D99" s="12"/>
      <c r="E99" s="29">
        <f t="shared" ref="E99:F99" si="572">E44</f>
        <v>45866.929861111115</v>
      </c>
      <c r="F99" s="215" t="str">
        <f t="shared" si="572"/>
        <v>50000Hr.</v>
      </c>
      <c r="G99" s="16"/>
      <c r="H99" s="16"/>
      <c r="I99" s="17"/>
      <c r="J99" s="115">
        <f t="shared" ref="J99:K99" si="573">J44-J$8</f>
        <v>-0.2928</v>
      </c>
      <c r="K99" s="115">
        <f t="shared" si="573"/>
        <v>-0.31990000000000002</v>
      </c>
      <c r="L99" s="20">
        <f t="shared" si="292"/>
        <v>0</v>
      </c>
      <c r="M99" s="114">
        <f t="shared" ref="M99:N99" si="574">M44-M$8</f>
        <v>-0.18729610439454999</v>
      </c>
      <c r="N99" s="114">
        <f t="shared" si="574"/>
        <v>-0.46042026482440995</v>
      </c>
      <c r="O99" s="21"/>
      <c r="P99" s="21"/>
      <c r="Q99" s="21"/>
      <c r="R99" s="21"/>
      <c r="S99" s="27">
        <f t="shared" ref="S99:T99" si="575">S44</f>
        <v>50000</v>
      </c>
      <c r="T99" s="29">
        <f t="shared" si="575"/>
        <v>45515.712500000001</v>
      </c>
      <c r="U99" s="10" t="str">
        <f t="shared" si="204"/>
        <v>50000Hr.</v>
      </c>
      <c r="V99" s="16"/>
      <c r="W99" s="16"/>
      <c r="X99" s="17"/>
      <c r="Y99" s="115">
        <f t="shared" ref="Y99:Z99" si="576">Y44-Y$8</f>
        <v>-0.2954</v>
      </c>
      <c r="Z99" s="115">
        <f t="shared" si="576"/>
        <v>-0.3261</v>
      </c>
      <c r="AA99" s="20">
        <f t="shared" si="297"/>
        <v>0</v>
      </c>
      <c r="AB99" s="114">
        <f t="shared" ref="AB99:AC99" si="577">AB44-AB$8</f>
        <v>-0.18689105403011513</v>
      </c>
      <c r="AC99" s="114">
        <f t="shared" si="577"/>
        <v>-0.46420663039352145</v>
      </c>
      <c r="AD99" s="168"/>
      <c r="AE99" s="168"/>
      <c r="AF99" s="168"/>
      <c r="AG99" s="21"/>
      <c r="AH99" s="27">
        <f t="shared" ref="AH99:AI99" si="578">AH44</f>
        <v>50000</v>
      </c>
      <c r="AI99" s="29">
        <f t="shared" si="578"/>
        <v>45515.711805555555</v>
      </c>
      <c r="AJ99" s="10" t="str">
        <f t="shared" si="205"/>
        <v>50000Hr.</v>
      </c>
      <c r="AK99" s="16"/>
      <c r="AL99" s="16"/>
      <c r="AM99" s="17"/>
      <c r="AN99" s="115">
        <f t="shared" ref="AN99:AO99" si="579">AN44-AN$8</f>
        <v>0</v>
      </c>
      <c r="AO99" s="115">
        <f t="shared" si="579"/>
        <v>0</v>
      </c>
      <c r="AP99" s="116" t="e">
        <f t="shared" si="302"/>
        <v>#DIV/0!</v>
      </c>
      <c r="AQ99" s="114">
        <f t="shared" ref="AQ99:AR99" si="580">AQ44-AQ$8</f>
        <v>0</v>
      </c>
      <c r="AR99" s="114">
        <f t="shared" si="580"/>
        <v>0</v>
      </c>
      <c r="AS99" s="168"/>
      <c r="AT99" s="168"/>
      <c r="AU99" s="168"/>
      <c r="AV99" s="21"/>
      <c r="AW99" s="27">
        <f t="shared" ref="AW99:AX99" si="581">AW44</f>
        <v>50000</v>
      </c>
      <c r="AX99" s="29">
        <f t="shared" si="581"/>
        <v>45020.791666666672</v>
      </c>
      <c r="AY99" s="10" t="str">
        <f t="shared" si="208"/>
        <v>50000Hr.</v>
      </c>
      <c r="AZ99" s="16"/>
      <c r="BA99" s="16"/>
      <c r="BB99" s="17"/>
      <c r="BC99" s="115">
        <f t="shared" ref="BC99:BD99" si="582">BC44-BC$8</f>
        <v>0</v>
      </c>
      <c r="BD99" s="115">
        <f t="shared" si="582"/>
        <v>0</v>
      </c>
      <c r="BE99" s="116" t="e">
        <f t="shared" si="307"/>
        <v>#DIV/0!</v>
      </c>
      <c r="BF99" s="114">
        <f t="shared" ref="BF99:BG99" si="583">BF44-BF$8</f>
        <v>0</v>
      </c>
      <c r="BG99" s="114">
        <f t="shared" si="583"/>
        <v>0</v>
      </c>
      <c r="BH99" s="168"/>
      <c r="BI99" s="168"/>
      <c r="BJ99" s="168"/>
      <c r="BK99" s="21"/>
      <c r="BL99" s="27">
        <f t="shared" ref="BL99:BM99" si="584">BL44</f>
        <v>50000</v>
      </c>
      <c r="BM99" s="29">
        <f t="shared" si="584"/>
        <v>45146.768055555556</v>
      </c>
      <c r="BN99" s="10" t="str">
        <f t="shared" si="211"/>
        <v>50000Hr.</v>
      </c>
      <c r="BO99" s="16"/>
      <c r="BP99" s="16"/>
      <c r="BQ99" s="17"/>
      <c r="BR99" s="115">
        <f t="shared" ref="BR99:BS99" si="585">BR44-BR$8</f>
        <v>0</v>
      </c>
      <c r="BS99" s="115">
        <f t="shared" si="585"/>
        <v>0</v>
      </c>
      <c r="BT99" s="116" t="e">
        <f t="shared" si="311"/>
        <v>#DIV/0!</v>
      </c>
      <c r="BU99" s="114">
        <f t="shared" ref="BU99:BV99" si="586">BU44-BU$8</f>
        <v>0</v>
      </c>
      <c r="BV99" s="114">
        <f t="shared" si="586"/>
        <v>0</v>
      </c>
      <c r="BW99" s="168"/>
      <c r="BX99" s="168"/>
      <c r="BY99" s="168"/>
      <c r="BZ99" s="21"/>
      <c r="CA99" s="27">
        <f t="shared" ref="CA99:CB99" si="587">CA44</f>
        <v>50000</v>
      </c>
      <c r="CB99" s="29">
        <f t="shared" si="587"/>
        <v>45143.875</v>
      </c>
      <c r="CC99" s="10" t="str">
        <f t="shared" si="212"/>
        <v>50000Hr.</v>
      </c>
      <c r="CD99" s="16"/>
      <c r="CE99" s="16"/>
      <c r="CF99" s="17"/>
      <c r="CG99" s="115">
        <f t="shared" ref="CG99:CH99" si="588">CG44-CG$8</f>
        <v>0</v>
      </c>
      <c r="CH99" s="115">
        <f t="shared" si="588"/>
        <v>0</v>
      </c>
      <c r="CI99" s="116" t="e">
        <f t="shared" si="315"/>
        <v>#DIV/0!</v>
      </c>
      <c r="CJ99" s="114">
        <f t="shared" ref="CJ99:CK99" si="589">CJ44-CJ$8</f>
        <v>0</v>
      </c>
      <c r="CK99" s="114">
        <f t="shared" si="589"/>
        <v>0</v>
      </c>
      <c r="CL99" s="168"/>
      <c r="CM99" s="168"/>
      <c r="CN99" s="168"/>
    </row>
    <row r="100" spans="1:92" ht="16.5">
      <c r="C100" s="27"/>
      <c r="E100" s="4"/>
      <c r="F100" s="71"/>
      <c r="G100" s="72"/>
      <c r="H100" s="72"/>
      <c r="I100" s="73"/>
      <c r="J100" s="72"/>
      <c r="K100" s="72"/>
      <c r="L100" s="68"/>
      <c r="M100" s="108"/>
      <c r="N100" s="108"/>
      <c r="O100" s="21"/>
      <c r="P100" s="21"/>
      <c r="Q100" s="21"/>
      <c r="R100" s="21"/>
      <c r="S100" s="27"/>
      <c r="T100" s="4"/>
      <c r="U100" s="74"/>
      <c r="V100" s="72"/>
      <c r="W100" s="72"/>
      <c r="X100" s="73"/>
      <c r="Y100" s="72"/>
      <c r="Z100" s="72"/>
      <c r="AA100" s="68"/>
      <c r="AB100" s="21"/>
      <c r="AC100" s="21"/>
      <c r="AD100" s="21"/>
      <c r="AE100" s="21"/>
      <c r="AF100" s="21"/>
      <c r="AG100" s="21"/>
      <c r="AH100" s="27"/>
      <c r="AI100" s="4"/>
      <c r="AJ100" s="74"/>
      <c r="AK100" s="72"/>
      <c r="AL100" s="72"/>
      <c r="AM100" s="73"/>
      <c r="AN100" s="72"/>
      <c r="AO100" s="72"/>
      <c r="AP100" s="68"/>
      <c r="AQ100" s="68"/>
      <c r="AR100" s="68"/>
      <c r="AS100" s="169"/>
      <c r="AT100" s="169"/>
      <c r="AU100" s="169"/>
      <c r="AV100" s="21"/>
      <c r="AW100" s="27"/>
      <c r="AX100" s="4"/>
      <c r="AY100" s="74"/>
      <c r="AZ100" s="72"/>
      <c r="BA100" s="72"/>
      <c r="BB100" s="73"/>
      <c r="BC100" s="72"/>
      <c r="BD100" s="72"/>
      <c r="BE100" s="68"/>
      <c r="BF100" s="21"/>
      <c r="BG100" s="21"/>
      <c r="BH100" s="21"/>
      <c r="BI100" s="21"/>
      <c r="BJ100" s="21"/>
      <c r="BK100" s="21"/>
      <c r="BL100" s="27"/>
      <c r="BM100" s="4"/>
      <c r="BN100" s="71"/>
      <c r="BO100" s="72"/>
      <c r="BP100" s="72"/>
      <c r="BQ100" s="73"/>
      <c r="BR100" s="72"/>
      <c r="BS100" s="72"/>
      <c r="BT100" s="68"/>
      <c r="BU100" s="68"/>
      <c r="BV100" s="68"/>
      <c r="BW100" s="68"/>
      <c r="BX100" s="68"/>
      <c r="BY100" s="68"/>
      <c r="BZ100" s="21"/>
      <c r="CA100" s="27"/>
      <c r="CB100" s="4"/>
      <c r="CC100" s="74"/>
      <c r="CD100" s="72"/>
      <c r="CE100" s="72"/>
      <c r="CF100" s="73"/>
      <c r="CG100" s="72"/>
      <c r="CH100" s="72"/>
      <c r="CI100" s="68"/>
    </row>
    <row r="101" spans="1:92" ht="16.5">
      <c r="C101" s="27"/>
      <c r="E101" s="4"/>
      <c r="F101" s="71"/>
      <c r="G101" s="72"/>
      <c r="H101" s="72"/>
      <c r="I101" s="73"/>
      <c r="J101" s="72"/>
      <c r="K101" s="72"/>
      <c r="L101" s="68"/>
      <c r="M101" s="108"/>
      <c r="N101" s="108"/>
      <c r="O101" s="21"/>
      <c r="P101" s="21"/>
      <c r="Q101" s="21"/>
      <c r="R101" s="21"/>
      <c r="S101" s="27"/>
      <c r="T101" s="4"/>
      <c r="U101" s="74"/>
      <c r="V101" s="72"/>
      <c r="W101" s="72"/>
      <c r="X101" s="73"/>
      <c r="Y101" s="72"/>
      <c r="Z101" s="72"/>
      <c r="AA101" s="68"/>
      <c r="AB101" s="21"/>
      <c r="AC101" s="21"/>
      <c r="AD101" s="21"/>
      <c r="AE101" s="21"/>
      <c r="AF101" s="21"/>
      <c r="AG101" s="21"/>
      <c r="AH101" s="27"/>
      <c r="AI101" s="4"/>
      <c r="AJ101" s="74"/>
      <c r="AK101" s="72"/>
      <c r="AL101" s="72"/>
      <c r="AM101" s="73"/>
      <c r="AN101" s="72"/>
      <c r="AO101" s="72"/>
      <c r="AP101" s="68"/>
      <c r="AQ101" s="68"/>
      <c r="AR101" s="68"/>
      <c r="AS101" s="68"/>
      <c r="AT101" s="68"/>
      <c r="AU101" s="68"/>
      <c r="AV101" s="21"/>
      <c r="AW101" s="27"/>
      <c r="AX101" s="4"/>
      <c r="AY101" s="74"/>
      <c r="AZ101" s="72"/>
      <c r="BA101" s="72"/>
      <c r="BB101" s="73"/>
      <c r="BC101" s="72"/>
      <c r="BD101" s="72"/>
      <c r="BE101" s="68"/>
      <c r="BF101" s="21"/>
      <c r="BG101" s="21"/>
      <c r="BH101" s="21"/>
      <c r="BI101" s="21"/>
      <c r="BJ101" s="21"/>
      <c r="BK101" s="21"/>
      <c r="BL101" s="27"/>
      <c r="BM101" s="4"/>
      <c r="BN101" s="71"/>
      <c r="BO101" s="72"/>
      <c r="BP101" s="72"/>
      <c r="BQ101" s="73"/>
      <c r="BR101" s="72"/>
      <c r="BS101" s="72"/>
      <c r="BT101" s="68"/>
      <c r="BU101" s="68"/>
      <c r="BV101" s="68"/>
      <c r="BW101" s="68"/>
      <c r="BX101" s="68"/>
      <c r="BY101" s="68"/>
      <c r="BZ101" s="21"/>
      <c r="CA101" s="27"/>
      <c r="CB101" s="4"/>
      <c r="CC101" s="74"/>
      <c r="CD101" s="72"/>
      <c r="CE101" s="72"/>
      <c r="CF101" s="73"/>
      <c r="CG101" s="72"/>
      <c r="CH101" s="72"/>
      <c r="CI101" s="68"/>
    </row>
    <row r="102" spans="1:92" ht="16.5">
      <c r="C102" s="27"/>
      <c r="E102" s="4"/>
      <c r="F102" s="71"/>
      <c r="G102" s="72"/>
      <c r="H102" s="72"/>
      <c r="I102" s="73"/>
      <c r="J102" s="72"/>
      <c r="K102" s="72"/>
      <c r="L102" s="68"/>
      <c r="M102" s="108"/>
      <c r="N102" s="108"/>
      <c r="O102" s="21"/>
      <c r="P102" s="21"/>
      <c r="Q102" s="21"/>
      <c r="R102" s="21"/>
      <c r="S102" s="27"/>
      <c r="T102" s="4"/>
      <c r="U102" s="74"/>
      <c r="V102" s="72"/>
      <c r="W102" s="72"/>
      <c r="X102" s="73"/>
      <c r="Y102" s="72"/>
      <c r="Z102" s="72"/>
      <c r="AA102" s="68"/>
      <c r="AB102" s="21"/>
      <c r="AC102" s="21"/>
      <c r="AD102" s="21"/>
      <c r="AE102" s="21"/>
      <c r="AF102" s="21"/>
      <c r="AG102" s="21"/>
      <c r="AH102" s="27"/>
      <c r="AI102" s="4"/>
      <c r="AJ102" s="74"/>
      <c r="AK102" s="72"/>
      <c r="AL102" s="72"/>
      <c r="AM102" s="73"/>
      <c r="AN102" s="72"/>
      <c r="AO102" s="72"/>
      <c r="AP102" s="68"/>
      <c r="AQ102" s="68"/>
      <c r="AR102" s="68"/>
      <c r="AS102" s="68"/>
      <c r="AT102" s="68"/>
      <c r="AU102" s="68"/>
      <c r="AV102" s="21"/>
      <c r="AW102" s="27"/>
      <c r="AX102" s="4"/>
      <c r="AY102" s="74"/>
      <c r="AZ102" s="72"/>
      <c r="BA102" s="72"/>
      <c r="BB102" s="73"/>
      <c r="BC102" s="72"/>
      <c r="BD102" s="72"/>
      <c r="BE102" s="68"/>
      <c r="BF102" s="21"/>
      <c r="BG102" s="21"/>
      <c r="BH102" s="21"/>
      <c r="BI102" s="21"/>
      <c r="BJ102" s="21"/>
      <c r="BK102" s="21"/>
      <c r="BL102" s="27"/>
      <c r="BM102" s="4"/>
      <c r="BN102" s="71"/>
      <c r="BO102" s="72"/>
      <c r="BP102" s="72"/>
      <c r="BQ102" s="73"/>
      <c r="BR102" s="72"/>
      <c r="BS102" s="72"/>
      <c r="BT102" s="68"/>
      <c r="BU102" s="68"/>
      <c r="BV102" s="68"/>
      <c r="BW102" s="68"/>
      <c r="BX102" s="68"/>
      <c r="BY102" s="68"/>
      <c r="BZ102" s="21"/>
      <c r="CA102" s="27"/>
      <c r="CB102" s="4"/>
      <c r="CC102" s="74"/>
      <c r="CD102" s="72"/>
      <c r="CE102" s="72"/>
      <c r="CF102" s="73"/>
      <c r="CG102" s="72"/>
      <c r="CH102" s="72"/>
      <c r="CI102" s="68"/>
    </row>
    <row r="103" spans="1:92" ht="15" customHeight="1">
      <c r="U103" s="7"/>
      <c r="X103" s="8"/>
      <c r="AY103" s="7"/>
      <c r="BB103" s="8"/>
      <c r="CC103" s="7"/>
      <c r="CF103" s="8"/>
    </row>
    <row r="106" spans="1:92" ht="27" hidden="1">
      <c r="C106" s="35" t="s">
        <v>8</v>
      </c>
      <c r="F106" s="144">
        <f>F4</f>
        <v>0</v>
      </c>
      <c r="G106" s="145"/>
      <c r="H106" s="146"/>
      <c r="I106" s="146"/>
      <c r="J106" s="147"/>
      <c r="K106" s="147"/>
      <c r="L106" s="146"/>
      <c r="M106" s="148"/>
      <c r="N106" s="148"/>
      <c r="O106" s="146"/>
      <c r="P106" s="146"/>
      <c r="Q106" s="146"/>
      <c r="R106" s="146"/>
      <c r="S106" s="35" t="s">
        <v>8</v>
      </c>
      <c r="U106" s="144">
        <f>U4</f>
        <v>0</v>
      </c>
      <c r="V106" s="145"/>
      <c r="W106" s="146"/>
      <c r="X106" s="146"/>
      <c r="Y106" s="146"/>
      <c r="Z106" s="146"/>
      <c r="AA106" s="146"/>
      <c r="AB106" s="146"/>
      <c r="AC106" s="146"/>
      <c r="AD106" s="146"/>
      <c r="AE106" s="146"/>
      <c r="AF106" s="146"/>
      <c r="AG106" s="146"/>
      <c r="AH106" s="35" t="s">
        <v>8</v>
      </c>
      <c r="AJ106" s="144">
        <f>AJ4</f>
        <v>0</v>
      </c>
      <c r="AK106" s="145"/>
      <c r="AL106" s="146"/>
      <c r="AM106" s="146"/>
      <c r="AN106" s="146"/>
      <c r="AO106" s="146"/>
      <c r="AP106" s="146"/>
      <c r="AQ106" s="146"/>
      <c r="AR106" s="146"/>
      <c r="AS106" s="146"/>
      <c r="AT106" s="146"/>
      <c r="AU106" s="146"/>
      <c r="AV106" s="145"/>
      <c r="AW106" s="35" t="s">
        <v>8</v>
      </c>
      <c r="AY106" s="144">
        <f>AY4</f>
        <v>0</v>
      </c>
      <c r="AZ106" s="145"/>
      <c r="BA106" s="146"/>
      <c r="BB106" s="146"/>
      <c r="BC106" s="146"/>
      <c r="BD106" s="146"/>
      <c r="BE106" s="146"/>
      <c r="BF106" s="145"/>
      <c r="BG106" s="145"/>
      <c r="BH106" s="145"/>
      <c r="BI106" s="145"/>
      <c r="BJ106" s="145"/>
      <c r="BK106" s="145"/>
      <c r="BL106" s="35" t="s">
        <v>8</v>
      </c>
      <c r="BN106" s="144">
        <f>BN4</f>
        <v>0</v>
      </c>
      <c r="BO106" s="145"/>
      <c r="BP106" s="146"/>
      <c r="BQ106" s="146"/>
      <c r="BR106" s="147"/>
      <c r="BS106" s="147"/>
      <c r="BT106" s="146"/>
      <c r="BU106" s="146"/>
      <c r="BV106" s="146"/>
      <c r="BW106" s="146"/>
      <c r="BX106" s="146"/>
      <c r="BY106" s="146"/>
      <c r="BZ106" s="145"/>
      <c r="CA106" s="35" t="s">
        <v>8</v>
      </c>
      <c r="CC106" s="144">
        <f>CC4</f>
        <v>0</v>
      </c>
      <c r="CD106" s="145"/>
      <c r="CE106" s="146"/>
      <c r="CF106" s="146"/>
      <c r="CG106" s="146"/>
      <c r="CH106" s="146"/>
      <c r="CI106" s="146"/>
      <c r="CJ106" s="44"/>
      <c r="CK106" s="44"/>
      <c r="CL106" s="44"/>
      <c r="CM106" s="44"/>
      <c r="CN106" s="44"/>
    </row>
    <row r="107" spans="1:92" ht="18" hidden="1">
      <c r="C107" s="137" t="s">
        <v>42</v>
      </c>
      <c r="N107" s="106" t="s">
        <v>12</v>
      </c>
      <c r="S107" s="137" t="s">
        <v>42</v>
      </c>
      <c r="U107"/>
      <c r="AH107" s="137" t="s">
        <v>42</v>
      </c>
      <c r="AW107" s="137" t="s">
        <v>42</v>
      </c>
      <c r="BL107" s="137" t="s">
        <v>42</v>
      </c>
      <c r="BN107" s="34"/>
      <c r="CA107" s="137" t="s">
        <v>42</v>
      </c>
    </row>
    <row r="108" spans="1:92" ht="17.25" hidden="1">
      <c r="F108" s="2"/>
      <c r="G108" s="226" t="s">
        <v>0</v>
      </c>
      <c r="H108" s="226"/>
      <c r="I108" s="226"/>
      <c r="J108" s="226" t="s">
        <v>1</v>
      </c>
      <c r="K108" s="226"/>
      <c r="L108" s="226"/>
      <c r="N108" s="106" t="s">
        <v>13</v>
      </c>
      <c r="U108" s="2"/>
      <c r="V108" s="226" t="s">
        <v>0</v>
      </c>
      <c r="W108" s="226"/>
      <c r="X108" s="226"/>
      <c r="Y108" s="226" t="s">
        <v>1</v>
      </c>
      <c r="Z108" s="226"/>
      <c r="AA108" s="226"/>
      <c r="AJ108" s="2"/>
      <c r="AK108" s="226" t="s">
        <v>0</v>
      </c>
      <c r="AL108" s="226"/>
      <c r="AM108" s="226"/>
      <c r="AN108" s="226" t="s">
        <v>1</v>
      </c>
      <c r="AO108" s="226"/>
      <c r="AP108" s="226"/>
      <c r="AQ108" s="67"/>
      <c r="AR108" s="67"/>
      <c r="AS108" s="67"/>
      <c r="AT108" s="67"/>
      <c r="AU108" s="67"/>
      <c r="AY108" s="2"/>
      <c r="AZ108" s="226" t="s">
        <v>0</v>
      </c>
      <c r="BA108" s="226"/>
      <c r="BB108" s="226"/>
      <c r="BC108" s="226" t="s">
        <v>1</v>
      </c>
      <c r="BD108" s="226"/>
      <c r="BE108" s="226"/>
      <c r="BN108" s="2"/>
      <c r="BO108" s="226" t="s">
        <v>0</v>
      </c>
      <c r="BP108" s="226"/>
      <c r="BQ108" s="226"/>
      <c r="BR108" s="226" t="s">
        <v>1</v>
      </c>
      <c r="BS108" s="226"/>
      <c r="BT108" s="226"/>
      <c r="BU108" s="67"/>
      <c r="BV108" s="67"/>
      <c r="BW108" s="67"/>
      <c r="BX108" s="67"/>
      <c r="BY108" s="67"/>
      <c r="CC108" s="2"/>
      <c r="CD108" s="226" t="s">
        <v>0</v>
      </c>
      <c r="CE108" s="226"/>
      <c r="CF108" s="226"/>
      <c r="CG108" s="226" t="s">
        <v>1</v>
      </c>
      <c r="CH108" s="226"/>
      <c r="CI108" s="226"/>
    </row>
    <row r="109" spans="1:92" ht="17.25" hidden="1">
      <c r="C109" s="27" t="s">
        <v>5</v>
      </c>
      <c r="E109" s="3" t="s">
        <v>25</v>
      </c>
      <c r="F109" s="175" t="s">
        <v>54</v>
      </c>
      <c r="G109" s="9" t="s">
        <v>2</v>
      </c>
      <c r="H109" s="9" t="s">
        <v>3</v>
      </c>
      <c r="I109" s="9" t="s">
        <v>11</v>
      </c>
      <c r="J109" s="9" t="s">
        <v>2</v>
      </c>
      <c r="K109" s="9" t="s">
        <v>3</v>
      </c>
      <c r="L109" s="9" t="s">
        <v>11</v>
      </c>
      <c r="N109" s="106" t="s">
        <v>14</v>
      </c>
      <c r="O109" s="42" t="s">
        <v>15</v>
      </c>
      <c r="P109" s="42"/>
      <c r="Q109" s="42" t="s">
        <v>16</v>
      </c>
      <c r="R109" s="42"/>
      <c r="S109" s="27" t="s">
        <v>5</v>
      </c>
      <c r="T109" s="3" t="s">
        <v>25</v>
      </c>
      <c r="U109" s="175"/>
      <c r="V109" s="9" t="s">
        <v>2</v>
      </c>
      <c r="W109" s="9" t="s">
        <v>3</v>
      </c>
      <c r="X109" s="9" t="s">
        <v>11</v>
      </c>
      <c r="Y109" s="9" t="s">
        <v>2</v>
      </c>
      <c r="Z109" s="9" t="s">
        <v>3</v>
      </c>
      <c r="AA109" s="9" t="s">
        <v>11</v>
      </c>
      <c r="AH109" s="27" t="s">
        <v>5</v>
      </c>
      <c r="AI109" s="3" t="s">
        <v>25</v>
      </c>
      <c r="AJ109" s="175" t="s">
        <v>54</v>
      </c>
      <c r="AK109" s="9" t="s">
        <v>2</v>
      </c>
      <c r="AL109" s="9" t="s">
        <v>3</v>
      </c>
      <c r="AM109" s="9" t="s">
        <v>11</v>
      </c>
      <c r="AN109" s="9" t="s">
        <v>2</v>
      </c>
      <c r="AO109" s="9" t="s">
        <v>3</v>
      </c>
      <c r="AP109" s="9" t="s">
        <v>11</v>
      </c>
      <c r="AQ109" s="67"/>
      <c r="AR109" s="67"/>
      <c r="AS109" s="67"/>
      <c r="AT109" s="67"/>
      <c r="AU109" s="67"/>
      <c r="AW109" s="27" t="s">
        <v>5</v>
      </c>
      <c r="AX109" s="3" t="s">
        <v>25</v>
      </c>
      <c r="AY109" s="175" t="s">
        <v>54</v>
      </c>
      <c r="AZ109" s="9" t="s">
        <v>2</v>
      </c>
      <c r="BA109" s="9" t="s">
        <v>3</v>
      </c>
      <c r="BB109" s="9" t="s">
        <v>11</v>
      </c>
      <c r="BC109" s="9" t="s">
        <v>2</v>
      </c>
      <c r="BD109" s="9" t="s">
        <v>3</v>
      </c>
      <c r="BE109" s="9" t="s">
        <v>11</v>
      </c>
      <c r="BL109" s="27" t="s">
        <v>5</v>
      </c>
      <c r="BM109" s="3" t="s">
        <v>25</v>
      </c>
      <c r="BN109" s="175" t="s">
        <v>54</v>
      </c>
      <c r="BO109" s="9" t="s">
        <v>2</v>
      </c>
      <c r="BP109" s="9" t="s">
        <v>3</v>
      </c>
      <c r="BQ109" s="9" t="s">
        <v>11</v>
      </c>
      <c r="BR109" s="9" t="s">
        <v>2</v>
      </c>
      <c r="BS109" s="9" t="s">
        <v>3</v>
      </c>
      <c r="BT109" s="9" t="s">
        <v>11</v>
      </c>
      <c r="BU109" s="67"/>
      <c r="BV109" s="67"/>
      <c r="BW109" s="67"/>
      <c r="BX109" s="67"/>
      <c r="BY109" s="67"/>
      <c r="CA109" s="27" t="s">
        <v>5</v>
      </c>
      <c r="CB109" s="3" t="s">
        <v>25</v>
      </c>
      <c r="CC109" s="175" t="s">
        <v>54</v>
      </c>
      <c r="CD109" s="9" t="s">
        <v>2</v>
      </c>
      <c r="CE109" s="9" t="s">
        <v>3</v>
      </c>
      <c r="CF109" s="9" t="s">
        <v>11</v>
      </c>
      <c r="CG109" s="9" t="s">
        <v>2</v>
      </c>
      <c r="CH109" s="9" t="s">
        <v>3</v>
      </c>
      <c r="CI109" s="9" t="s">
        <v>11</v>
      </c>
    </row>
    <row r="110" spans="1:92" ht="15" hidden="1">
      <c r="C110" s="27">
        <f>C63</f>
        <v>0</v>
      </c>
      <c r="E110" s="29">
        <f>E63</f>
        <v>43783.59652777778</v>
      </c>
      <c r="F110" s="2" t="str">
        <f>F63</f>
        <v>0Hr.</v>
      </c>
      <c r="G110" s="18"/>
      <c r="H110" s="18"/>
      <c r="I110" s="19"/>
      <c r="J110" s="18"/>
      <c r="K110" s="18"/>
      <c r="L110" s="20"/>
      <c r="M110" s="108"/>
      <c r="N110" s="154">
        <v>87</v>
      </c>
      <c r="O110" s="155">
        <v>-0.01</v>
      </c>
      <c r="P110" s="155"/>
      <c r="Q110" s="155">
        <v>-1.4999999999999999E-2</v>
      </c>
      <c r="R110" s="189"/>
      <c r="S110" s="27">
        <f>S63</f>
        <v>0</v>
      </c>
      <c r="T110" s="29">
        <f>T63</f>
        <v>43432.379166666666</v>
      </c>
      <c r="U110" s="2" t="str">
        <f t="shared" ref="U110:U126" si="590">F110</f>
        <v>0Hr.</v>
      </c>
      <c r="V110" s="18"/>
      <c r="W110" s="18"/>
      <c r="X110" s="19"/>
      <c r="Y110" s="18"/>
      <c r="Z110" s="18"/>
      <c r="AA110" s="20"/>
      <c r="AB110" s="21"/>
      <c r="AC110" s="21"/>
      <c r="AD110" s="21"/>
      <c r="AE110" s="21"/>
      <c r="AF110" s="21"/>
      <c r="AG110" s="21"/>
      <c r="AH110" s="27">
        <f>AH63</f>
        <v>0</v>
      </c>
      <c r="AI110" s="29">
        <f>AI63</f>
        <v>43432.378472222219</v>
      </c>
      <c r="AJ110" s="2" t="str">
        <f t="shared" ref="AJ110:AJ126" si="591">F110</f>
        <v>0Hr.</v>
      </c>
      <c r="AK110" s="18"/>
      <c r="AL110" s="18"/>
      <c r="AM110" s="19"/>
      <c r="AN110" s="18"/>
      <c r="AO110" s="18"/>
      <c r="AP110" s="20"/>
      <c r="AQ110" s="69"/>
      <c r="AR110" s="69"/>
      <c r="AS110" s="69"/>
      <c r="AT110" s="69"/>
      <c r="AU110" s="69"/>
      <c r="AV110" s="21"/>
      <c r="AW110" s="27">
        <f>AW63</f>
        <v>0</v>
      </c>
      <c r="AX110" s="29">
        <f>AX63</f>
        <v>42937.458333333336</v>
      </c>
      <c r="AY110" s="2" t="str">
        <f t="shared" ref="AY110:AY126" si="592">F110</f>
        <v>0Hr.</v>
      </c>
      <c r="AZ110" s="18"/>
      <c r="BA110" s="18"/>
      <c r="BB110" s="19"/>
      <c r="BC110" s="18"/>
      <c r="BD110" s="18"/>
      <c r="BE110" s="20"/>
      <c r="BF110" s="21"/>
      <c r="BG110" s="21"/>
      <c r="BH110" s="21"/>
      <c r="BI110" s="21"/>
      <c r="BJ110" s="21"/>
      <c r="BK110" s="30"/>
      <c r="BL110" s="27">
        <f>BL63</f>
        <v>0</v>
      </c>
      <c r="BM110" s="29">
        <f>BM63</f>
        <v>43063.43472222222</v>
      </c>
      <c r="BN110" s="2" t="str">
        <f t="shared" ref="BN110:BN126" si="593">F110</f>
        <v>0Hr.</v>
      </c>
      <c r="BO110" s="18"/>
      <c r="BP110" s="18"/>
      <c r="BQ110" s="19"/>
      <c r="BR110" s="18"/>
      <c r="BS110" s="18"/>
      <c r="BT110" s="20"/>
      <c r="BU110" s="69"/>
      <c r="BV110" s="69"/>
      <c r="BW110" s="69"/>
      <c r="BX110" s="69"/>
      <c r="BY110" s="69"/>
      <c r="BZ110" s="21"/>
      <c r="CA110" s="27">
        <f>CA63</f>
        <v>0</v>
      </c>
      <c r="CB110" s="29">
        <f>CB63</f>
        <v>43060.541666666664</v>
      </c>
      <c r="CC110" s="2" t="str">
        <f t="shared" ref="CC110:CC126" si="594">F110</f>
        <v>0Hr.</v>
      </c>
      <c r="CD110" s="18"/>
      <c r="CE110" s="18"/>
      <c r="CF110" s="19"/>
      <c r="CG110" s="18"/>
      <c r="CH110" s="18"/>
      <c r="CI110" s="20"/>
    </row>
    <row r="111" spans="1:92" ht="15" hidden="1">
      <c r="C111" s="27">
        <f>C65</f>
        <v>8.3333333333333301E-2</v>
      </c>
      <c r="E111" s="29">
        <f>E65</f>
        <v>43783.6</v>
      </c>
      <c r="F111" s="2" t="str">
        <f>F65</f>
        <v>5min</v>
      </c>
      <c r="G111" s="16"/>
      <c r="H111" s="16"/>
      <c r="I111" s="17"/>
      <c r="J111" s="18"/>
      <c r="K111" s="18"/>
      <c r="L111" s="20"/>
      <c r="M111" s="108"/>
      <c r="N111" s="154">
        <v>87</v>
      </c>
      <c r="O111" s="155">
        <v>-0.01</v>
      </c>
      <c r="P111" s="155"/>
      <c r="Q111" s="155">
        <v>-1.4999999999999999E-2</v>
      </c>
      <c r="R111" s="189"/>
      <c r="S111" s="27">
        <f>S65</f>
        <v>8.3333333333333301E-2</v>
      </c>
      <c r="T111" s="29">
        <f>T65</f>
        <v>43432.382638888885</v>
      </c>
      <c r="U111" s="2" t="str">
        <f t="shared" si="590"/>
        <v>5min</v>
      </c>
      <c r="V111" s="16"/>
      <c r="W111" s="16"/>
      <c r="X111" s="17"/>
      <c r="Y111" s="18"/>
      <c r="Z111" s="18"/>
      <c r="AA111" s="20"/>
      <c r="AB111" s="21"/>
      <c r="AC111" s="21"/>
      <c r="AD111" s="21"/>
      <c r="AE111" s="21"/>
      <c r="AF111" s="21"/>
      <c r="AG111" s="21"/>
      <c r="AH111" s="27">
        <f>AH65</f>
        <v>8.3333333333333301E-2</v>
      </c>
      <c r="AI111" s="29">
        <f>AI65</f>
        <v>43432.381944444438</v>
      </c>
      <c r="AJ111" s="2" t="str">
        <f t="shared" si="591"/>
        <v>5min</v>
      </c>
      <c r="AK111" s="16"/>
      <c r="AL111" s="16"/>
      <c r="AM111" s="17"/>
      <c r="AN111" s="18"/>
      <c r="AO111" s="18"/>
      <c r="AP111" s="20"/>
      <c r="AQ111" s="69"/>
      <c r="AR111" s="69"/>
      <c r="AS111" s="69"/>
      <c r="AT111" s="69"/>
      <c r="AU111" s="69"/>
      <c r="AV111" s="21"/>
      <c r="AW111" s="27">
        <f>AW65</f>
        <v>8.3333333333333301E-2</v>
      </c>
      <c r="AX111" s="29">
        <f>AX65</f>
        <v>42937.461805555555</v>
      </c>
      <c r="AY111" s="2" t="str">
        <f t="shared" si="592"/>
        <v>5min</v>
      </c>
      <c r="AZ111" s="16"/>
      <c r="BA111" s="16"/>
      <c r="BB111" s="17"/>
      <c r="BC111" s="18"/>
      <c r="BD111" s="18"/>
      <c r="BE111" s="20"/>
      <c r="BF111" s="21"/>
      <c r="BG111" s="21"/>
      <c r="BH111" s="21"/>
      <c r="BI111" s="21"/>
      <c r="BJ111" s="21"/>
      <c r="BK111" s="30"/>
      <c r="BL111" s="27">
        <f>BL65</f>
        <v>8.3333333333333301E-2</v>
      </c>
      <c r="BM111" s="29">
        <f>BM65</f>
        <v>43063.438194444439</v>
      </c>
      <c r="BN111" s="2" t="str">
        <f t="shared" si="593"/>
        <v>5min</v>
      </c>
      <c r="BO111" s="16"/>
      <c r="BP111" s="16"/>
      <c r="BQ111" s="17"/>
      <c r="BR111" s="18"/>
      <c r="BS111" s="18"/>
      <c r="BT111" s="20"/>
      <c r="BU111" s="69"/>
      <c r="BV111" s="69"/>
      <c r="BW111" s="69"/>
      <c r="BX111" s="69"/>
      <c r="BY111" s="69"/>
      <c r="BZ111" s="21"/>
      <c r="CA111" s="27">
        <f>CA65</f>
        <v>8.3333333333333301E-2</v>
      </c>
      <c r="CB111" s="29">
        <f>CB65</f>
        <v>43060.545138888883</v>
      </c>
      <c r="CC111" s="2" t="str">
        <f t="shared" si="594"/>
        <v>5min</v>
      </c>
      <c r="CD111" s="16"/>
      <c r="CE111" s="16"/>
      <c r="CF111" s="17"/>
      <c r="CG111" s="18"/>
      <c r="CH111" s="18"/>
      <c r="CI111" s="20"/>
    </row>
    <row r="112" spans="1:92" ht="15" hidden="1">
      <c r="C112" s="27">
        <f t="shared" ref="C112:C118" si="595">C69</f>
        <v>1</v>
      </c>
      <c r="E112" s="29">
        <f t="shared" ref="E112:F118" si="596">E69</f>
        <v>43783.638194444444</v>
      </c>
      <c r="F112" s="2" t="str">
        <f t="shared" si="596"/>
        <v>1Hr.</v>
      </c>
      <c r="G112" s="16"/>
      <c r="H112" s="16"/>
      <c r="I112" s="17"/>
      <c r="J112" s="18"/>
      <c r="K112" s="18"/>
      <c r="L112" s="20"/>
      <c r="M112" s="108"/>
      <c r="N112" s="154">
        <v>87</v>
      </c>
      <c r="O112" s="155">
        <v>-0.01</v>
      </c>
      <c r="P112" s="155"/>
      <c r="Q112" s="155">
        <v>-1.4999999999999999E-2</v>
      </c>
      <c r="R112" s="189"/>
      <c r="S112" s="27">
        <f t="shared" ref="S112:T118" si="597">S69</f>
        <v>1</v>
      </c>
      <c r="T112" s="29">
        <f t="shared" si="597"/>
        <v>43432.42083333333</v>
      </c>
      <c r="U112" s="2" t="str">
        <f t="shared" si="590"/>
        <v>1Hr.</v>
      </c>
      <c r="V112" s="16"/>
      <c r="W112" s="16"/>
      <c r="X112" s="17"/>
      <c r="Y112" s="18"/>
      <c r="Z112" s="18"/>
      <c r="AA112" s="20"/>
      <c r="AB112" s="24"/>
      <c r="AC112" s="24"/>
      <c r="AD112" s="24"/>
      <c r="AE112" s="24"/>
      <c r="AF112" s="24"/>
      <c r="AG112" s="21"/>
      <c r="AH112" s="27">
        <f t="shared" ref="AH112:AI118" si="598">AH69</f>
        <v>1</v>
      </c>
      <c r="AI112" s="29">
        <f t="shared" si="598"/>
        <v>43432.420138888883</v>
      </c>
      <c r="AJ112" s="2" t="str">
        <f t="shared" si="591"/>
        <v>1Hr.</v>
      </c>
      <c r="AK112" s="16"/>
      <c r="AL112" s="16"/>
      <c r="AM112" s="17"/>
      <c r="AN112" s="18"/>
      <c r="AO112" s="18"/>
      <c r="AP112" s="20"/>
      <c r="AQ112" s="69"/>
      <c r="AR112" s="69"/>
      <c r="AS112" s="69"/>
      <c r="AT112" s="69"/>
      <c r="AU112" s="69"/>
      <c r="AV112" s="21"/>
      <c r="AW112" s="27">
        <f t="shared" ref="AW112:AX118" si="599">AW69</f>
        <v>1</v>
      </c>
      <c r="AX112" s="29">
        <f t="shared" si="599"/>
        <v>42937.5</v>
      </c>
      <c r="AY112" s="2" t="str">
        <f t="shared" si="592"/>
        <v>1Hr.</v>
      </c>
      <c r="AZ112" s="16"/>
      <c r="BA112" s="16"/>
      <c r="BB112" s="17"/>
      <c r="BC112" s="18"/>
      <c r="BD112" s="18"/>
      <c r="BE112" s="20"/>
      <c r="BF112" s="21"/>
      <c r="BG112" s="21"/>
      <c r="BH112" s="21"/>
      <c r="BI112" s="21"/>
      <c r="BJ112" s="21"/>
      <c r="BK112" s="30"/>
      <c r="BL112" s="27">
        <f t="shared" ref="BL112:BM118" si="600">BL69</f>
        <v>1</v>
      </c>
      <c r="BM112" s="29">
        <f t="shared" si="600"/>
        <v>43063.476388888885</v>
      </c>
      <c r="BN112" s="2" t="str">
        <f t="shared" si="593"/>
        <v>1Hr.</v>
      </c>
      <c r="BO112" s="16"/>
      <c r="BP112" s="16"/>
      <c r="BQ112" s="17"/>
      <c r="BR112" s="18"/>
      <c r="BS112" s="18"/>
      <c r="BT112" s="20"/>
      <c r="BU112" s="69"/>
      <c r="BV112" s="69"/>
      <c r="BW112" s="69"/>
      <c r="BX112" s="69"/>
      <c r="BY112" s="69"/>
      <c r="BZ112" s="21"/>
      <c r="CA112" s="27">
        <f t="shared" ref="CA112:CB118" si="601">CA69</f>
        <v>1</v>
      </c>
      <c r="CB112" s="29">
        <f t="shared" si="601"/>
        <v>43060.583333333328</v>
      </c>
      <c r="CC112" s="2" t="str">
        <f t="shared" si="594"/>
        <v>1Hr.</v>
      </c>
      <c r="CD112" s="16"/>
      <c r="CE112" s="16"/>
      <c r="CF112" s="17"/>
      <c r="CG112" s="18"/>
      <c r="CH112" s="18"/>
      <c r="CI112" s="20"/>
    </row>
    <row r="113" spans="3:88" ht="15" hidden="1">
      <c r="C113" s="27">
        <f t="shared" si="595"/>
        <v>2</v>
      </c>
      <c r="E113" s="29">
        <f t="shared" si="596"/>
        <v>43783.679861111115</v>
      </c>
      <c r="F113" s="2" t="str">
        <f t="shared" si="596"/>
        <v>2Hr.</v>
      </c>
      <c r="G113" s="16"/>
      <c r="H113" s="16"/>
      <c r="I113" s="17"/>
      <c r="J113" s="115">
        <f t="shared" ref="J113:K118" si="602">J15-J$15</f>
        <v>0</v>
      </c>
      <c r="K113" s="115">
        <f t="shared" si="602"/>
        <v>0</v>
      </c>
      <c r="L113" s="116">
        <f t="shared" ref="L113:L118" si="603">L15/L$15*100</f>
        <v>100</v>
      </c>
      <c r="M113" s="112"/>
      <c r="N113" s="154">
        <v>87</v>
      </c>
      <c r="O113" s="155">
        <v>-0.01</v>
      </c>
      <c r="P113" s="155"/>
      <c r="Q113" s="155">
        <v>-1.4999999999999999E-2</v>
      </c>
      <c r="R113" s="189"/>
      <c r="S113" s="27">
        <f t="shared" si="597"/>
        <v>2</v>
      </c>
      <c r="T113" s="29">
        <f t="shared" si="597"/>
        <v>43432.462500000001</v>
      </c>
      <c r="U113" s="2" t="str">
        <f t="shared" si="590"/>
        <v>2Hr.</v>
      </c>
      <c r="V113" s="16"/>
      <c r="W113" s="16"/>
      <c r="X113" s="17"/>
      <c r="Y113" s="115">
        <f t="shared" ref="Y113:Z118" si="604">Y15-Y$15</f>
        <v>0</v>
      </c>
      <c r="Z113" s="115">
        <f t="shared" si="604"/>
        <v>0</v>
      </c>
      <c r="AA113" s="116">
        <f t="shared" ref="AA113:AA118" si="605">AA15/AA$15*100</f>
        <v>100</v>
      </c>
      <c r="AB113" s="24"/>
      <c r="AC113" s="24"/>
      <c r="AD113" s="24"/>
      <c r="AE113" s="24"/>
      <c r="AF113" s="24"/>
      <c r="AG113" s="21"/>
      <c r="AH113" s="27">
        <f t="shared" si="598"/>
        <v>2</v>
      </c>
      <c r="AI113" s="29">
        <f t="shared" si="598"/>
        <v>43432.461805555555</v>
      </c>
      <c r="AJ113" s="2" t="str">
        <f t="shared" si="591"/>
        <v>2Hr.</v>
      </c>
      <c r="AK113" s="16"/>
      <c r="AL113" s="16"/>
      <c r="AM113" s="17"/>
      <c r="AN113" s="115">
        <f t="shared" ref="AN113:AO118" si="606">AN15-AN$15</f>
        <v>0</v>
      </c>
      <c r="AO113" s="115">
        <f t="shared" si="606"/>
        <v>0</v>
      </c>
      <c r="AP113" s="116" t="e">
        <f t="shared" ref="AP113:AP118" si="607">AP15/AP$15*100</f>
        <v>#DIV/0!</v>
      </c>
      <c r="AQ113" s="69"/>
      <c r="AR113" s="69"/>
      <c r="AS113" s="69"/>
      <c r="AT113" s="69"/>
      <c r="AU113" s="69"/>
      <c r="AV113" s="24"/>
      <c r="AW113" s="27">
        <f t="shared" si="599"/>
        <v>2</v>
      </c>
      <c r="AX113" s="29">
        <f t="shared" si="599"/>
        <v>42937.541666666672</v>
      </c>
      <c r="AY113" s="2" t="str">
        <f t="shared" si="592"/>
        <v>2Hr.</v>
      </c>
      <c r="AZ113" s="16"/>
      <c r="BA113" s="16"/>
      <c r="BB113" s="17"/>
      <c r="BC113" s="115">
        <f t="shared" ref="BC113:BD118" si="608">BC15-BC$15</f>
        <v>0</v>
      </c>
      <c r="BD113" s="115">
        <f t="shared" si="608"/>
        <v>0</v>
      </c>
      <c r="BE113" s="116" t="e">
        <f t="shared" ref="BE113:BE118" si="609">BE15/BE$15*100</f>
        <v>#DIV/0!</v>
      </c>
      <c r="BF113" s="24"/>
      <c r="BG113" s="24"/>
      <c r="BH113" s="24"/>
      <c r="BI113" s="24"/>
      <c r="BJ113" s="24"/>
      <c r="BK113" s="31"/>
      <c r="BL113" s="27">
        <f t="shared" si="600"/>
        <v>2</v>
      </c>
      <c r="BM113" s="29">
        <f t="shared" si="600"/>
        <v>43063.518055555556</v>
      </c>
      <c r="BN113" s="2" t="str">
        <f t="shared" si="593"/>
        <v>2Hr.</v>
      </c>
      <c r="BO113" s="16"/>
      <c r="BP113" s="16"/>
      <c r="BQ113" s="17"/>
      <c r="BR113" s="115">
        <f t="shared" ref="BR113:BS118" si="610">BR15-BR$15</f>
        <v>0</v>
      </c>
      <c r="BS113" s="115">
        <f t="shared" si="610"/>
        <v>0</v>
      </c>
      <c r="BT113" s="116" t="e">
        <f t="shared" ref="BT113:BT118" si="611">BT15/BT$15*100</f>
        <v>#DIV/0!</v>
      </c>
      <c r="BU113" s="69"/>
      <c r="BV113" s="69"/>
      <c r="BW113" s="69"/>
      <c r="BX113" s="69"/>
      <c r="BY113" s="69"/>
      <c r="BZ113" s="24"/>
      <c r="CA113" s="27">
        <f t="shared" si="601"/>
        <v>2</v>
      </c>
      <c r="CB113" s="29">
        <f t="shared" si="601"/>
        <v>43060.625</v>
      </c>
      <c r="CC113" s="2" t="str">
        <f t="shared" si="594"/>
        <v>2Hr.</v>
      </c>
      <c r="CD113" s="16"/>
      <c r="CE113" s="16"/>
      <c r="CF113" s="17"/>
      <c r="CG113" s="115">
        <f t="shared" ref="CG113:CH118" si="612">CG15-CG$15</f>
        <v>0</v>
      </c>
      <c r="CH113" s="115">
        <f t="shared" si="612"/>
        <v>0</v>
      </c>
      <c r="CI113" s="116" t="e">
        <f t="shared" ref="CI113:CI118" si="613">CI15/CI$15*100</f>
        <v>#DIV/0!</v>
      </c>
      <c r="CJ113" s="24"/>
    </row>
    <row r="114" spans="3:88" ht="15" hidden="1">
      <c r="C114" s="27">
        <f t="shared" si="595"/>
        <v>4</v>
      </c>
      <c r="E114" s="29">
        <f t="shared" si="596"/>
        <v>43783.763194444444</v>
      </c>
      <c r="F114" s="2" t="str">
        <f t="shared" si="596"/>
        <v>4Hr.</v>
      </c>
      <c r="G114" s="16"/>
      <c r="H114" s="16"/>
      <c r="I114" s="17"/>
      <c r="J114" s="115">
        <f t="shared" si="602"/>
        <v>0</v>
      </c>
      <c r="K114" s="115">
        <f t="shared" si="602"/>
        <v>-9.9999999999994538E-4</v>
      </c>
      <c r="L114" s="116">
        <f t="shared" si="603"/>
        <v>100.13262599469496</v>
      </c>
      <c r="M114" s="108"/>
      <c r="N114" s="154">
        <v>87</v>
      </c>
      <c r="O114" s="155">
        <v>-0.01</v>
      </c>
      <c r="P114" s="155"/>
      <c r="Q114" s="155">
        <v>-1.4999999999999999E-2</v>
      </c>
      <c r="R114" s="189"/>
      <c r="S114" s="27">
        <f t="shared" si="597"/>
        <v>4</v>
      </c>
      <c r="T114" s="29">
        <f t="shared" si="597"/>
        <v>43432.54583333333</v>
      </c>
      <c r="U114" s="2" t="str">
        <f t="shared" si="590"/>
        <v>4Hr.</v>
      </c>
      <c r="V114" s="16"/>
      <c r="W114" s="16"/>
      <c r="X114" s="17"/>
      <c r="Y114" s="115">
        <f t="shared" si="604"/>
        <v>0</v>
      </c>
      <c r="Z114" s="115">
        <f t="shared" si="604"/>
        <v>-9.9999999999994538E-4</v>
      </c>
      <c r="AA114" s="116">
        <f t="shared" si="605"/>
        <v>100</v>
      </c>
      <c r="AB114" s="21"/>
      <c r="AC114" s="21"/>
      <c r="AD114" s="21"/>
      <c r="AE114" s="21"/>
      <c r="AF114" s="21"/>
      <c r="AG114" s="21"/>
      <c r="AH114" s="27">
        <f t="shared" si="598"/>
        <v>4</v>
      </c>
      <c r="AI114" s="29">
        <f t="shared" si="598"/>
        <v>43432.545138888883</v>
      </c>
      <c r="AJ114" s="2" t="str">
        <f t="shared" si="591"/>
        <v>4Hr.</v>
      </c>
      <c r="AK114" s="16"/>
      <c r="AL114" s="16"/>
      <c r="AM114" s="17"/>
      <c r="AN114" s="115">
        <f t="shared" si="606"/>
        <v>0</v>
      </c>
      <c r="AO114" s="115">
        <f t="shared" si="606"/>
        <v>0</v>
      </c>
      <c r="AP114" s="116" t="e">
        <f t="shared" si="607"/>
        <v>#DIV/0!</v>
      </c>
      <c r="AQ114" s="69"/>
      <c r="AR114" s="69"/>
      <c r="AS114" s="69"/>
      <c r="AT114" s="69"/>
      <c r="AU114" s="69"/>
      <c r="AV114" s="21"/>
      <c r="AW114" s="27">
        <f t="shared" si="599"/>
        <v>4</v>
      </c>
      <c r="AX114" s="29">
        <f t="shared" si="599"/>
        <v>42937.625</v>
      </c>
      <c r="AY114" s="2" t="str">
        <f t="shared" si="592"/>
        <v>4Hr.</v>
      </c>
      <c r="AZ114" s="16"/>
      <c r="BA114" s="16"/>
      <c r="BB114" s="17"/>
      <c r="BC114" s="115">
        <f t="shared" si="608"/>
        <v>0</v>
      </c>
      <c r="BD114" s="115">
        <f t="shared" si="608"/>
        <v>0</v>
      </c>
      <c r="BE114" s="116" t="e">
        <f t="shared" si="609"/>
        <v>#DIV/0!</v>
      </c>
      <c r="BF114" s="21"/>
      <c r="BG114" s="21"/>
      <c r="BH114" s="21"/>
      <c r="BI114" s="21"/>
      <c r="BJ114" s="21"/>
      <c r="BK114" s="30"/>
      <c r="BL114" s="27">
        <f t="shared" si="600"/>
        <v>4</v>
      </c>
      <c r="BM114" s="29">
        <f t="shared" si="600"/>
        <v>43063.601388888885</v>
      </c>
      <c r="BN114" s="2" t="str">
        <f t="shared" si="593"/>
        <v>4Hr.</v>
      </c>
      <c r="BO114" s="16"/>
      <c r="BP114" s="16"/>
      <c r="BQ114" s="17"/>
      <c r="BR114" s="115">
        <f t="shared" si="610"/>
        <v>0</v>
      </c>
      <c r="BS114" s="115">
        <f t="shared" si="610"/>
        <v>0</v>
      </c>
      <c r="BT114" s="116" t="e">
        <f t="shared" si="611"/>
        <v>#DIV/0!</v>
      </c>
      <c r="BU114" s="69"/>
      <c r="BV114" s="69"/>
      <c r="BW114" s="69"/>
      <c r="BX114" s="69"/>
      <c r="BY114" s="69"/>
      <c r="BZ114" s="21"/>
      <c r="CA114" s="27">
        <f t="shared" si="601"/>
        <v>4</v>
      </c>
      <c r="CB114" s="29">
        <f t="shared" si="601"/>
        <v>43060.708333333328</v>
      </c>
      <c r="CC114" s="2" t="str">
        <f t="shared" si="594"/>
        <v>4Hr.</v>
      </c>
      <c r="CD114" s="16"/>
      <c r="CE114" s="16"/>
      <c r="CF114" s="17"/>
      <c r="CG114" s="115">
        <f t="shared" si="612"/>
        <v>0</v>
      </c>
      <c r="CH114" s="115">
        <f t="shared" si="612"/>
        <v>0</v>
      </c>
      <c r="CI114" s="116" t="e">
        <f t="shared" si="613"/>
        <v>#DIV/0!</v>
      </c>
    </row>
    <row r="115" spans="3:88" ht="15" hidden="1">
      <c r="C115" s="27">
        <f t="shared" si="595"/>
        <v>8</v>
      </c>
      <c r="E115" s="29">
        <f t="shared" si="596"/>
        <v>43783.929861111115</v>
      </c>
      <c r="F115" s="2" t="str">
        <f t="shared" si="596"/>
        <v>8Hr.</v>
      </c>
      <c r="G115" s="16"/>
      <c r="H115" s="16"/>
      <c r="I115" s="17"/>
      <c r="J115" s="115">
        <f t="shared" si="602"/>
        <v>-1.0000000000000009E-3</v>
      </c>
      <c r="K115" s="115">
        <f t="shared" si="602"/>
        <v>-1.9999999999999463E-3</v>
      </c>
      <c r="L115" s="116">
        <f t="shared" si="603"/>
        <v>99.867374005305038</v>
      </c>
      <c r="M115" s="108"/>
      <c r="N115" s="154">
        <v>87</v>
      </c>
      <c r="O115" s="155">
        <v>-0.01</v>
      </c>
      <c r="P115" s="155"/>
      <c r="Q115" s="155">
        <v>-1.4999999999999999E-2</v>
      </c>
      <c r="R115" s="189"/>
      <c r="S115" s="27">
        <f t="shared" si="597"/>
        <v>8</v>
      </c>
      <c r="T115" s="29">
        <f t="shared" si="597"/>
        <v>43432.712500000001</v>
      </c>
      <c r="U115" s="2" t="str">
        <f t="shared" si="590"/>
        <v>8Hr.</v>
      </c>
      <c r="V115" s="16"/>
      <c r="W115" s="16"/>
      <c r="X115" s="17"/>
      <c r="Y115" s="115">
        <f t="shared" si="604"/>
        <v>-1.0000000000000009E-3</v>
      </c>
      <c r="Z115" s="115">
        <f t="shared" si="604"/>
        <v>-1.9999999999999463E-3</v>
      </c>
      <c r="AA115" s="116">
        <f t="shared" si="605"/>
        <v>100</v>
      </c>
      <c r="AB115" s="21"/>
      <c r="AC115" s="21"/>
      <c r="AD115" s="21"/>
      <c r="AE115" s="21"/>
      <c r="AF115" s="21"/>
      <c r="AG115" s="21"/>
      <c r="AH115" s="27">
        <f t="shared" si="598"/>
        <v>8</v>
      </c>
      <c r="AI115" s="29">
        <f t="shared" si="598"/>
        <v>43432.711805555555</v>
      </c>
      <c r="AJ115" s="2" t="str">
        <f t="shared" si="591"/>
        <v>8Hr.</v>
      </c>
      <c r="AK115" s="16"/>
      <c r="AL115" s="16"/>
      <c r="AM115" s="17"/>
      <c r="AN115" s="115">
        <f t="shared" si="606"/>
        <v>0</v>
      </c>
      <c r="AO115" s="115">
        <f t="shared" si="606"/>
        <v>0</v>
      </c>
      <c r="AP115" s="116" t="e">
        <f t="shared" si="607"/>
        <v>#DIV/0!</v>
      </c>
      <c r="AQ115" s="69"/>
      <c r="AR115" s="69"/>
      <c r="AS115" s="69"/>
      <c r="AT115" s="69"/>
      <c r="AU115" s="69"/>
      <c r="AV115" s="21"/>
      <c r="AW115" s="27">
        <f t="shared" si="599"/>
        <v>8</v>
      </c>
      <c r="AX115" s="29">
        <f t="shared" si="599"/>
        <v>42937.791666666672</v>
      </c>
      <c r="AY115" s="2" t="str">
        <f t="shared" si="592"/>
        <v>8Hr.</v>
      </c>
      <c r="AZ115" s="16"/>
      <c r="BA115" s="16"/>
      <c r="BB115" s="17"/>
      <c r="BC115" s="115">
        <f t="shared" si="608"/>
        <v>0</v>
      </c>
      <c r="BD115" s="115">
        <f t="shared" si="608"/>
        <v>0</v>
      </c>
      <c r="BE115" s="116" t="e">
        <f t="shared" si="609"/>
        <v>#DIV/0!</v>
      </c>
      <c r="BF115" s="21"/>
      <c r="BG115" s="21"/>
      <c r="BH115" s="21"/>
      <c r="BI115" s="21"/>
      <c r="BJ115" s="21"/>
      <c r="BK115" s="30"/>
      <c r="BL115" s="27">
        <f t="shared" si="600"/>
        <v>8</v>
      </c>
      <c r="BM115" s="29">
        <f t="shared" si="600"/>
        <v>43063.768055555556</v>
      </c>
      <c r="BN115" s="2" t="str">
        <f t="shared" si="593"/>
        <v>8Hr.</v>
      </c>
      <c r="BO115" s="16"/>
      <c r="BP115" s="16"/>
      <c r="BQ115" s="17"/>
      <c r="BR115" s="115">
        <f t="shared" si="610"/>
        <v>0</v>
      </c>
      <c r="BS115" s="115">
        <f t="shared" si="610"/>
        <v>0</v>
      </c>
      <c r="BT115" s="116" t="e">
        <f t="shared" si="611"/>
        <v>#DIV/0!</v>
      </c>
      <c r="BU115" s="69"/>
      <c r="BV115" s="69"/>
      <c r="BW115" s="69"/>
      <c r="BX115" s="69"/>
      <c r="BY115" s="69"/>
      <c r="BZ115" s="21"/>
      <c r="CA115" s="27">
        <f t="shared" si="601"/>
        <v>8</v>
      </c>
      <c r="CB115" s="29">
        <f t="shared" si="601"/>
        <v>43060.875</v>
      </c>
      <c r="CC115" s="2" t="str">
        <f t="shared" si="594"/>
        <v>8Hr.</v>
      </c>
      <c r="CD115" s="16"/>
      <c r="CE115" s="16"/>
      <c r="CF115" s="17"/>
      <c r="CG115" s="115">
        <f t="shared" si="612"/>
        <v>0</v>
      </c>
      <c r="CH115" s="115">
        <f t="shared" si="612"/>
        <v>0</v>
      </c>
      <c r="CI115" s="116" t="e">
        <f t="shared" si="613"/>
        <v>#DIV/0!</v>
      </c>
    </row>
    <row r="116" spans="3:88" ht="15" hidden="1">
      <c r="C116" s="27">
        <f t="shared" si="595"/>
        <v>12</v>
      </c>
      <c r="E116" s="29">
        <f t="shared" si="596"/>
        <v>43784.09652777778</v>
      </c>
      <c r="F116" s="2" t="str">
        <f t="shared" si="596"/>
        <v>12Hr.</v>
      </c>
      <c r="G116" s="16"/>
      <c r="H116" s="16"/>
      <c r="I116" s="17"/>
      <c r="J116" s="115">
        <f t="shared" si="602"/>
        <v>-1.0000000000000009E-3</v>
      </c>
      <c r="K116" s="115">
        <f t="shared" si="602"/>
        <v>-2.9999999999999472E-3</v>
      </c>
      <c r="L116" s="116">
        <f t="shared" si="603"/>
        <v>100.53050397877985</v>
      </c>
      <c r="M116" s="108"/>
      <c r="N116" s="154">
        <v>87</v>
      </c>
      <c r="O116" s="155">
        <v>-0.01</v>
      </c>
      <c r="P116" s="155"/>
      <c r="Q116" s="155">
        <v>-1.4999999999999999E-2</v>
      </c>
      <c r="R116" s="189"/>
      <c r="S116" s="27">
        <f t="shared" si="597"/>
        <v>12</v>
      </c>
      <c r="T116" s="29">
        <f t="shared" si="597"/>
        <v>43432.879166666666</v>
      </c>
      <c r="U116" s="2" t="str">
        <f t="shared" si="590"/>
        <v>12Hr.</v>
      </c>
      <c r="V116" s="16"/>
      <c r="W116" s="16"/>
      <c r="X116" s="17"/>
      <c r="Y116" s="115">
        <f t="shared" si="604"/>
        <v>-1.0000000000000009E-3</v>
      </c>
      <c r="Z116" s="115">
        <f t="shared" si="604"/>
        <v>-1.9999999999999463E-3</v>
      </c>
      <c r="AA116" s="116">
        <f t="shared" si="605"/>
        <v>100.52700922266141</v>
      </c>
      <c r="AB116" s="21"/>
      <c r="AC116" s="21"/>
      <c r="AD116" s="21"/>
      <c r="AE116" s="21"/>
      <c r="AF116" s="21"/>
      <c r="AG116" s="21"/>
      <c r="AH116" s="27">
        <f t="shared" si="598"/>
        <v>12</v>
      </c>
      <c r="AI116" s="29">
        <f t="shared" si="598"/>
        <v>43432.878472222219</v>
      </c>
      <c r="AJ116" s="2" t="str">
        <f t="shared" si="591"/>
        <v>12Hr.</v>
      </c>
      <c r="AK116" s="16"/>
      <c r="AL116" s="16"/>
      <c r="AM116" s="17"/>
      <c r="AN116" s="115">
        <f t="shared" si="606"/>
        <v>0</v>
      </c>
      <c r="AO116" s="115">
        <f t="shared" si="606"/>
        <v>0</v>
      </c>
      <c r="AP116" s="116" t="e">
        <f t="shared" si="607"/>
        <v>#DIV/0!</v>
      </c>
      <c r="AQ116" s="69"/>
      <c r="AR116" s="69"/>
      <c r="AS116" s="69"/>
      <c r="AT116" s="69"/>
      <c r="AU116" s="69"/>
      <c r="AV116" s="21"/>
      <c r="AW116" s="27">
        <f t="shared" si="599"/>
        <v>12</v>
      </c>
      <c r="AX116" s="29">
        <f t="shared" si="599"/>
        <v>42937.958333333336</v>
      </c>
      <c r="AY116" s="2" t="str">
        <f t="shared" si="592"/>
        <v>12Hr.</v>
      </c>
      <c r="AZ116" s="16"/>
      <c r="BA116" s="16"/>
      <c r="BB116" s="17"/>
      <c r="BC116" s="115">
        <f t="shared" si="608"/>
        <v>0</v>
      </c>
      <c r="BD116" s="115">
        <f t="shared" si="608"/>
        <v>0</v>
      </c>
      <c r="BE116" s="116" t="e">
        <f t="shared" si="609"/>
        <v>#DIV/0!</v>
      </c>
      <c r="BF116" s="21"/>
      <c r="BG116" s="21"/>
      <c r="BH116" s="21"/>
      <c r="BI116" s="21"/>
      <c r="BJ116" s="21"/>
      <c r="BK116" s="30"/>
      <c r="BL116" s="27">
        <f t="shared" si="600"/>
        <v>12</v>
      </c>
      <c r="BM116" s="29">
        <f t="shared" si="600"/>
        <v>43063.93472222222</v>
      </c>
      <c r="BN116" s="2" t="str">
        <f t="shared" si="593"/>
        <v>12Hr.</v>
      </c>
      <c r="BO116" s="16"/>
      <c r="BP116" s="16"/>
      <c r="BQ116" s="17"/>
      <c r="BR116" s="115">
        <f t="shared" si="610"/>
        <v>0</v>
      </c>
      <c r="BS116" s="115">
        <f t="shared" si="610"/>
        <v>0</v>
      </c>
      <c r="BT116" s="116" t="e">
        <f t="shared" si="611"/>
        <v>#DIV/0!</v>
      </c>
      <c r="BU116" s="69"/>
      <c r="BV116" s="69"/>
      <c r="BW116" s="69"/>
      <c r="BX116" s="69"/>
      <c r="BY116" s="69"/>
      <c r="BZ116" s="21"/>
      <c r="CA116" s="27">
        <f t="shared" si="601"/>
        <v>12</v>
      </c>
      <c r="CB116" s="29">
        <f t="shared" si="601"/>
        <v>43061.041666666664</v>
      </c>
      <c r="CC116" s="2" t="str">
        <f t="shared" si="594"/>
        <v>12Hr.</v>
      </c>
      <c r="CD116" s="16"/>
      <c r="CE116" s="16"/>
      <c r="CF116" s="17"/>
      <c r="CG116" s="115">
        <f t="shared" si="612"/>
        <v>0</v>
      </c>
      <c r="CH116" s="115">
        <f t="shared" si="612"/>
        <v>0</v>
      </c>
      <c r="CI116" s="116" t="e">
        <f t="shared" si="613"/>
        <v>#DIV/0!</v>
      </c>
    </row>
    <row r="117" spans="3:88" ht="15" hidden="1">
      <c r="C117" s="27">
        <f t="shared" si="595"/>
        <v>24</v>
      </c>
      <c r="E117" s="29">
        <f t="shared" si="596"/>
        <v>43784.59652777778</v>
      </c>
      <c r="F117" s="2" t="str">
        <f t="shared" si="596"/>
        <v>24Hr.</v>
      </c>
      <c r="G117" s="16"/>
      <c r="H117" s="16"/>
      <c r="I117" s="17"/>
      <c r="J117" s="115">
        <f t="shared" si="602"/>
        <v>-2.0000000000000018E-3</v>
      </c>
      <c r="K117" s="115">
        <f t="shared" si="602"/>
        <v>-3.999999999999948E-3</v>
      </c>
      <c r="L117" s="116">
        <f t="shared" si="603"/>
        <v>100.26525198938991</v>
      </c>
      <c r="M117" s="108"/>
      <c r="N117" s="154">
        <v>87</v>
      </c>
      <c r="O117" s="155">
        <v>-0.01</v>
      </c>
      <c r="P117" s="155"/>
      <c r="Q117" s="155">
        <v>-1.4999999999999999E-2</v>
      </c>
      <c r="R117" s="189"/>
      <c r="S117" s="27">
        <f t="shared" si="597"/>
        <v>24</v>
      </c>
      <c r="T117" s="29">
        <f t="shared" si="597"/>
        <v>43433.379166666666</v>
      </c>
      <c r="U117" s="2" t="str">
        <f t="shared" si="590"/>
        <v>24Hr.</v>
      </c>
      <c r="V117" s="16"/>
      <c r="W117" s="16"/>
      <c r="X117" s="17"/>
      <c r="Y117" s="115">
        <f t="shared" si="604"/>
        <v>-2.0000000000000018E-3</v>
      </c>
      <c r="Z117" s="115">
        <f t="shared" si="604"/>
        <v>-3.999999999999948E-3</v>
      </c>
      <c r="AA117" s="116">
        <f t="shared" si="605"/>
        <v>100.39525691699605</v>
      </c>
      <c r="AB117" s="21"/>
      <c r="AC117" s="21"/>
      <c r="AD117" s="21"/>
      <c r="AE117" s="21"/>
      <c r="AF117" s="21"/>
      <c r="AG117" s="21"/>
      <c r="AH117" s="27">
        <f t="shared" si="598"/>
        <v>24</v>
      </c>
      <c r="AI117" s="29">
        <f t="shared" si="598"/>
        <v>43433.378472222219</v>
      </c>
      <c r="AJ117" s="2" t="str">
        <f t="shared" si="591"/>
        <v>24Hr.</v>
      </c>
      <c r="AK117" s="16"/>
      <c r="AL117" s="16"/>
      <c r="AM117" s="17"/>
      <c r="AN117" s="115">
        <f t="shared" si="606"/>
        <v>0</v>
      </c>
      <c r="AO117" s="115">
        <f t="shared" si="606"/>
        <v>0</v>
      </c>
      <c r="AP117" s="116" t="e">
        <f t="shared" si="607"/>
        <v>#DIV/0!</v>
      </c>
      <c r="AQ117" s="69"/>
      <c r="AR117" s="69"/>
      <c r="AS117" s="69"/>
      <c r="AT117" s="69"/>
      <c r="AU117" s="69"/>
      <c r="AV117" s="21"/>
      <c r="AW117" s="27">
        <f t="shared" si="599"/>
        <v>24</v>
      </c>
      <c r="AX117" s="29">
        <f t="shared" si="599"/>
        <v>42938.458333333336</v>
      </c>
      <c r="AY117" s="2" t="str">
        <f t="shared" si="592"/>
        <v>24Hr.</v>
      </c>
      <c r="AZ117" s="16"/>
      <c r="BA117" s="16"/>
      <c r="BB117" s="17"/>
      <c r="BC117" s="115">
        <f t="shared" si="608"/>
        <v>0</v>
      </c>
      <c r="BD117" s="115">
        <f t="shared" si="608"/>
        <v>0</v>
      </c>
      <c r="BE117" s="116" t="e">
        <f t="shared" si="609"/>
        <v>#DIV/0!</v>
      </c>
      <c r="BF117" s="21"/>
      <c r="BG117" s="21"/>
      <c r="BH117" s="21"/>
      <c r="BI117" s="21"/>
      <c r="BJ117" s="21"/>
      <c r="BK117" s="30"/>
      <c r="BL117" s="27">
        <f t="shared" si="600"/>
        <v>36.5</v>
      </c>
      <c r="BM117" s="29">
        <f t="shared" si="600"/>
        <v>43064.955555555556</v>
      </c>
      <c r="BN117" s="2" t="str">
        <f t="shared" si="593"/>
        <v>24Hr.</v>
      </c>
      <c r="BO117" s="16"/>
      <c r="BP117" s="16"/>
      <c r="BQ117" s="17"/>
      <c r="BR117" s="115">
        <f t="shared" si="610"/>
        <v>0</v>
      </c>
      <c r="BS117" s="115">
        <f t="shared" si="610"/>
        <v>0</v>
      </c>
      <c r="BT117" s="116" t="e">
        <f t="shared" si="611"/>
        <v>#DIV/0!</v>
      </c>
      <c r="BU117" s="69"/>
      <c r="BV117" s="69"/>
      <c r="BW117" s="69"/>
      <c r="BX117" s="69"/>
      <c r="BY117" s="69"/>
      <c r="BZ117" s="21"/>
      <c r="CA117" s="27">
        <f t="shared" si="601"/>
        <v>24</v>
      </c>
      <c r="CB117" s="29">
        <f t="shared" si="601"/>
        <v>43061.541666666664</v>
      </c>
      <c r="CC117" s="2" t="str">
        <f t="shared" si="594"/>
        <v>24Hr.</v>
      </c>
      <c r="CD117" s="16"/>
      <c r="CE117" s="16"/>
      <c r="CF117" s="17"/>
      <c r="CG117" s="115">
        <f t="shared" si="612"/>
        <v>0</v>
      </c>
      <c r="CH117" s="115">
        <f t="shared" si="612"/>
        <v>0</v>
      </c>
      <c r="CI117" s="116" t="e">
        <f t="shared" si="613"/>
        <v>#DIV/0!</v>
      </c>
    </row>
    <row r="118" spans="3:88" ht="15" hidden="1">
      <c r="C118" s="27">
        <f t="shared" si="595"/>
        <v>48</v>
      </c>
      <c r="E118" s="29">
        <f t="shared" si="596"/>
        <v>43785.59652777778</v>
      </c>
      <c r="F118" s="2" t="str">
        <f t="shared" si="596"/>
        <v>48Hr.</v>
      </c>
      <c r="G118" s="16"/>
      <c r="H118" s="16"/>
      <c r="I118" s="17"/>
      <c r="J118" s="115">
        <f t="shared" si="602"/>
        <v>-2.0000000000000018E-3</v>
      </c>
      <c r="K118" s="115">
        <f t="shared" si="602"/>
        <v>-4.9999999999999489E-3</v>
      </c>
      <c r="L118" s="116">
        <f t="shared" si="603"/>
        <v>100.26525198938991</v>
      </c>
      <c r="M118" s="108"/>
      <c r="N118" s="154">
        <v>87</v>
      </c>
      <c r="O118" s="155">
        <v>-0.01</v>
      </c>
      <c r="P118" s="155"/>
      <c r="Q118" s="155">
        <v>-1.4999999999999999E-2</v>
      </c>
      <c r="R118" s="189"/>
      <c r="S118" s="27">
        <f t="shared" si="597"/>
        <v>48</v>
      </c>
      <c r="T118" s="29">
        <f t="shared" si="597"/>
        <v>43434.379166666666</v>
      </c>
      <c r="U118" s="2" t="str">
        <f t="shared" si="590"/>
        <v>48Hr.</v>
      </c>
      <c r="V118" s="23"/>
      <c r="W118" s="23"/>
      <c r="X118" s="25"/>
      <c r="Y118" s="115">
        <f t="shared" si="604"/>
        <v>-3.0000000000000027E-3</v>
      </c>
      <c r="Z118" s="115">
        <f t="shared" si="604"/>
        <v>-4.9999999999999489E-3</v>
      </c>
      <c r="AA118" s="116">
        <f t="shared" si="605"/>
        <v>100.52700922266141</v>
      </c>
      <c r="AB118" s="21"/>
      <c r="AC118" s="21"/>
      <c r="AD118" s="21"/>
      <c r="AE118" s="21"/>
      <c r="AF118" s="21"/>
      <c r="AG118" s="21"/>
      <c r="AH118" s="27">
        <f t="shared" si="598"/>
        <v>48</v>
      </c>
      <c r="AI118" s="29">
        <f t="shared" si="598"/>
        <v>43434.378472222219</v>
      </c>
      <c r="AJ118" s="2" t="str">
        <f t="shared" si="591"/>
        <v>48Hr.</v>
      </c>
      <c r="AK118" s="23"/>
      <c r="AL118" s="23"/>
      <c r="AM118" s="25"/>
      <c r="AN118" s="115">
        <f t="shared" si="606"/>
        <v>0</v>
      </c>
      <c r="AO118" s="115">
        <f t="shared" si="606"/>
        <v>0</v>
      </c>
      <c r="AP118" s="116" t="e">
        <f t="shared" si="607"/>
        <v>#DIV/0!</v>
      </c>
      <c r="AQ118" s="69"/>
      <c r="AR118" s="69"/>
      <c r="AS118" s="69"/>
      <c r="AT118" s="69"/>
      <c r="AU118" s="69"/>
      <c r="AV118" s="21"/>
      <c r="AW118" s="27">
        <f t="shared" si="599"/>
        <v>48</v>
      </c>
      <c r="AX118" s="29">
        <f t="shared" si="599"/>
        <v>42939.458333333336</v>
      </c>
      <c r="AY118" s="2" t="str">
        <f t="shared" si="592"/>
        <v>48Hr.</v>
      </c>
      <c r="AZ118" s="23"/>
      <c r="BA118" s="23"/>
      <c r="BB118" s="25"/>
      <c r="BC118" s="115">
        <f t="shared" si="608"/>
        <v>0</v>
      </c>
      <c r="BD118" s="115">
        <f t="shared" si="608"/>
        <v>0</v>
      </c>
      <c r="BE118" s="116" t="e">
        <f t="shared" si="609"/>
        <v>#DIV/0!</v>
      </c>
      <c r="BF118" s="21"/>
      <c r="BG118" s="21"/>
      <c r="BH118" s="21"/>
      <c r="BI118" s="21"/>
      <c r="BJ118" s="21"/>
      <c r="BK118" s="30"/>
      <c r="BL118" s="27">
        <f t="shared" si="600"/>
        <v>48</v>
      </c>
      <c r="BM118" s="29">
        <f t="shared" si="600"/>
        <v>43065.43472222222</v>
      </c>
      <c r="BN118" s="2" t="str">
        <f t="shared" si="593"/>
        <v>48Hr.</v>
      </c>
      <c r="BO118" s="16"/>
      <c r="BP118" s="16"/>
      <c r="BQ118" s="17"/>
      <c r="BR118" s="115">
        <f t="shared" si="610"/>
        <v>0</v>
      </c>
      <c r="BS118" s="115">
        <f t="shared" si="610"/>
        <v>0</v>
      </c>
      <c r="BT118" s="116" t="e">
        <f t="shared" si="611"/>
        <v>#DIV/0!</v>
      </c>
      <c r="BU118" s="69"/>
      <c r="BV118" s="69"/>
      <c r="BW118" s="69"/>
      <c r="BX118" s="69"/>
      <c r="BY118" s="69"/>
      <c r="BZ118" s="21"/>
      <c r="CA118" s="27">
        <f t="shared" si="601"/>
        <v>48</v>
      </c>
      <c r="CB118" s="29">
        <f t="shared" si="601"/>
        <v>43062.541666666664</v>
      </c>
      <c r="CC118" s="2" t="str">
        <f t="shared" si="594"/>
        <v>48Hr.</v>
      </c>
      <c r="CD118" s="23"/>
      <c r="CE118" s="23"/>
      <c r="CF118" s="25"/>
      <c r="CG118" s="115">
        <f t="shared" si="612"/>
        <v>0</v>
      </c>
      <c r="CH118" s="115">
        <f t="shared" si="612"/>
        <v>0</v>
      </c>
      <c r="CI118" s="116" t="e">
        <f t="shared" si="613"/>
        <v>#DIV/0!</v>
      </c>
    </row>
    <row r="119" spans="3:88" ht="15" hidden="1">
      <c r="C119" s="27">
        <f t="shared" ref="C119:C129" si="614">C77</f>
        <v>100</v>
      </c>
      <c r="E119" s="29">
        <f t="shared" ref="E119:F129" si="615">E77</f>
        <v>43787.763194444444</v>
      </c>
      <c r="F119" s="2" t="str">
        <f t="shared" si="615"/>
        <v>100Hr.</v>
      </c>
      <c r="G119" s="16"/>
      <c r="H119" s="16"/>
      <c r="I119" s="17"/>
      <c r="J119" s="115">
        <f t="shared" ref="J119:K128" si="616">J22-J$15</f>
        <v>-3.0000000000000027E-3</v>
      </c>
      <c r="K119" s="115">
        <f t="shared" si="616"/>
        <v>-5.9999999999999498E-3</v>
      </c>
      <c r="L119" s="116">
        <f t="shared" ref="L119:L128" si="617">L22/L$15*100</f>
        <v>100.53050397877985</v>
      </c>
      <c r="M119" s="108"/>
      <c r="N119" s="154">
        <v>87</v>
      </c>
      <c r="O119" s="155">
        <v>-0.01</v>
      </c>
      <c r="P119" s="155"/>
      <c r="Q119" s="155">
        <v>-1.4999999999999999E-2</v>
      </c>
      <c r="R119" s="189"/>
      <c r="S119" s="27">
        <f t="shared" ref="S119:T129" si="618">S77</f>
        <v>100</v>
      </c>
      <c r="T119" s="29">
        <f t="shared" si="618"/>
        <v>43436.54583333333</v>
      </c>
      <c r="U119" s="2" t="str">
        <f t="shared" si="590"/>
        <v>100Hr.</v>
      </c>
      <c r="V119" s="16"/>
      <c r="W119" s="16"/>
      <c r="X119" s="17"/>
      <c r="Y119" s="115">
        <f t="shared" ref="Y119:Z128" si="619">Y22-Y$15</f>
        <v>-3.0000000000000027E-3</v>
      </c>
      <c r="Z119" s="115">
        <f t="shared" si="619"/>
        <v>-4.9999999999999489E-3</v>
      </c>
      <c r="AA119" s="116">
        <f t="shared" ref="AA119:AA128" si="620">AA22/AA$15*100</f>
        <v>101.0540184453228</v>
      </c>
      <c r="AB119" s="21"/>
      <c r="AC119" s="21"/>
      <c r="AD119" s="21"/>
      <c r="AE119" s="21"/>
      <c r="AF119" s="21"/>
      <c r="AG119" s="21"/>
      <c r="AH119" s="27">
        <f t="shared" ref="AH119:AI129" si="621">AH77</f>
        <v>100</v>
      </c>
      <c r="AI119" s="29">
        <f t="shared" si="621"/>
        <v>43436.545138888883</v>
      </c>
      <c r="AJ119" s="2" t="str">
        <f t="shared" si="591"/>
        <v>100Hr.</v>
      </c>
      <c r="AK119" s="16"/>
      <c r="AL119" s="16"/>
      <c r="AM119" s="17"/>
      <c r="AN119" s="115">
        <f t="shared" ref="AN119:AO128" si="622">AN22-AN$15</f>
        <v>0</v>
      </c>
      <c r="AO119" s="115">
        <f t="shared" si="622"/>
        <v>0</v>
      </c>
      <c r="AP119" s="116" t="e">
        <f t="shared" ref="AP119:AP128" si="623">AP22/AP$15*100</f>
        <v>#DIV/0!</v>
      </c>
      <c r="AQ119" s="69"/>
      <c r="AR119" s="69"/>
      <c r="AS119" s="69"/>
      <c r="AT119" s="69"/>
      <c r="AU119" s="69"/>
      <c r="AV119" s="21"/>
      <c r="AW119" s="27">
        <f t="shared" ref="AW119:AX129" si="624">AW77</f>
        <v>100</v>
      </c>
      <c r="AX119" s="29">
        <f t="shared" si="624"/>
        <v>42941.625</v>
      </c>
      <c r="AY119" s="2" t="str">
        <f t="shared" si="592"/>
        <v>100Hr.</v>
      </c>
      <c r="AZ119" s="16"/>
      <c r="BA119" s="16"/>
      <c r="BB119" s="17"/>
      <c r="BC119" s="115">
        <f t="shared" ref="BC119:BD128" si="625">BC22-BC$15</f>
        <v>0</v>
      </c>
      <c r="BD119" s="115">
        <f t="shared" si="625"/>
        <v>0</v>
      </c>
      <c r="BE119" s="116" t="e">
        <f t="shared" ref="BE119:BE128" si="626">BE22/BE$15*100</f>
        <v>#DIV/0!</v>
      </c>
      <c r="BF119" s="21"/>
      <c r="BG119" s="21"/>
      <c r="BH119" s="21"/>
      <c r="BI119" s="21"/>
      <c r="BJ119" s="21"/>
      <c r="BK119" s="30"/>
      <c r="BL119" s="27">
        <f t="shared" ref="BL119:BM129" si="627">BL77</f>
        <v>100</v>
      </c>
      <c r="BM119" s="29">
        <f t="shared" si="627"/>
        <v>43067.601388888885</v>
      </c>
      <c r="BN119" s="2" t="str">
        <f t="shared" si="593"/>
        <v>100Hr.</v>
      </c>
      <c r="BO119" s="16"/>
      <c r="BP119" s="16"/>
      <c r="BQ119" s="17"/>
      <c r="BR119" s="115">
        <f t="shared" ref="BR119:BS128" si="628">BR22-BR$15</f>
        <v>0</v>
      </c>
      <c r="BS119" s="115">
        <f t="shared" si="628"/>
        <v>0</v>
      </c>
      <c r="BT119" s="116" t="e">
        <f t="shared" ref="BT119:BT128" si="629">BT22/BT$15*100</f>
        <v>#DIV/0!</v>
      </c>
      <c r="BU119" s="69"/>
      <c r="BV119" s="69"/>
      <c r="BW119" s="69"/>
      <c r="BX119" s="69"/>
      <c r="BY119" s="69"/>
      <c r="BZ119" s="21"/>
      <c r="CA119" s="27">
        <f t="shared" ref="CA119:CB129" si="630">CA77</f>
        <v>100</v>
      </c>
      <c r="CB119" s="29">
        <f t="shared" si="630"/>
        <v>43064.708333333328</v>
      </c>
      <c r="CC119" s="2" t="str">
        <f t="shared" si="594"/>
        <v>100Hr.</v>
      </c>
      <c r="CD119" s="16"/>
      <c r="CE119" s="16"/>
      <c r="CF119" s="17"/>
      <c r="CG119" s="115">
        <f t="shared" ref="CG119:CH128" si="631">CG22-CG$15</f>
        <v>0</v>
      </c>
      <c r="CH119" s="115">
        <f t="shared" si="631"/>
        <v>0</v>
      </c>
      <c r="CI119" s="116" t="e">
        <f t="shared" ref="CI119:CI128" si="632">CI22/CI$15*100</f>
        <v>#DIV/0!</v>
      </c>
    </row>
    <row r="120" spans="3:88" ht="15" hidden="1">
      <c r="C120" s="27">
        <f t="shared" si="614"/>
        <v>168</v>
      </c>
      <c r="E120" s="29">
        <f t="shared" si="615"/>
        <v>43790.59652777778</v>
      </c>
      <c r="F120" s="2" t="str">
        <f t="shared" si="615"/>
        <v>168Hr.</v>
      </c>
      <c r="G120" s="16"/>
      <c r="H120" s="16"/>
      <c r="I120" s="17"/>
      <c r="J120" s="115">
        <f t="shared" si="616"/>
        <v>-3.0000000000000027E-3</v>
      </c>
      <c r="K120" s="115">
        <f t="shared" si="616"/>
        <v>-5.9999999999999498E-3</v>
      </c>
      <c r="L120" s="116">
        <f t="shared" si="617"/>
        <v>101.19363395225464</v>
      </c>
      <c r="M120" s="108"/>
      <c r="N120" s="154">
        <v>87</v>
      </c>
      <c r="O120" s="155">
        <v>-0.01</v>
      </c>
      <c r="P120" s="155"/>
      <c r="Q120" s="155">
        <v>-1.4999999999999999E-2</v>
      </c>
      <c r="R120" s="189"/>
      <c r="S120" s="27">
        <f t="shared" si="618"/>
        <v>168</v>
      </c>
      <c r="T120" s="29">
        <f t="shared" si="618"/>
        <v>43439.379166666666</v>
      </c>
      <c r="U120" s="2" t="str">
        <f t="shared" si="590"/>
        <v>168Hr.</v>
      </c>
      <c r="V120" s="16"/>
      <c r="W120" s="16"/>
      <c r="X120" s="17"/>
      <c r="Y120" s="115">
        <f t="shared" si="619"/>
        <v>-4.0000000000000036E-3</v>
      </c>
      <c r="Z120" s="115">
        <f t="shared" si="619"/>
        <v>-5.9999999999999498E-3</v>
      </c>
      <c r="AA120" s="116">
        <f t="shared" si="620"/>
        <v>100.65876152832675</v>
      </c>
      <c r="AB120" s="21"/>
      <c r="AC120" s="21"/>
      <c r="AD120" s="21"/>
      <c r="AE120" s="21"/>
      <c r="AF120" s="21"/>
      <c r="AG120" s="21"/>
      <c r="AH120" s="27">
        <f t="shared" si="621"/>
        <v>168</v>
      </c>
      <c r="AI120" s="29">
        <f t="shared" si="621"/>
        <v>43439.378472222219</v>
      </c>
      <c r="AJ120" s="2" t="str">
        <f t="shared" si="591"/>
        <v>168Hr.</v>
      </c>
      <c r="AK120" s="16"/>
      <c r="AL120" s="16"/>
      <c r="AM120" s="17"/>
      <c r="AN120" s="115">
        <f t="shared" si="622"/>
        <v>0</v>
      </c>
      <c r="AO120" s="115">
        <f t="shared" si="622"/>
        <v>0</v>
      </c>
      <c r="AP120" s="116" t="e">
        <f t="shared" si="623"/>
        <v>#DIV/0!</v>
      </c>
      <c r="AQ120" s="69"/>
      <c r="AR120" s="69"/>
      <c r="AS120" s="69"/>
      <c r="AT120" s="69"/>
      <c r="AU120" s="69"/>
      <c r="AV120" s="21"/>
      <c r="AW120" s="27">
        <f t="shared" si="624"/>
        <v>168</v>
      </c>
      <c r="AX120" s="29">
        <f t="shared" si="624"/>
        <v>42944.458333333336</v>
      </c>
      <c r="AY120" s="2" t="str">
        <f t="shared" si="592"/>
        <v>168Hr.</v>
      </c>
      <c r="AZ120" s="16"/>
      <c r="BA120" s="16"/>
      <c r="BB120" s="17"/>
      <c r="BC120" s="115">
        <f t="shared" si="625"/>
        <v>0</v>
      </c>
      <c r="BD120" s="115">
        <f t="shared" si="625"/>
        <v>0</v>
      </c>
      <c r="BE120" s="116" t="e">
        <f t="shared" si="626"/>
        <v>#DIV/0!</v>
      </c>
      <c r="BF120" s="21"/>
      <c r="BG120" s="21"/>
      <c r="BH120" s="21"/>
      <c r="BI120" s="21"/>
      <c r="BJ120" s="21"/>
      <c r="BK120" s="21"/>
      <c r="BL120" s="27">
        <f t="shared" si="627"/>
        <v>168</v>
      </c>
      <c r="BM120" s="29">
        <f t="shared" si="627"/>
        <v>43070.43472222222</v>
      </c>
      <c r="BN120" s="2" t="str">
        <f t="shared" si="593"/>
        <v>168Hr.</v>
      </c>
      <c r="BO120" s="16"/>
      <c r="BP120" s="16"/>
      <c r="BQ120" s="17"/>
      <c r="BR120" s="115">
        <f t="shared" si="628"/>
        <v>0</v>
      </c>
      <c r="BS120" s="115">
        <f t="shared" si="628"/>
        <v>0</v>
      </c>
      <c r="BT120" s="116" t="e">
        <f t="shared" si="629"/>
        <v>#DIV/0!</v>
      </c>
      <c r="BU120" s="69"/>
      <c r="BV120" s="69"/>
      <c r="BW120" s="69"/>
      <c r="BX120" s="69"/>
      <c r="BY120" s="69"/>
      <c r="BZ120" s="21"/>
      <c r="CA120" s="27">
        <f t="shared" si="630"/>
        <v>140</v>
      </c>
      <c r="CB120" s="29">
        <f t="shared" si="630"/>
        <v>43066.375</v>
      </c>
      <c r="CC120" s="2" t="str">
        <f t="shared" si="594"/>
        <v>168Hr.</v>
      </c>
      <c r="CD120" s="16"/>
      <c r="CE120" s="16"/>
      <c r="CF120" s="17"/>
      <c r="CG120" s="115">
        <f t="shared" si="631"/>
        <v>0</v>
      </c>
      <c r="CH120" s="115">
        <f t="shared" si="631"/>
        <v>0</v>
      </c>
      <c r="CI120" s="116" t="e">
        <f t="shared" si="632"/>
        <v>#DIV/0!</v>
      </c>
    </row>
    <row r="121" spans="3:88" ht="15" hidden="1">
      <c r="C121" s="27">
        <f t="shared" si="614"/>
        <v>196</v>
      </c>
      <c r="E121" s="29">
        <f t="shared" si="615"/>
        <v>43791.763194444444</v>
      </c>
      <c r="F121" s="2" t="str">
        <f t="shared" si="615"/>
        <v>196Hr.</v>
      </c>
      <c r="G121" s="16"/>
      <c r="H121" s="16"/>
      <c r="I121" s="17"/>
      <c r="J121" s="115">
        <f t="shared" si="616"/>
        <v>-3.0000000000000027E-3</v>
      </c>
      <c r="K121" s="115">
        <f t="shared" si="616"/>
        <v>-6.9999999999999507E-3</v>
      </c>
      <c r="L121" s="116">
        <f t="shared" si="617"/>
        <v>100.6631299734748</v>
      </c>
      <c r="M121" s="108"/>
      <c r="N121" s="154">
        <v>87</v>
      </c>
      <c r="O121" s="155">
        <v>-0.01</v>
      </c>
      <c r="P121" s="155"/>
      <c r="Q121" s="155">
        <v>-1.4999999999999999E-2</v>
      </c>
      <c r="R121" s="189"/>
      <c r="S121" s="27">
        <f t="shared" si="618"/>
        <v>196</v>
      </c>
      <c r="T121" s="29">
        <f t="shared" si="618"/>
        <v>43440.54583333333</v>
      </c>
      <c r="U121" s="2" t="str">
        <f t="shared" si="590"/>
        <v>196Hr.</v>
      </c>
      <c r="V121" s="16"/>
      <c r="W121" s="16"/>
      <c r="X121" s="17"/>
      <c r="Y121" s="115">
        <f t="shared" si="619"/>
        <v>-3.5000000000000031E-3</v>
      </c>
      <c r="Z121" s="115">
        <f t="shared" si="619"/>
        <v>-6.2999999999999723E-3</v>
      </c>
      <c r="AA121" s="116">
        <f t="shared" si="620"/>
        <v>100.76591567852438</v>
      </c>
      <c r="AB121" s="21"/>
      <c r="AC121" s="21"/>
      <c r="AD121" s="21"/>
      <c r="AE121" s="21"/>
      <c r="AF121" s="21"/>
      <c r="AG121" s="21"/>
      <c r="AH121" s="27">
        <f t="shared" si="621"/>
        <v>200</v>
      </c>
      <c r="AI121" s="29">
        <f t="shared" si="621"/>
        <v>43440.711805555555</v>
      </c>
      <c r="AJ121" s="2" t="str">
        <f t="shared" si="591"/>
        <v>196Hr.</v>
      </c>
      <c r="AK121" s="16"/>
      <c r="AL121" s="16"/>
      <c r="AM121" s="17"/>
      <c r="AN121" s="115">
        <f t="shared" si="622"/>
        <v>0</v>
      </c>
      <c r="AO121" s="115">
        <f t="shared" si="622"/>
        <v>0</v>
      </c>
      <c r="AP121" s="116" t="e">
        <f t="shared" si="623"/>
        <v>#DIV/0!</v>
      </c>
      <c r="AQ121" s="69"/>
      <c r="AR121" s="69"/>
      <c r="AS121" s="69"/>
      <c r="AT121" s="69"/>
      <c r="AU121" s="69"/>
      <c r="AV121" s="21"/>
      <c r="AW121" s="27">
        <f t="shared" si="624"/>
        <v>200</v>
      </c>
      <c r="AX121" s="29">
        <f t="shared" si="624"/>
        <v>42945.791666666672</v>
      </c>
      <c r="AY121" s="2" t="str">
        <f t="shared" si="592"/>
        <v>196Hr.</v>
      </c>
      <c r="AZ121" s="16"/>
      <c r="BA121" s="16"/>
      <c r="BB121" s="17"/>
      <c r="BC121" s="115">
        <f t="shared" si="625"/>
        <v>0</v>
      </c>
      <c r="BD121" s="115">
        <f t="shared" si="625"/>
        <v>0</v>
      </c>
      <c r="BE121" s="116" t="e">
        <f t="shared" si="626"/>
        <v>#DIV/0!</v>
      </c>
      <c r="BF121" s="21"/>
      <c r="BG121" s="21"/>
      <c r="BH121" s="21"/>
      <c r="BI121" s="21"/>
      <c r="BJ121" s="21"/>
      <c r="BK121" s="21"/>
      <c r="BL121" s="27">
        <f t="shared" si="627"/>
        <v>200</v>
      </c>
      <c r="BM121" s="29">
        <f t="shared" si="627"/>
        <v>43071.768055555556</v>
      </c>
      <c r="BN121" s="2" t="str">
        <f t="shared" si="593"/>
        <v>196Hr.</v>
      </c>
      <c r="BO121" s="16"/>
      <c r="BP121" s="16"/>
      <c r="BQ121" s="17"/>
      <c r="BR121" s="115">
        <f t="shared" si="628"/>
        <v>0</v>
      </c>
      <c r="BS121" s="115">
        <f t="shared" si="628"/>
        <v>0</v>
      </c>
      <c r="BT121" s="116" t="e">
        <f t="shared" si="629"/>
        <v>#DIV/0!</v>
      </c>
      <c r="BU121" s="69"/>
      <c r="BV121" s="69"/>
      <c r="BW121" s="69"/>
      <c r="BX121" s="69"/>
      <c r="BY121" s="69"/>
      <c r="BZ121" s="21"/>
      <c r="CA121" s="27">
        <f t="shared" si="630"/>
        <v>200</v>
      </c>
      <c r="CB121" s="29">
        <f t="shared" si="630"/>
        <v>43068.875</v>
      </c>
      <c r="CC121" s="2" t="str">
        <f t="shared" si="594"/>
        <v>196Hr.</v>
      </c>
      <c r="CD121" s="16"/>
      <c r="CE121" s="16"/>
      <c r="CF121" s="17"/>
      <c r="CG121" s="115">
        <f t="shared" si="631"/>
        <v>0</v>
      </c>
      <c r="CH121" s="115">
        <f t="shared" si="631"/>
        <v>0</v>
      </c>
      <c r="CI121" s="116" t="e">
        <f t="shared" si="632"/>
        <v>#DIV/0!</v>
      </c>
    </row>
    <row r="122" spans="3:88" ht="15" hidden="1">
      <c r="C122" s="27">
        <f t="shared" si="614"/>
        <v>216</v>
      </c>
      <c r="E122" s="29">
        <f t="shared" si="615"/>
        <v>43792.59652777778</v>
      </c>
      <c r="F122" s="2" t="str">
        <f t="shared" si="615"/>
        <v>216Hr.</v>
      </c>
      <c r="G122" s="16"/>
      <c r="H122" s="16"/>
      <c r="I122" s="17"/>
      <c r="J122" s="115">
        <f t="shared" si="616"/>
        <v>-4.0000000000000036E-3</v>
      </c>
      <c r="K122" s="115">
        <f t="shared" si="616"/>
        <v>-6.9999999999999507E-3</v>
      </c>
      <c r="L122" s="116">
        <f t="shared" si="617"/>
        <v>100.92838196286471</v>
      </c>
      <c r="M122" s="108"/>
      <c r="N122" s="154">
        <v>87</v>
      </c>
      <c r="O122" s="155">
        <v>-0.01</v>
      </c>
      <c r="P122" s="155"/>
      <c r="Q122" s="155">
        <v>-1.4999999999999999E-2</v>
      </c>
      <c r="R122" s="189"/>
      <c r="S122" s="27">
        <f t="shared" si="618"/>
        <v>216</v>
      </c>
      <c r="T122" s="29">
        <f t="shared" si="618"/>
        <v>43441.379166666666</v>
      </c>
      <c r="U122" s="2" t="str">
        <f t="shared" si="590"/>
        <v>216Hr.</v>
      </c>
      <c r="V122" s="16"/>
      <c r="W122" s="16"/>
      <c r="X122" s="17"/>
      <c r="Y122" s="115">
        <f t="shared" si="619"/>
        <v>-4.0000000000000036E-3</v>
      </c>
      <c r="Z122" s="115">
        <f t="shared" si="619"/>
        <v>-5.9999999999999498E-3</v>
      </c>
      <c r="AA122" s="116">
        <f t="shared" si="620"/>
        <v>100.79051383399209</v>
      </c>
      <c r="AB122" s="21"/>
      <c r="AC122" s="21"/>
      <c r="AD122" s="21"/>
      <c r="AE122" s="21"/>
      <c r="AF122" s="21"/>
      <c r="AG122" s="21"/>
      <c r="AH122" s="27">
        <f t="shared" si="621"/>
        <v>250</v>
      </c>
      <c r="AI122" s="29">
        <f t="shared" si="621"/>
        <v>43442.795138888883</v>
      </c>
      <c r="AJ122" s="2" t="str">
        <f t="shared" si="591"/>
        <v>216Hr.</v>
      </c>
      <c r="AK122" s="16"/>
      <c r="AL122" s="16"/>
      <c r="AM122" s="17"/>
      <c r="AN122" s="115">
        <f t="shared" si="622"/>
        <v>0</v>
      </c>
      <c r="AO122" s="115">
        <f t="shared" si="622"/>
        <v>0</v>
      </c>
      <c r="AP122" s="116" t="e">
        <f t="shared" si="623"/>
        <v>#DIV/0!</v>
      </c>
      <c r="AQ122" s="69"/>
      <c r="AR122" s="69"/>
      <c r="AS122" s="69"/>
      <c r="AT122" s="69"/>
      <c r="AU122" s="69"/>
      <c r="AV122" s="21"/>
      <c r="AW122" s="27">
        <f t="shared" si="624"/>
        <v>250</v>
      </c>
      <c r="AX122" s="29">
        <f t="shared" si="624"/>
        <v>42947.875</v>
      </c>
      <c r="AY122" s="2" t="str">
        <f t="shared" si="592"/>
        <v>216Hr.</v>
      </c>
      <c r="AZ122" s="16"/>
      <c r="BA122" s="16"/>
      <c r="BB122" s="17"/>
      <c r="BC122" s="115">
        <f t="shared" si="625"/>
        <v>0</v>
      </c>
      <c r="BD122" s="115">
        <f t="shared" si="625"/>
        <v>0</v>
      </c>
      <c r="BE122" s="116" t="e">
        <f t="shared" si="626"/>
        <v>#DIV/0!</v>
      </c>
      <c r="BF122" s="21"/>
      <c r="BG122" s="21"/>
      <c r="BH122" s="21"/>
      <c r="BI122" s="21"/>
      <c r="BJ122" s="21"/>
      <c r="BK122" s="21"/>
      <c r="BL122" s="27">
        <f t="shared" si="627"/>
        <v>250</v>
      </c>
      <c r="BM122" s="29">
        <f t="shared" si="627"/>
        <v>43073.851388888885</v>
      </c>
      <c r="BN122" s="2" t="str">
        <f t="shared" si="593"/>
        <v>216Hr.</v>
      </c>
      <c r="BO122" s="16"/>
      <c r="BP122" s="16"/>
      <c r="BQ122" s="17"/>
      <c r="BR122" s="115">
        <f t="shared" si="628"/>
        <v>0</v>
      </c>
      <c r="BS122" s="115">
        <f t="shared" si="628"/>
        <v>0</v>
      </c>
      <c r="BT122" s="116" t="e">
        <f t="shared" si="629"/>
        <v>#DIV/0!</v>
      </c>
      <c r="BU122" s="69"/>
      <c r="BV122" s="69"/>
      <c r="BW122" s="69"/>
      <c r="BX122" s="69"/>
      <c r="BY122" s="69"/>
      <c r="BZ122" s="21"/>
      <c r="CA122" s="27">
        <f t="shared" si="630"/>
        <v>250</v>
      </c>
      <c r="CB122" s="29">
        <f t="shared" si="630"/>
        <v>43070.958333333328</v>
      </c>
      <c r="CC122" s="2" t="str">
        <f t="shared" si="594"/>
        <v>216Hr.</v>
      </c>
      <c r="CD122" s="16"/>
      <c r="CE122" s="16"/>
      <c r="CF122" s="17"/>
      <c r="CG122" s="115">
        <f t="shared" si="631"/>
        <v>0</v>
      </c>
      <c r="CH122" s="115">
        <f t="shared" si="631"/>
        <v>0</v>
      </c>
      <c r="CI122" s="116" t="e">
        <f t="shared" si="632"/>
        <v>#DIV/0!</v>
      </c>
    </row>
    <row r="123" spans="3:88" ht="15" hidden="1">
      <c r="C123" s="27">
        <f t="shared" si="614"/>
        <v>264</v>
      </c>
      <c r="E123" s="29">
        <f t="shared" si="615"/>
        <v>43794.59652777778</v>
      </c>
      <c r="F123" s="2" t="str">
        <f t="shared" si="615"/>
        <v>264Hr.</v>
      </c>
      <c r="G123" s="16"/>
      <c r="H123" s="16"/>
      <c r="I123" s="17"/>
      <c r="J123" s="115">
        <f t="shared" si="616"/>
        <v>-3.7000000000000366E-3</v>
      </c>
      <c r="K123" s="115">
        <f t="shared" si="616"/>
        <v>-6.7999999999999727E-3</v>
      </c>
      <c r="L123" s="116">
        <f t="shared" si="617"/>
        <v>101.48762599469497</v>
      </c>
      <c r="M123" s="108"/>
      <c r="N123" s="154">
        <v>87</v>
      </c>
      <c r="O123" s="155">
        <v>-0.01</v>
      </c>
      <c r="P123" s="155"/>
      <c r="Q123" s="155">
        <v>-1.4999999999999999E-2</v>
      </c>
      <c r="R123" s="189"/>
      <c r="S123" s="27">
        <f t="shared" si="618"/>
        <v>264</v>
      </c>
      <c r="T123" s="29">
        <f t="shared" si="618"/>
        <v>43443.379166666666</v>
      </c>
      <c r="U123" s="2" t="str">
        <f t="shared" si="590"/>
        <v>264Hr.</v>
      </c>
      <c r="V123" s="16"/>
      <c r="W123" s="16"/>
      <c r="X123" s="17"/>
      <c r="Y123" s="115">
        <f t="shared" si="619"/>
        <v>-3.0000000000000027E-3</v>
      </c>
      <c r="Z123" s="115">
        <f t="shared" si="619"/>
        <v>-5.9999999999999498E-3</v>
      </c>
      <c r="AA123" s="116">
        <f t="shared" si="620"/>
        <v>101.97628458498025</v>
      </c>
      <c r="AB123" s="21"/>
      <c r="AC123" s="21"/>
      <c r="AD123" s="21"/>
      <c r="AE123" s="21"/>
      <c r="AF123" s="21"/>
      <c r="AG123" s="21"/>
      <c r="AH123" s="27">
        <f t="shared" si="621"/>
        <v>300</v>
      </c>
      <c r="AI123" s="29">
        <f t="shared" si="621"/>
        <v>43444.878472222219</v>
      </c>
      <c r="AJ123" s="2" t="str">
        <f t="shared" si="591"/>
        <v>264Hr.</v>
      </c>
      <c r="AK123" s="16"/>
      <c r="AL123" s="16"/>
      <c r="AM123" s="17"/>
      <c r="AN123" s="115">
        <f t="shared" si="622"/>
        <v>0</v>
      </c>
      <c r="AO123" s="115">
        <f t="shared" si="622"/>
        <v>0</v>
      </c>
      <c r="AP123" s="116" t="e">
        <f t="shared" si="623"/>
        <v>#DIV/0!</v>
      </c>
      <c r="AQ123" s="69"/>
      <c r="AR123" s="69"/>
      <c r="AS123" s="69"/>
      <c r="AT123" s="69"/>
      <c r="AU123" s="69"/>
      <c r="AV123" s="21"/>
      <c r="AW123" s="27">
        <f t="shared" si="624"/>
        <v>300</v>
      </c>
      <c r="AX123" s="29">
        <f t="shared" si="624"/>
        <v>42949.958333333336</v>
      </c>
      <c r="AY123" s="2" t="str">
        <f t="shared" si="592"/>
        <v>264Hr.</v>
      </c>
      <c r="AZ123" s="16"/>
      <c r="BA123" s="16"/>
      <c r="BB123" s="17"/>
      <c r="BC123" s="115">
        <f t="shared" si="625"/>
        <v>0</v>
      </c>
      <c r="BD123" s="115">
        <f t="shared" si="625"/>
        <v>0</v>
      </c>
      <c r="BE123" s="116" t="e">
        <f t="shared" si="626"/>
        <v>#DIV/0!</v>
      </c>
      <c r="BF123" s="21"/>
      <c r="BG123" s="21"/>
      <c r="BH123" s="21"/>
      <c r="BI123" s="21"/>
      <c r="BJ123" s="21"/>
      <c r="BK123" s="21"/>
      <c r="BL123" s="27">
        <f t="shared" si="627"/>
        <v>300</v>
      </c>
      <c r="BM123" s="29">
        <f t="shared" si="627"/>
        <v>43075.93472222222</v>
      </c>
      <c r="BN123" s="2" t="str">
        <f t="shared" si="593"/>
        <v>264Hr.</v>
      </c>
      <c r="BO123" s="16"/>
      <c r="BP123" s="16"/>
      <c r="BQ123" s="17"/>
      <c r="BR123" s="115">
        <f t="shared" si="628"/>
        <v>0</v>
      </c>
      <c r="BS123" s="115">
        <f t="shared" si="628"/>
        <v>0</v>
      </c>
      <c r="BT123" s="116" t="e">
        <f t="shared" si="629"/>
        <v>#DIV/0!</v>
      </c>
      <c r="BU123" s="69"/>
      <c r="BV123" s="69"/>
      <c r="BW123" s="69"/>
      <c r="BX123" s="69"/>
      <c r="BY123" s="69"/>
      <c r="BZ123" s="21"/>
      <c r="CA123" s="27">
        <f t="shared" si="630"/>
        <v>300</v>
      </c>
      <c r="CB123" s="29">
        <f t="shared" si="630"/>
        <v>43073.041666666664</v>
      </c>
      <c r="CC123" s="2" t="str">
        <f t="shared" si="594"/>
        <v>264Hr.</v>
      </c>
      <c r="CD123" s="16"/>
      <c r="CE123" s="16"/>
      <c r="CF123" s="17"/>
      <c r="CG123" s="115">
        <f t="shared" si="631"/>
        <v>0</v>
      </c>
      <c r="CH123" s="115">
        <f t="shared" si="631"/>
        <v>0</v>
      </c>
      <c r="CI123" s="116" t="e">
        <f t="shared" si="632"/>
        <v>#DIV/0!</v>
      </c>
    </row>
    <row r="124" spans="3:88" ht="15" hidden="1">
      <c r="C124" s="27">
        <f t="shared" si="614"/>
        <v>300</v>
      </c>
      <c r="E124" s="29">
        <f t="shared" si="615"/>
        <v>43796.09652777778</v>
      </c>
      <c r="F124" s="2" t="str">
        <f t="shared" si="615"/>
        <v>300Hr.</v>
      </c>
      <c r="G124" s="16"/>
      <c r="H124" s="16"/>
      <c r="I124" s="17"/>
      <c r="J124" s="115">
        <f t="shared" si="616"/>
        <v>-3.7000000000000366E-3</v>
      </c>
      <c r="K124" s="115">
        <f t="shared" si="616"/>
        <v>-6.7999999999999727E-3</v>
      </c>
      <c r="L124" s="116">
        <f t="shared" si="617"/>
        <v>101.31167108753316</v>
      </c>
      <c r="M124" s="108"/>
      <c r="N124" s="154">
        <v>87</v>
      </c>
      <c r="O124" s="155">
        <v>-0.01</v>
      </c>
      <c r="P124" s="155"/>
      <c r="Q124" s="155">
        <v>-1.4999999999999999E-2</v>
      </c>
      <c r="R124" s="189"/>
      <c r="S124" s="27">
        <f t="shared" si="618"/>
        <v>300</v>
      </c>
      <c r="T124" s="29">
        <f t="shared" si="618"/>
        <v>43444.879166666666</v>
      </c>
      <c r="U124" s="2" t="str">
        <f t="shared" si="590"/>
        <v>300Hr.</v>
      </c>
      <c r="V124" s="16"/>
      <c r="W124" s="16"/>
      <c r="X124" s="17"/>
      <c r="Y124" s="115">
        <f t="shared" si="619"/>
        <v>-3.9000000000000146E-3</v>
      </c>
      <c r="Z124" s="115">
        <f t="shared" si="619"/>
        <v>-6.6999999999999837E-3</v>
      </c>
      <c r="AA124" s="116">
        <f t="shared" si="620"/>
        <v>101.28810276679843</v>
      </c>
      <c r="AB124" s="21"/>
      <c r="AC124" s="21"/>
      <c r="AD124" s="21"/>
      <c r="AE124" s="21"/>
      <c r="AF124" s="21"/>
      <c r="AG124" s="21"/>
      <c r="AH124" s="27">
        <f t="shared" si="621"/>
        <v>400</v>
      </c>
      <c r="AI124" s="29">
        <f t="shared" si="621"/>
        <v>43449.045138888883</v>
      </c>
      <c r="AJ124" s="2" t="str">
        <f t="shared" si="591"/>
        <v>300Hr.</v>
      </c>
      <c r="AK124" s="16"/>
      <c r="AL124" s="16"/>
      <c r="AM124" s="17"/>
      <c r="AN124" s="115">
        <f t="shared" si="622"/>
        <v>0</v>
      </c>
      <c r="AO124" s="115">
        <f t="shared" si="622"/>
        <v>0</v>
      </c>
      <c r="AP124" s="116" t="e">
        <f t="shared" si="623"/>
        <v>#DIV/0!</v>
      </c>
      <c r="AQ124" s="69"/>
      <c r="AR124" s="69"/>
      <c r="AS124" s="69"/>
      <c r="AT124" s="69"/>
      <c r="AU124" s="69"/>
      <c r="AV124" s="21"/>
      <c r="AW124" s="27">
        <f t="shared" si="624"/>
        <v>400</v>
      </c>
      <c r="AX124" s="29">
        <f t="shared" si="624"/>
        <v>42954.125</v>
      </c>
      <c r="AY124" s="2" t="str">
        <f t="shared" si="592"/>
        <v>300Hr.</v>
      </c>
      <c r="AZ124" s="16"/>
      <c r="BA124" s="16"/>
      <c r="BB124" s="17"/>
      <c r="BC124" s="115">
        <f t="shared" si="625"/>
        <v>0</v>
      </c>
      <c r="BD124" s="115">
        <f t="shared" si="625"/>
        <v>0</v>
      </c>
      <c r="BE124" s="116" t="e">
        <f t="shared" si="626"/>
        <v>#DIV/0!</v>
      </c>
      <c r="BF124" s="21"/>
      <c r="BG124" s="21"/>
      <c r="BH124" s="21"/>
      <c r="BI124" s="21"/>
      <c r="BJ124" s="21"/>
      <c r="BK124" s="21"/>
      <c r="BL124" s="27">
        <f t="shared" si="627"/>
        <v>400</v>
      </c>
      <c r="BM124" s="29">
        <f t="shared" si="627"/>
        <v>43080.101388888885</v>
      </c>
      <c r="BN124" s="2" t="str">
        <f t="shared" si="593"/>
        <v>300Hr.</v>
      </c>
      <c r="BO124" s="16"/>
      <c r="BP124" s="16"/>
      <c r="BQ124" s="17"/>
      <c r="BR124" s="115">
        <f t="shared" si="628"/>
        <v>0</v>
      </c>
      <c r="BS124" s="115">
        <f t="shared" si="628"/>
        <v>0</v>
      </c>
      <c r="BT124" s="116" t="e">
        <f t="shared" si="629"/>
        <v>#DIV/0!</v>
      </c>
      <c r="BU124" s="69"/>
      <c r="BV124" s="69"/>
      <c r="BW124" s="69"/>
      <c r="BX124" s="69"/>
      <c r="BY124" s="69"/>
      <c r="BZ124" s="21"/>
      <c r="CA124" s="27">
        <f t="shared" si="630"/>
        <v>400</v>
      </c>
      <c r="CB124" s="29">
        <f t="shared" si="630"/>
        <v>43077.208333333328</v>
      </c>
      <c r="CC124" s="2" t="str">
        <f t="shared" si="594"/>
        <v>300Hr.</v>
      </c>
      <c r="CD124" s="16"/>
      <c r="CE124" s="16"/>
      <c r="CF124" s="17"/>
      <c r="CG124" s="115">
        <f t="shared" si="631"/>
        <v>0</v>
      </c>
      <c r="CH124" s="115">
        <f t="shared" si="631"/>
        <v>0</v>
      </c>
      <c r="CI124" s="116" t="e">
        <f t="shared" si="632"/>
        <v>#DIV/0!</v>
      </c>
    </row>
    <row r="125" spans="3:88" ht="15" hidden="1">
      <c r="C125" s="27">
        <f t="shared" si="614"/>
        <v>336</v>
      </c>
      <c r="E125" s="29">
        <f t="shared" si="615"/>
        <v>43797.59652777778</v>
      </c>
      <c r="F125" s="2" t="str">
        <f t="shared" si="615"/>
        <v>336Hr.</v>
      </c>
      <c r="G125" s="16"/>
      <c r="H125" s="16"/>
      <c r="I125" s="17"/>
      <c r="J125" s="115">
        <f t="shared" si="616"/>
        <v>-0.27500000000000002</v>
      </c>
      <c r="K125" s="115">
        <f t="shared" si="616"/>
        <v>-0.28199999999999997</v>
      </c>
      <c r="L125" s="116">
        <f t="shared" si="617"/>
        <v>0</v>
      </c>
      <c r="M125" s="108"/>
      <c r="N125" s="154">
        <v>87</v>
      </c>
      <c r="O125" s="155">
        <v>-0.01</v>
      </c>
      <c r="P125" s="155"/>
      <c r="Q125" s="155">
        <v>-1.4999999999999999E-2</v>
      </c>
      <c r="R125" s="189"/>
      <c r="S125" s="27">
        <f t="shared" si="618"/>
        <v>336</v>
      </c>
      <c r="T125" s="29">
        <f t="shared" si="618"/>
        <v>43446.379166666666</v>
      </c>
      <c r="U125" s="2" t="str">
        <f t="shared" si="590"/>
        <v>336Hr.</v>
      </c>
      <c r="V125" s="16"/>
      <c r="W125" s="16"/>
      <c r="X125" s="17"/>
      <c r="Y125" s="115">
        <f t="shared" si="619"/>
        <v>-0.27600000000000002</v>
      </c>
      <c r="Z125" s="115">
        <f t="shared" si="619"/>
        <v>-0.28199999999999997</v>
      </c>
      <c r="AA125" s="116">
        <f t="shared" si="620"/>
        <v>0</v>
      </c>
      <c r="AB125" s="21"/>
      <c r="AC125" s="21"/>
      <c r="AD125" s="21"/>
      <c r="AE125" s="21"/>
      <c r="AF125" s="21"/>
      <c r="AG125" s="21"/>
      <c r="AH125" s="27">
        <f t="shared" si="621"/>
        <v>500</v>
      </c>
      <c r="AI125" s="29">
        <f t="shared" si="621"/>
        <v>43453.211805555555</v>
      </c>
      <c r="AJ125" s="2" t="str">
        <f t="shared" si="591"/>
        <v>336Hr.</v>
      </c>
      <c r="AK125" s="16"/>
      <c r="AL125" s="16"/>
      <c r="AM125" s="17"/>
      <c r="AN125" s="115">
        <f t="shared" si="622"/>
        <v>0</v>
      </c>
      <c r="AO125" s="115">
        <f t="shared" si="622"/>
        <v>0</v>
      </c>
      <c r="AP125" s="116" t="e">
        <f t="shared" si="623"/>
        <v>#DIV/0!</v>
      </c>
      <c r="AQ125" s="69"/>
      <c r="AR125" s="69"/>
      <c r="AS125" s="69"/>
      <c r="AT125" s="69"/>
      <c r="AU125" s="69"/>
      <c r="AV125" s="21"/>
      <c r="AW125" s="27">
        <f t="shared" si="624"/>
        <v>500</v>
      </c>
      <c r="AX125" s="29">
        <f t="shared" si="624"/>
        <v>42958.291666666672</v>
      </c>
      <c r="AY125" s="2" t="str">
        <f t="shared" si="592"/>
        <v>336Hr.</v>
      </c>
      <c r="AZ125" s="16"/>
      <c r="BA125" s="16"/>
      <c r="BB125" s="17"/>
      <c r="BC125" s="115">
        <f t="shared" si="625"/>
        <v>0</v>
      </c>
      <c r="BD125" s="115">
        <f t="shared" si="625"/>
        <v>0</v>
      </c>
      <c r="BE125" s="116" t="e">
        <f t="shared" si="626"/>
        <v>#DIV/0!</v>
      </c>
      <c r="BF125" s="21"/>
      <c r="BG125" s="21"/>
      <c r="BH125" s="21"/>
      <c r="BI125" s="21"/>
      <c r="BJ125" s="21"/>
      <c r="BK125" s="21"/>
      <c r="BL125" s="27">
        <f t="shared" si="627"/>
        <v>500</v>
      </c>
      <c r="BM125" s="29">
        <f t="shared" si="627"/>
        <v>43084.268055555556</v>
      </c>
      <c r="BN125" s="2" t="str">
        <f t="shared" si="593"/>
        <v>336Hr.</v>
      </c>
      <c r="BO125" s="16"/>
      <c r="BP125" s="16"/>
      <c r="BQ125" s="17"/>
      <c r="BR125" s="115">
        <f t="shared" si="628"/>
        <v>0</v>
      </c>
      <c r="BS125" s="115">
        <f t="shared" si="628"/>
        <v>0</v>
      </c>
      <c r="BT125" s="116" t="e">
        <f t="shared" si="629"/>
        <v>#DIV/0!</v>
      </c>
      <c r="BU125" s="69"/>
      <c r="BV125" s="69"/>
      <c r="BW125" s="69"/>
      <c r="BX125" s="69"/>
      <c r="BY125" s="69"/>
      <c r="BZ125" s="21"/>
      <c r="CA125" s="27">
        <f t="shared" si="630"/>
        <v>500</v>
      </c>
      <c r="CB125" s="29">
        <f t="shared" si="630"/>
        <v>43081.375</v>
      </c>
      <c r="CC125" s="2" t="str">
        <f t="shared" si="594"/>
        <v>336Hr.</v>
      </c>
      <c r="CD125" s="16"/>
      <c r="CE125" s="16"/>
      <c r="CF125" s="17"/>
      <c r="CG125" s="115">
        <f t="shared" si="631"/>
        <v>0</v>
      </c>
      <c r="CH125" s="115">
        <f t="shared" si="631"/>
        <v>0</v>
      </c>
      <c r="CI125" s="116" t="e">
        <f t="shared" si="632"/>
        <v>#DIV/0!</v>
      </c>
    </row>
    <row r="126" spans="3:88" ht="16.5" hidden="1">
      <c r="C126" s="27">
        <f t="shared" si="614"/>
        <v>408</v>
      </c>
      <c r="D126" s="4"/>
      <c r="E126" s="29">
        <f t="shared" si="615"/>
        <v>43800.59652777778</v>
      </c>
      <c r="F126" s="2" t="str">
        <f t="shared" si="615"/>
        <v>408Hr.</v>
      </c>
      <c r="G126" s="16"/>
      <c r="H126" s="16"/>
      <c r="I126" s="17"/>
      <c r="J126" s="115">
        <f t="shared" si="616"/>
        <v>-0.27500000000000002</v>
      </c>
      <c r="K126" s="115">
        <f t="shared" si="616"/>
        <v>-0.28199999999999997</v>
      </c>
      <c r="L126" s="116">
        <f t="shared" si="617"/>
        <v>0</v>
      </c>
      <c r="M126" s="108"/>
      <c r="N126" s="154">
        <v>87</v>
      </c>
      <c r="O126" s="155">
        <v>-0.01</v>
      </c>
      <c r="P126" s="155"/>
      <c r="Q126" s="155">
        <v>-1.4999999999999999E-2</v>
      </c>
      <c r="R126" s="189"/>
      <c r="S126" s="27">
        <f t="shared" si="618"/>
        <v>408</v>
      </c>
      <c r="T126" s="29">
        <f t="shared" si="618"/>
        <v>43449.379166666666</v>
      </c>
      <c r="U126" s="2" t="str">
        <f t="shared" si="590"/>
        <v>408Hr.</v>
      </c>
      <c r="V126" s="16"/>
      <c r="W126" s="16"/>
      <c r="X126" s="17"/>
      <c r="Y126" s="115">
        <f t="shared" si="619"/>
        <v>-0.27600000000000002</v>
      </c>
      <c r="Z126" s="115">
        <f t="shared" si="619"/>
        <v>-0.28199999999999997</v>
      </c>
      <c r="AA126" s="116">
        <f t="shared" si="620"/>
        <v>0</v>
      </c>
      <c r="AB126" s="21"/>
      <c r="AC126" s="21"/>
      <c r="AD126" s="21"/>
      <c r="AE126" s="21"/>
      <c r="AF126" s="21"/>
      <c r="AG126" s="21"/>
      <c r="AH126" s="27">
        <f t="shared" si="621"/>
        <v>700</v>
      </c>
      <c r="AI126" s="29">
        <f t="shared" si="621"/>
        <v>43461.545138888883</v>
      </c>
      <c r="AJ126" s="2" t="str">
        <f t="shared" si="591"/>
        <v>408Hr.</v>
      </c>
      <c r="AK126" s="16"/>
      <c r="AL126" s="16"/>
      <c r="AM126" s="17"/>
      <c r="AN126" s="115">
        <f t="shared" si="622"/>
        <v>0</v>
      </c>
      <c r="AO126" s="115">
        <f t="shared" si="622"/>
        <v>0</v>
      </c>
      <c r="AP126" s="116" t="e">
        <f t="shared" si="623"/>
        <v>#DIV/0!</v>
      </c>
      <c r="AQ126" s="69"/>
      <c r="AR126" s="69"/>
      <c r="AS126" s="69"/>
      <c r="AT126" s="69"/>
      <c r="AU126" s="69"/>
      <c r="AV126" s="21"/>
      <c r="AW126" s="27">
        <f t="shared" si="624"/>
        <v>700</v>
      </c>
      <c r="AX126" s="29">
        <f t="shared" si="624"/>
        <v>42966.625</v>
      </c>
      <c r="AY126" s="2" t="str">
        <f t="shared" si="592"/>
        <v>408Hr.</v>
      </c>
      <c r="AZ126" s="16"/>
      <c r="BA126" s="16"/>
      <c r="BB126" s="17"/>
      <c r="BC126" s="115">
        <f t="shared" si="625"/>
        <v>0</v>
      </c>
      <c r="BD126" s="115">
        <f t="shared" si="625"/>
        <v>0</v>
      </c>
      <c r="BE126" s="116" t="e">
        <f t="shared" si="626"/>
        <v>#DIV/0!</v>
      </c>
      <c r="BF126" s="21"/>
      <c r="BG126" s="21"/>
      <c r="BH126" s="21"/>
      <c r="BI126" s="21"/>
      <c r="BJ126" s="21"/>
      <c r="BK126" s="21"/>
      <c r="BL126" s="27">
        <f t="shared" si="627"/>
        <v>700</v>
      </c>
      <c r="BM126" s="29">
        <f t="shared" si="627"/>
        <v>43092.601388888885</v>
      </c>
      <c r="BN126" s="2" t="str">
        <f t="shared" si="593"/>
        <v>408Hr.</v>
      </c>
      <c r="BO126" s="16"/>
      <c r="BP126" s="16"/>
      <c r="BQ126" s="17"/>
      <c r="BR126" s="115">
        <f t="shared" si="628"/>
        <v>0</v>
      </c>
      <c r="BS126" s="115">
        <f t="shared" si="628"/>
        <v>0</v>
      </c>
      <c r="BT126" s="116" t="e">
        <f t="shared" si="629"/>
        <v>#DIV/0!</v>
      </c>
      <c r="BU126" s="69"/>
      <c r="BV126" s="69"/>
      <c r="BW126" s="69"/>
      <c r="BX126" s="69"/>
      <c r="BY126" s="69"/>
      <c r="BZ126" s="21"/>
      <c r="CA126" s="27">
        <f t="shared" si="630"/>
        <v>700</v>
      </c>
      <c r="CB126" s="29">
        <f t="shared" si="630"/>
        <v>43089.708333333328</v>
      </c>
      <c r="CC126" s="2" t="str">
        <f t="shared" si="594"/>
        <v>408Hr.</v>
      </c>
      <c r="CD126" s="16"/>
      <c r="CE126" s="16"/>
      <c r="CF126" s="17"/>
      <c r="CG126" s="115">
        <f t="shared" si="631"/>
        <v>0</v>
      </c>
      <c r="CH126" s="115">
        <f t="shared" si="631"/>
        <v>0</v>
      </c>
      <c r="CI126" s="116" t="e">
        <f t="shared" si="632"/>
        <v>#DIV/0!</v>
      </c>
    </row>
    <row r="127" spans="3:88" ht="16.5" hidden="1">
      <c r="C127" s="27">
        <f t="shared" si="614"/>
        <v>504</v>
      </c>
      <c r="D127" s="4"/>
      <c r="E127" s="29">
        <f t="shared" si="615"/>
        <v>43804.59652777778</v>
      </c>
      <c r="F127" s="2" t="str">
        <f t="shared" si="615"/>
        <v>504Hr.</v>
      </c>
      <c r="G127" s="16"/>
      <c r="H127" s="16"/>
      <c r="I127" s="17"/>
      <c r="J127" s="115">
        <f t="shared" si="616"/>
        <v>-0.27500000000000002</v>
      </c>
      <c r="K127" s="115">
        <f t="shared" si="616"/>
        <v>-0.28199999999999997</v>
      </c>
      <c r="L127" s="116">
        <f t="shared" si="617"/>
        <v>0</v>
      </c>
      <c r="M127" s="108"/>
      <c r="N127" s="154">
        <v>87</v>
      </c>
      <c r="O127" s="155">
        <v>-0.01</v>
      </c>
      <c r="P127" s="155"/>
      <c r="Q127" s="155">
        <v>-1.4999999999999999E-2</v>
      </c>
      <c r="R127" s="189"/>
      <c r="S127" s="27">
        <f t="shared" si="618"/>
        <v>504</v>
      </c>
      <c r="T127" s="29">
        <f t="shared" si="618"/>
        <v>43453.379166666666</v>
      </c>
      <c r="U127" s="2" t="str">
        <f t="shared" ref="U127:U131" si="633">F127</f>
        <v>504Hr.</v>
      </c>
      <c r="V127" s="16"/>
      <c r="W127" s="16"/>
      <c r="X127" s="17"/>
      <c r="Y127" s="115">
        <f t="shared" si="619"/>
        <v>-0.27600000000000002</v>
      </c>
      <c r="Z127" s="115">
        <f t="shared" si="619"/>
        <v>-0.28199999999999997</v>
      </c>
      <c r="AA127" s="116">
        <f t="shared" si="620"/>
        <v>0</v>
      </c>
      <c r="AB127" s="21"/>
      <c r="AC127" s="21"/>
      <c r="AD127" s="21"/>
      <c r="AE127" s="21"/>
      <c r="AF127" s="21"/>
      <c r="AG127" s="21"/>
      <c r="AH127" s="27">
        <f t="shared" si="621"/>
        <v>1000</v>
      </c>
      <c r="AI127" s="29">
        <f t="shared" si="621"/>
        <v>43474.045138888883</v>
      </c>
      <c r="AJ127" s="2" t="str">
        <f t="shared" ref="AJ127:AJ131" si="634">F127</f>
        <v>504Hr.</v>
      </c>
      <c r="AK127" s="16"/>
      <c r="AL127" s="16"/>
      <c r="AM127" s="17"/>
      <c r="AN127" s="115">
        <f t="shared" si="622"/>
        <v>0</v>
      </c>
      <c r="AO127" s="115">
        <f t="shared" si="622"/>
        <v>0</v>
      </c>
      <c r="AP127" s="116" t="e">
        <f t="shared" si="623"/>
        <v>#DIV/0!</v>
      </c>
      <c r="AQ127" s="69"/>
      <c r="AR127" s="69"/>
      <c r="AS127" s="69"/>
      <c r="AT127" s="69"/>
      <c r="AU127" s="69"/>
      <c r="AV127" s="21"/>
      <c r="AW127" s="27">
        <f t="shared" si="624"/>
        <v>1000</v>
      </c>
      <c r="AX127" s="29">
        <f t="shared" si="624"/>
        <v>42979.125</v>
      </c>
      <c r="AY127" s="2" t="str">
        <f t="shared" ref="AY127:AY131" si="635">F127</f>
        <v>504Hr.</v>
      </c>
      <c r="AZ127" s="16"/>
      <c r="BA127" s="16"/>
      <c r="BB127" s="17"/>
      <c r="BC127" s="115">
        <f t="shared" si="625"/>
        <v>0</v>
      </c>
      <c r="BD127" s="115">
        <f t="shared" si="625"/>
        <v>0</v>
      </c>
      <c r="BE127" s="116" t="e">
        <f t="shared" si="626"/>
        <v>#DIV/0!</v>
      </c>
      <c r="BF127" s="21"/>
      <c r="BG127" s="21"/>
      <c r="BH127" s="21"/>
      <c r="BI127" s="21"/>
      <c r="BJ127" s="21"/>
      <c r="BK127" s="21"/>
      <c r="BL127" s="27">
        <f t="shared" si="627"/>
        <v>1000</v>
      </c>
      <c r="BM127" s="29">
        <f t="shared" si="627"/>
        <v>43105.101388888885</v>
      </c>
      <c r="BN127" s="2" t="str">
        <f t="shared" ref="BN127:BN131" si="636">F127</f>
        <v>504Hr.</v>
      </c>
      <c r="BO127" s="16"/>
      <c r="BP127" s="16"/>
      <c r="BQ127" s="17"/>
      <c r="BR127" s="115">
        <f t="shared" si="628"/>
        <v>0</v>
      </c>
      <c r="BS127" s="115">
        <f t="shared" si="628"/>
        <v>0</v>
      </c>
      <c r="BT127" s="116" t="e">
        <f t="shared" si="629"/>
        <v>#DIV/0!</v>
      </c>
      <c r="BU127" s="69"/>
      <c r="BV127" s="69"/>
      <c r="BW127" s="69"/>
      <c r="BX127" s="69"/>
      <c r="BY127" s="69"/>
      <c r="BZ127" s="21"/>
      <c r="CA127" s="27">
        <f t="shared" si="630"/>
        <v>1000</v>
      </c>
      <c r="CB127" s="29">
        <f t="shared" si="630"/>
        <v>43102.208333333328</v>
      </c>
      <c r="CC127" s="2" t="str">
        <f t="shared" ref="CC127:CC131" si="637">F127</f>
        <v>504Hr.</v>
      </c>
      <c r="CD127" s="16"/>
      <c r="CE127" s="16"/>
      <c r="CF127" s="17"/>
      <c r="CG127" s="115">
        <f t="shared" si="631"/>
        <v>0</v>
      </c>
      <c r="CH127" s="115">
        <f t="shared" si="631"/>
        <v>0</v>
      </c>
      <c r="CI127" s="116" t="e">
        <f t="shared" si="632"/>
        <v>#DIV/0!</v>
      </c>
    </row>
    <row r="128" spans="3:88" ht="16.5" hidden="1">
      <c r="C128" s="27">
        <f t="shared" si="614"/>
        <v>600</v>
      </c>
      <c r="D128" s="4"/>
      <c r="E128" s="29">
        <f t="shared" si="615"/>
        <v>43808.59652777778</v>
      </c>
      <c r="F128" s="2" t="str">
        <f t="shared" si="615"/>
        <v>600Hr.</v>
      </c>
      <c r="G128" s="16"/>
      <c r="H128" s="16"/>
      <c r="I128" s="17"/>
      <c r="J128" s="115">
        <f t="shared" si="616"/>
        <v>-0.27500000000000002</v>
      </c>
      <c r="K128" s="115">
        <f t="shared" si="616"/>
        <v>-0.28199999999999997</v>
      </c>
      <c r="L128" s="116">
        <f t="shared" si="617"/>
        <v>0</v>
      </c>
      <c r="M128" s="108"/>
      <c r="N128" s="154">
        <v>87</v>
      </c>
      <c r="O128" s="155">
        <v>-0.01</v>
      </c>
      <c r="P128" s="155"/>
      <c r="Q128" s="155">
        <v>-1.4999999999999999E-2</v>
      </c>
      <c r="R128" s="189"/>
      <c r="S128" s="27">
        <f t="shared" si="618"/>
        <v>600</v>
      </c>
      <c r="T128" s="29">
        <f t="shared" si="618"/>
        <v>43457.379166666666</v>
      </c>
      <c r="U128" s="2" t="str">
        <f t="shared" si="633"/>
        <v>600Hr.</v>
      </c>
      <c r="V128" s="16"/>
      <c r="W128" s="16"/>
      <c r="X128" s="17"/>
      <c r="Y128" s="115">
        <f t="shared" si="619"/>
        <v>-0.27600000000000002</v>
      </c>
      <c r="Z128" s="115">
        <f t="shared" si="619"/>
        <v>-0.28199999999999997</v>
      </c>
      <c r="AA128" s="116">
        <f t="shared" si="620"/>
        <v>0</v>
      </c>
      <c r="AB128" s="21"/>
      <c r="AC128" s="21"/>
      <c r="AD128" s="21"/>
      <c r="AE128" s="21"/>
      <c r="AF128" s="21"/>
      <c r="AG128" s="21"/>
      <c r="AH128" s="27">
        <f t="shared" si="621"/>
        <v>1500</v>
      </c>
      <c r="AI128" s="29">
        <f t="shared" si="621"/>
        <v>43494.878472222219</v>
      </c>
      <c r="AJ128" s="2" t="str">
        <f t="shared" si="634"/>
        <v>600Hr.</v>
      </c>
      <c r="AK128" s="16"/>
      <c r="AL128" s="16"/>
      <c r="AM128" s="17"/>
      <c r="AN128" s="115">
        <f t="shared" si="622"/>
        <v>0</v>
      </c>
      <c r="AO128" s="115">
        <f t="shared" si="622"/>
        <v>0</v>
      </c>
      <c r="AP128" s="116" t="e">
        <f t="shared" si="623"/>
        <v>#DIV/0!</v>
      </c>
      <c r="AQ128" s="69"/>
      <c r="AR128" s="69"/>
      <c r="AS128" s="69"/>
      <c r="AT128" s="69"/>
      <c r="AU128" s="69"/>
      <c r="AV128" s="21"/>
      <c r="AW128" s="27">
        <f t="shared" si="624"/>
        <v>1500</v>
      </c>
      <c r="AX128" s="29">
        <f t="shared" si="624"/>
        <v>42999.958333333336</v>
      </c>
      <c r="AY128" s="2" t="str">
        <f t="shared" si="635"/>
        <v>600Hr.</v>
      </c>
      <c r="AZ128" s="16"/>
      <c r="BA128" s="16"/>
      <c r="BB128" s="17"/>
      <c r="BC128" s="115">
        <f t="shared" si="625"/>
        <v>0</v>
      </c>
      <c r="BD128" s="115">
        <f t="shared" si="625"/>
        <v>0</v>
      </c>
      <c r="BE128" s="116" t="e">
        <f t="shared" si="626"/>
        <v>#DIV/0!</v>
      </c>
      <c r="BF128" s="21"/>
      <c r="BG128" s="21"/>
      <c r="BH128" s="21"/>
      <c r="BI128" s="21"/>
      <c r="BJ128" s="21"/>
      <c r="BK128" s="21"/>
      <c r="BL128" s="27">
        <f t="shared" si="627"/>
        <v>1500</v>
      </c>
      <c r="BM128" s="29">
        <f t="shared" si="627"/>
        <v>43125.93472222222</v>
      </c>
      <c r="BN128" s="2" t="str">
        <f t="shared" si="636"/>
        <v>600Hr.</v>
      </c>
      <c r="BO128" s="16"/>
      <c r="BP128" s="16"/>
      <c r="BQ128" s="17"/>
      <c r="BR128" s="115">
        <f t="shared" si="628"/>
        <v>0</v>
      </c>
      <c r="BS128" s="115">
        <f t="shared" si="628"/>
        <v>0</v>
      </c>
      <c r="BT128" s="116" t="e">
        <f t="shared" si="629"/>
        <v>#DIV/0!</v>
      </c>
      <c r="BU128" s="69"/>
      <c r="BV128" s="69"/>
      <c r="BW128" s="69"/>
      <c r="BX128" s="69"/>
      <c r="BY128" s="69"/>
      <c r="BZ128" s="21"/>
      <c r="CA128" s="27">
        <f t="shared" si="630"/>
        <v>1500</v>
      </c>
      <c r="CB128" s="29">
        <f t="shared" si="630"/>
        <v>43123.041666666664</v>
      </c>
      <c r="CC128" s="2" t="str">
        <f t="shared" si="637"/>
        <v>600Hr.</v>
      </c>
      <c r="CD128" s="16"/>
      <c r="CE128" s="16"/>
      <c r="CF128" s="17"/>
      <c r="CG128" s="115">
        <f t="shared" si="631"/>
        <v>0</v>
      </c>
      <c r="CH128" s="115">
        <f t="shared" si="631"/>
        <v>0</v>
      </c>
      <c r="CI128" s="116" t="e">
        <f t="shared" si="632"/>
        <v>#DIV/0!</v>
      </c>
    </row>
    <row r="129" spans="3:94" ht="16.5" hidden="1">
      <c r="C129" s="27">
        <f t="shared" si="614"/>
        <v>720</v>
      </c>
      <c r="D129" s="4"/>
      <c r="E129" s="29">
        <f t="shared" si="615"/>
        <v>43813.59652777778</v>
      </c>
      <c r="F129" s="2" t="str">
        <f t="shared" si="615"/>
        <v>720Hr.</v>
      </c>
      <c r="G129" s="16"/>
      <c r="H129" s="16"/>
      <c r="I129" s="17"/>
      <c r="J129" s="115">
        <f t="shared" ref="J129:K129" si="638">J42-J$15</f>
        <v>-0.27500000000000002</v>
      </c>
      <c r="K129" s="115">
        <f t="shared" si="638"/>
        <v>-0.28199999999999997</v>
      </c>
      <c r="L129" s="116">
        <f>L42/L$15*100</f>
        <v>0</v>
      </c>
      <c r="M129" s="108"/>
      <c r="N129" s="154">
        <v>87</v>
      </c>
      <c r="O129" s="155">
        <v>-0.01</v>
      </c>
      <c r="P129" s="155"/>
      <c r="Q129" s="155">
        <v>-1.4999999999999999E-2</v>
      </c>
      <c r="R129" s="189"/>
      <c r="S129" s="27">
        <f t="shared" si="618"/>
        <v>720</v>
      </c>
      <c r="T129" s="29">
        <f t="shared" si="618"/>
        <v>43462.379166666666</v>
      </c>
      <c r="U129" s="2" t="str">
        <f t="shared" si="633"/>
        <v>720Hr.</v>
      </c>
      <c r="V129" s="16"/>
      <c r="W129" s="16"/>
      <c r="X129" s="17"/>
      <c r="Y129" s="115">
        <f t="shared" ref="Y129:Z129" si="639">Y42-Y$15</f>
        <v>-0.27600000000000002</v>
      </c>
      <c r="Z129" s="115">
        <f t="shared" si="639"/>
        <v>-0.28199999999999997</v>
      </c>
      <c r="AA129" s="116">
        <f>AA42/AA$15*100</f>
        <v>0</v>
      </c>
      <c r="AB129" s="21"/>
      <c r="AC129" s="21"/>
      <c r="AD129" s="21"/>
      <c r="AE129" s="21"/>
      <c r="AF129" s="21"/>
      <c r="AG129" s="21"/>
      <c r="AH129" s="27">
        <f t="shared" si="621"/>
        <v>2000</v>
      </c>
      <c r="AI129" s="29">
        <f t="shared" si="621"/>
        <v>43515.711805555555</v>
      </c>
      <c r="AJ129" s="2" t="str">
        <f t="shared" si="634"/>
        <v>720Hr.</v>
      </c>
      <c r="AK129" s="16"/>
      <c r="AL129" s="16"/>
      <c r="AM129" s="17"/>
      <c r="AN129" s="115">
        <f t="shared" ref="AN129:AO129" si="640">AN42-AN$15</f>
        <v>0</v>
      </c>
      <c r="AO129" s="115">
        <f t="shared" si="640"/>
        <v>0</v>
      </c>
      <c r="AP129" s="116" t="e">
        <f>AP42/AP$15*100</f>
        <v>#DIV/0!</v>
      </c>
      <c r="AQ129" s="69"/>
      <c r="AR129" s="69"/>
      <c r="AS129" s="69"/>
      <c r="AT129" s="69"/>
      <c r="AU129" s="69"/>
      <c r="AV129" s="21"/>
      <c r="AW129" s="27">
        <f t="shared" si="624"/>
        <v>2000</v>
      </c>
      <c r="AX129" s="29">
        <f t="shared" si="624"/>
        <v>43020.791666666672</v>
      </c>
      <c r="AY129" s="2" t="str">
        <f t="shared" si="635"/>
        <v>720Hr.</v>
      </c>
      <c r="AZ129" s="16"/>
      <c r="BA129" s="16"/>
      <c r="BB129" s="17"/>
      <c r="BC129" s="115">
        <f t="shared" ref="BC129:BD129" si="641">BC42-BC$15</f>
        <v>0</v>
      </c>
      <c r="BD129" s="115">
        <f t="shared" si="641"/>
        <v>0</v>
      </c>
      <c r="BE129" s="116" t="e">
        <f>BE42/BE$15*100</f>
        <v>#DIV/0!</v>
      </c>
      <c r="BF129" s="21"/>
      <c r="BG129" s="21"/>
      <c r="BH129" s="21"/>
      <c r="BI129" s="21"/>
      <c r="BJ129" s="21"/>
      <c r="BK129" s="21"/>
      <c r="BL129" s="27">
        <f t="shared" si="627"/>
        <v>2000</v>
      </c>
      <c r="BM129" s="29">
        <f t="shared" si="627"/>
        <v>43146.768055555556</v>
      </c>
      <c r="BN129" s="2" t="str">
        <f t="shared" si="636"/>
        <v>720Hr.</v>
      </c>
      <c r="BO129" s="16"/>
      <c r="BP129" s="16"/>
      <c r="BQ129" s="17"/>
      <c r="BR129" s="115">
        <f t="shared" ref="BR129:BS129" si="642">BR42-BR$15</f>
        <v>0</v>
      </c>
      <c r="BS129" s="115">
        <f t="shared" si="642"/>
        <v>0</v>
      </c>
      <c r="BT129" s="116" t="e">
        <f>BT42/BT$15*100</f>
        <v>#DIV/0!</v>
      </c>
      <c r="BU129" s="69"/>
      <c r="BV129" s="69"/>
      <c r="BW129" s="69"/>
      <c r="BX129" s="69"/>
      <c r="BY129" s="69"/>
      <c r="BZ129" s="21"/>
      <c r="CA129" s="27">
        <f t="shared" si="630"/>
        <v>2000</v>
      </c>
      <c r="CB129" s="29">
        <f t="shared" si="630"/>
        <v>43143.875</v>
      </c>
      <c r="CC129" s="2" t="str">
        <f t="shared" si="637"/>
        <v>720Hr.</v>
      </c>
      <c r="CD129" s="16"/>
      <c r="CE129" s="16"/>
      <c r="CF129" s="17"/>
      <c r="CG129" s="115">
        <f t="shared" ref="CG129:CH129" si="643">CG42-CG$15</f>
        <v>0</v>
      </c>
      <c r="CH129" s="115">
        <f t="shared" si="643"/>
        <v>0</v>
      </c>
      <c r="CI129" s="116" t="e">
        <f>CI42/CI$15*100</f>
        <v>#DIV/0!</v>
      </c>
    </row>
    <row r="130" spans="3:94" ht="16.5" hidden="1">
      <c r="C130" s="27">
        <f>C95</f>
        <v>20000</v>
      </c>
      <c r="D130" s="4"/>
      <c r="E130" s="29">
        <f>E95</f>
        <v>44616.929861111115</v>
      </c>
      <c r="F130" s="2" t="str">
        <f>F95</f>
        <v>20000Hr.</v>
      </c>
      <c r="G130" s="16"/>
      <c r="H130" s="16"/>
      <c r="I130" s="17"/>
      <c r="J130" s="115">
        <f t="shared" ref="J130:K130" si="644">J43-J$15</f>
        <v>-0.27500000000000002</v>
      </c>
      <c r="K130" s="115">
        <f t="shared" si="644"/>
        <v>-0.28199999999999997</v>
      </c>
      <c r="L130" s="116">
        <f>L43/L$15*100</f>
        <v>0</v>
      </c>
      <c r="M130" s="108"/>
      <c r="N130" s="154">
        <v>87</v>
      </c>
      <c r="O130" s="155">
        <v>-0.01</v>
      </c>
      <c r="P130" s="155"/>
      <c r="Q130" s="155">
        <v>-1.4999999999999999E-2</v>
      </c>
      <c r="R130" s="189"/>
      <c r="S130" s="27">
        <f>S95</f>
        <v>20000</v>
      </c>
      <c r="T130" s="29">
        <f>T95</f>
        <v>44265.712500000001</v>
      </c>
      <c r="U130" s="2" t="str">
        <f t="shared" si="633"/>
        <v>20000Hr.</v>
      </c>
      <c r="V130" s="16"/>
      <c r="W130" s="16"/>
      <c r="X130" s="17"/>
      <c r="Y130" s="115">
        <f t="shared" ref="Y130:Z130" si="645">Y43-Y$15</f>
        <v>-0.27600000000000002</v>
      </c>
      <c r="Z130" s="115">
        <f t="shared" si="645"/>
        <v>-0.28199999999999997</v>
      </c>
      <c r="AA130" s="116">
        <f>AA43/AA$15*100</f>
        <v>0</v>
      </c>
      <c r="AB130" s="21"/>
      <c r="AC130" s="21"/>
      <c r="AD130" s="21"/>
      <c r="AE130" s="21"/>
      <c r="AF130" s="21"/>
      <c r="AG130" s="21"/>
      <c r="AH130" s="27">
        <f>AH95</f>
        <v>20000</v>
      </c>
      <c r="AI130" s="29">
        <f>AI95</f>
        <v>44265.711805555555</v>
      </c>
      <c r="AJ130" s="2" t="str">
        <f t="shared" si="634"/>
        <v>20000Hr.</v>
      </c>
      <c r="AK130" s="16"/>
      <c r="AL130" s="16"/>
      <c r="AM130" s="17"/>
      <c r="AN130" s="115">
        <f t="shared" ref="AN130:AO130" si="646">AN43-AN$15</f>
        <v>0</v>
      </c>
      <c r="AO130" s="115">
        <f t="shared" si="646"/>
        <v>0</v>
      </c>
      <c r="AP130" s="116" t="e">
        <f>AP43/AP$15*100</f>
        <v>#DIV/0!</v>
      </c>
      <c r="AQ130" s="69"/>
      <c r="AR130" s="69"/>
      <c r="AS130" s="69"/>
      <c r="AT130" s="69"/>
      <c r="AU130" s="69"/>
      <c r="AV130" s="21"/>
      <c r="AW130" s="27">
        <f>AW95</f>
        <v>20000</v>
      </c>
      <c r="AX130" s="29">
        <f>AX95</f>
        <v>43770.791666666672</v>
      </c>
      <c r="AY130" s="2" t="str">
        <f t="shared" si="635"/>
        <v>20000Hr.</v>
      </c>
      <c r="AZ130" s="16"/>
      <c r="BA130" s="16"/>
      <c r="BB130" s="17"/>
      <c r="BC130" s="115">
        <f t="shared" ref="BC130:BD130" si="647">BC43-BC$15</f>
        <v>0</v>
      </c>
      <c r="BD130" s="115">
        <f t="shared" si="647"/>
        <v>0</v>
      </c>
      <c r="BE130" s="116" t="e">
        <f>BE43/BE$15*100</f>
        <v>#DIV/0!</v>
      </c>
      <c r="BF130" s="21"/>
      <c r="BG130" s="21"/>
      <c r="BH130" s="21"/>
      <c r="BI130" s="21"/>
      <c r="BJ130" s="21"/>
      <c r="BK130" s="21"/>
      <c r="BL130" s="27">
        <f>BL95</f>
        <v>20000</v>
      </c>
      <c r="BM130" s="29">
        <f>BM95</f>
        <v>43896.768055555556</v>
      </c>
      <c r="BN130" s="2" t="str">
        <f t="shared" si="636"/>
        <v>20000Hr.</v>
      </c>
      <c r="BO130" s="16"/>
      <c r="BP130" s="16"/>
      <c r="BQ130" s="17"/>
      <c r="BR130" s="115">
        <f t="shared" ref="BR130:BS130" si="648">BR43-BR$15</f>
        <v>0</v>
      </c>
      <c r="BS130" s="115">
        <f t="shared" si="648"/>
        <v>0</v>
      </c>
      <c r="BT130" s="116" t="e">
        <f>BT43/BT$15*100</f>
        <v>#DIV/0!</v>
      </c>
      <c r="BU130" s="69"/>
      <c r="BV130" s="69"/>
      <c r="BW130" s="69"/>
      <c r="BX130" s="69"/>
      <c r="BY130" s="69"/>
      <c r="BZ130" s="21"/>
      <c r="CA130" s="27">
        <f>CA95</f>
        <v>20000</v>
      </c>
      <c r="CB130" s="29">
        <f>CB95</f>
        <v>43893.875</v>
      </c>
      <c r="CC130" s="2" t="str">
        <f t="shared" si="637"/>
        <v>20000Hr.</v>
      </c>
      <c r="CD130" s="16"/>
      <c r="CE130" s="16"/>
      <c r="CF130" s="17"/>
      <c r="CG130" s="115">
        <f t="shared" ref="CG130:CH130" si="649">CG43-CG$15</f>
        <v>0</v>
      </c>
      <c r="CH130" s="115">
        <f t="shared" si="649"/>
        <v>0</v>
      </c>
      <c r="CI130" s="116" t="e">
        <f>CI43/CI$15*100</f>
        <v>#DIV/0!</v>
      </c>
    </row>
    <row r="131" spans="3:94" ht="16.5" hidden="1">
      <c r="C131" s="27">
        <f>C96</f>
        <v>25000</v>
      </c>
      <c r="D131" s="4"/>
      <c r="E131" s="29">
        <f>E96</f>
        <v>44825.263194444444</v>
      </c>
      <c r="F131" s="2" t="str">
        <f>F96</f>
        <v>25000Hr.</v>
      </c>
      <c r="G131" s="16"/>
      <c r="H131" s="16"/>
      <c r="I131" s="17"/>
      <c r="J131" s="115">
        <f t="shared" ref="J131:K131" si="650">J44-J$15</f>
        <v>-0.27500000000000002</v>
      </c>
      <c r="K131" s="115">
        <f t="shared" si="650"/>
        <v>-0.28199999999999997</v>
      </c>
      <c r="L131" s="116">
        <f>L44/L$15*100</f>
        <v>0</v>
      </c>
      <c r="M131" s="108"/>
      <c r="N131" s="154">
        <v>87</v>
      </c>
      <c r="O131" s="155">
        <v>-0.01</v>
      </c>
      <c r="P131" s="155"/>
      <c r="Q131" s="155">
        <v>-1.4999999999999999E-2</v>
      </c>
      <c r="R131" s="189"/>
      <c r="S131" s="27">
        <f>S96</f>
        <v>25000</v>
      </c>
      <c r="T131" s="29">
        <f>T96</f>
        <v>44474.04583333333</v>
      </c>
      <c r="U131" s="2" t="str">
        <f t="shared" si="633"/>
        <v>25000Hr.</v>
      </c>
      <c r="V131" s="16"/>
      <c r="W131" s="16"/>
      <c r="X131" s="17"/>
      <c r="Y131" s="115">
        <f t="shared" ref="Y131:Z131" si="651">Y44-Y$15</f>
        <v>-0.27600000000000002</v>
      </c>
      <c r="Z131" s="115">
        <f t="shared" si="651"/>
        <v>-0.28199999999999997</v>
      </c>
      <c r="AA131" s="116">
        <f>AA44/AA$15*100</f>
        <v>0</v>
      </c>
      <c r="AB131" s="21"/>
      <c r="AC131" s="21"/>
      <c r="AD131" s="21"/>
      <c r="AE131" s="21"/>
      <c r="AF131" s="21"/>
      <c r="AG131" s="21"/>
      <c r="AH131" s="27">
        <f>AH96</f>
        <v>25000</v>
      </c>
      <c r="AI131" s="29">
        <f>AI96</f>
        <v>44474.045138888883</v>
      </c>
      <c r="AJ131" s="2" t="str">
        <f t="shared" si="634"/>
        <v>25000Hr.</v>
      </c>
      <c r="AK131" s="16"/>
      <c r="AL131" s="16"/>
      <c r="AM131" s="17"/>
      <c r="AN131" s="115">
        <f t="shared" ref="AN131:AO131" si="652">AN44-AN$15</f>
        <v>0</v>
      </c>
      <c r="AO131" s="115">
        <f t="shared" si="652"/>
        <v>0</v>
      </c>
      <c r="AP131" s="116" t="e">
        <f>AP44/AP$15*100</f>
        <v>#DIV/0!</v>
      </c>
      <c r="AQ131" s="69"/>
      <c r="AR131" s="69"/>
      <c r="AS131" s="69"/>
      <c r="AT131" s="69"/>
      <c r="AU131" s="69"/>
      <c r="AV131" s="21"/>
      <c r="AW131" s="27">
        <f>AW96</f>
        <v>25000</v>
      </c>
      <c r="AX131" s="29">
        <f>AX96</f>
        <v>43979.125</v>
      </c>
      <c r="AY131" s="2" t="str">
        <f t="shared" si="635"/>
        <v>25000Hr.</v>
      </c>
      <c r="AZ131" s="16"/>
      <c r="BA131" s="16"/>
      <c r="BB131" s="17"/>
      <c r="BC131" s="115">
        <f t="shared" ref="BC131:BD131" si="653">BC44-BC$15</f>
        <v>0</v>
      </c>
      <c r="BD131" s="115">
        <f t="shared" si="653"/>
        <v>0</v>
      </c>
      <c r="BE131" s="116" t="e">
        <f>BE44/BE$15*100</f>
        <v>#DIV/0!</v>
      </c>
      <c r="BF131" s="21"/>
      <c r="BG131" s="21"/>
      <c r="BH131" s="21"/>
      <c r="BI131" s="21"/>
      <c r="BJ131" s="21"/>
      <c r="BK131" s="21"/>
      <c r="BL131" s="27">
        <f>BL96</f>
        <v>25000</v>
      </c>
      <c r="BM131" s="29">
        <f>BM96</f>
        <v>44105.101388888885</v>
      </c>
      <c r="BN131" s="2" t="str">
        <f t="shared" si="636"/>
        <v>25000Hr.</v>
      </c>
      <c r="BO131" s="16"/>
      <c r="BP131" s="16"/>
      <c r="BQ131" s="17"/>
      <c r="BR131" s="115">
        <f t="shared" ref="BR131:BS131" si="654">BR44-BR$15</f>
        <v>0</v>
      </c>
      <c r="BS131" s="115">
        <f t="shared" si="654"/>
        <v>0</v>
      </c>
      <c r="BT131" s="116" t="e">
        <f>BT44/BT$15*100</f>
        <v>#DIV/0!</v>
      </c>
      <c r="BU131" s="69"/>
      <c r="BV131" s="69"/>
      <c r="BW131" s="69"/>
      <c r="BX131" s="69"/>
      <c r="BY131" s="69"/>
      <c r="BZ131" s="21"/>
      <c r="CA131" s="27">
        <f>CA96</f>
        <v>25000</v>
      </c>
      <c r="CB131" s="29">
        <f>CB96</f>
        <v>44102.208333333328</v>
      </c>
      <c r="CC131" s="2" t="str">
        <f t="shared" si="637"/>
        <v>25000Hr.</v>
      </c>
      <c r="CD131" s="16"/>
      <c r="CE131" s="16"/>
      <c r="CF131" s="17"/>
      <c r="CG131" s="115">
        <f t="shared" ref="CG131:CH131" si="655">CG44-CG$15</f>
        <v>0</v>
      </c>
      <c r="CH131" s="115">
        <f t="shared" si="655"/>
        <v>0</v>
      </c>
      <c r="CI131" s="116" t="e">
        <f>CI44/CI$15*100</f>
        <v>#DIV/0!</v>
      </c>
    </row>
    <row r="132" spans="3:94" ht="16.5">
      <c r="C132" s="27"/>
      <c r="E132" s="4"/>
      <c r="F132" s="78"/>
      <c r="G132" s="72"/>
      <c r="H132" s="72"/>
      <c r="I132" s="73"/>
      <c r="J132" s="72"/>
      <c r="K132" s="72"/>
      <c r="L132" s="68"/>
      <c r="M132" s="108"/>
      <c r="N132" s="113"/>
      <c r="O132" s="79"/>
      <c r="P132" s="79"/>
      <c r="Q132" s="79"/>
      <c r="R132" s="79"/>
      <c r="S132" s="27"/>
      <c r="T132" s="4"/>
      <c r="U132" s="74"/>
      <c r="V132" s="72"/>
      <c r="W132" s="72"/>
      <c r="X132" s="73"/>
      <c r="Y132" s="72"/>
      <c r="Z132" s="72"/>
      <c r="AA132" s="68"/>
      <c r="AB132" s="21"/>
      <c r="AC132" s="21"/>
      <c r="AD132" s="21"/>
      <c r="AE132" s="21"/>
      <c r="AF132" s="21"/>
      <c r="AG132" s="21"/>
      <c r="AH132" s="27"/>
      <c r="AI132" s="4"/>
      <c r="AJ132" s="74"/>
      <c r="AK132" s="72"/>
      <c r="AL132" s="72"/>
      <c r="AM132" s="73"/>
      <c r="AN132" s="72"/>
      <c r="AO132" s="72"/>
      <c r="AP132" s="68"/>
      <c r="AQ132" s="68"/>
      <c r="AR132" s="68"/>
      <c r="AS132" s="68"/>
      <c r="AT132" s="68"/>
      <c r="AU132" s="68"/>
      <c r="AV132" s="21"/>
      <c r="AW132" s="27"/>
      <c r="AX132" s="4"/>
      <c r="AY132" s="74"/>
      <c r="AZ132" s="72"/>
      <c r="BA132" s="72"/>
      <c r="BB132" s="73"/>
      <c r="BC132" s="72"/>
      <c r="BD132" s="72"/>
      <c r="BE132" s="68"/>
      <c r="BF132" s="21"/>
      <c r="BG132" s="21"/>
      <c r="BH132" s="21"/>
      <c r="BI132" s="21"/>
      <c r="BJ132" s="21"/>
      <c r="BK132" s="21"/>
      <c r="BL132" s="27"/>
      <c r="BM132" s="4"/>
      <c r="BN132" s="74"/>
      <c r="BO132" s="72"/>
      <c r="BP132" s="72"/>
      <c r="BQ132" s="73"/>
      <c r="BR132" s="72"/>
      <c r="BS132" s="72"/>
      <c r="BT132" s="68"/>
      <c r="BU132" s="68"/>
      <c r="BV132" s="68"/>
      <c r="BW132" s="68"/>
      <c r="BX132" s="68"/>
      <c r="BY132" s="68"/>
      <c r="BZ132" s="21"/>
      <c r="CA132" s="27"/>
      <c r="CB132" s="4"/>
      <c r="CC132" s="74"/>
      <c r="CD132" s="72"/>
      <c r="CE132" s="72"/>
      <c r="CF132" s="73"/>
      <c r="CG132" s="72"/>
      <c r="CH132" s="72"/>
      <c r="CI132" s="68"/>
    </row>
    <row r="133" spans="3:94" ht="16.5">
      <c r="C133" s="27"/>
      <c r="E133" s="4"/>
      <c r="F133" s="78"/>
      <c r="G133" s="72"/>
      <c r="H133" s="72"/>
      <c r="I133" s="73"/>
      <c r="J133" s="72"/>
      <c r="K133" s="72"/>
      <c r="L133" s="68"/>
      <c r="M133" s="108"/>
      <c r="N133" s="113"/>
      <c r="O133" s="79"/>
      <c r="P133" s="79"/>
      <c r="Q133" s="79"/>
      <c r="R133" s="79"/>
      <c r="S133" s="27"/>
      <c r="T133" s="4"/>
      <c r="U133" s="74"/>
      <c r="V133" s="72"/>
      <c r="W133" s="72"/>
      <c r="X133" s="73"/>
      <c r="Y133" s="72"/>
      <c r="Z133" s="72"/>
      <c r="AA133" s="68"/>
      <c r="AB133" s="21"/>
      <c r="AC133" s="21"/>
      <c r="AD133" s="21"/>
      <c r="AE133" s="21"/>
      <c r="AF133" s="21"/>
      <c r="AG133" s="21"/>
      <c r="AH133" s="27"/>
      <c r="AI133" s="4"/>
      <c r="AJ133" s="74"/>
      <c r="AK133" s="72"/>
      <c r="AL133" s="72"/>
      <c r="AM133" s="73"/>
      <c r="AN133" s="72"/>
      <c r="AO133" s="72"/>
      <c r="AP133" s="68"/>
      <c r="AQ133" s="68"/>
      <c r="AR133" s="68"/>
      <c r="AS133" s="68"/>
      <c r="AT133" s="68"/>
      <c r="AU133" s="68"/>
      <c r="AV133" s="21"/>
      <c r="AW133" s="27"/>
      <c r="AX133" s="4"/>
      <c r="AY133" s="74"/>
      <c r="AZ133" s="72"/>
      <c r="BA133" s="72"/>
      <c r="BB133" s="73"/>
      <c r="BC133" s="72"/>
      <c r="BD133" s="72"/>
      <c r="BE133" s="68"/>
      <c r="BF133" s="21"/>
      <c r="BG133" s="21"/>
      <c r="BH133" s="21"/>
      <c r="BI133" s="21"/>
      <c r="BJ133" s="21"/>
      <c r="BK133" s="21"/>
      <c r="BL133" s="27"/>
      <c r="BM133" s="4"/>
      <c r="BN133" s="74"/>
      <c r="BO133" s="72"/>
      <c r="BP133" s="72"/>
      <c r="BQ133" s="73"/>
      <c r="BR133" s="72"/>
      <c r="BS133" s="72"/>
      <c r="BT133" s="68"/>
      <c r="BU133" s="68"/>
      <c r="BV133" s="68"/>
      <c r="BW133" s="68"/>
      <c r="BX133" s="68"/>
      <c r="BY133" s="68"/>
      <c r="BZ133" s="21"/>
      <c r="CA133" s="27"/>
      <c r="CB133" s="4"/>
      <c r="CC133" s="74"/>
      <c r="CD133" s="72"/>
      <c r="CE133" s="72"/>
      <c r="CF133" s="73"/>
      <c r="CG133" s="72"/>
      <c r="CH133" s="72"/>
      <c r="CI133" s="68"/>
    </row>
    <row r="136" spans="3:94">
      <c r="F136" s="44" t="s">
        <v>39</v>
      </c>
      <c r="G136" s="44"/>
      <c r="H136" s="44" t="s">
        <v>56</v>
      </c>
      <c r="I136" s="44"/>
      <c r="J136" s="44"/>
      <c r="K136" s="120"/>
      <c r="L136" s="120"/>
      <c r="M136" s="44"/>
      <c r="N136" s="44"/>
      <c r="O136" s="1"/>
      <c r="P136" s="104"/>
      <c r="U136"/>
    </row>
    <row r="137" spans="3:94" ht="78.75" customHeight="1">
      <c r="C137" s="35" t="s">
        <v>17</v>
      </c>
      <c r="E137" s="44"/>
      <c r="F137" s="224" t="s">
        <v>73</v>
      </c>
      <c r="G137" s="225"/>
      <c r="H137" s="229" t="str">
        <f>"Calculation for DR check sheet
"&amp;$C$22&amp;
"h 100IRE;  Wx, Wy&lt;=10/1000 (temporary)"</f>
        <v>Calculation for DR check sheet
100h 100IRE;  Wx, Wy&lt;=10/1000 (temporary)</v>
      </c>
      <c r="I137" s="230"/>
      <c r="J137" s="229" t="str">
        <f>"Calculation for PQ Gp.
"&amp;$N$52
&amp;"-&gt;"&amp;$C$22&amp;"h 100IRE;  JND&lt;=2 (Delta u'v'&lt;=6/1000) (temporary)"</f>
        <v>Calculation for PQ Gp.
12-&gt;100h 100IRE;  JND&lt;=2 (Delta u'v'&lt;=6/1000) (temporary)</v>
      </c>
      <c r="K137" s="231"/>
      <c r="L137" s="231"/>
      <c r="M137" s="230"/>
      <c r="N137" s="184" t="s">
        <v>71</v>
      </c>
      <c r="O137" s="105"/>
      <c r="P137" s="105"/>
      <c r="Q137" s="105"/>
      <c r="R137" s="188"/>
      <c r="S137" s="35" t="s">
        <v>17</v>
      </c>
      <c r="T137" s="44"/>
      <c r="U137" s="105"/>
      <c r="V137" s="105"/>
      <c r="W137" s="104"/>
      <c r="AA137" s="38"/>
      <c r="AB137" s="38"/>
      <c r="AC137" s="38"/>
      <c r="AD137" s="38"/>
      <c r="AE137" s="38"/>
      <c r="AF137" s="38"/>
      <c r="AG137" s="38"/>
      <c r="AH137" s="35" t="s">
        <v>17</v>
      </c>
      <c r="AI137" s="44"/>
      <c r="AJ137" s="38"/>
      <c r="AK137" s="38"/>
      <c r="AL137" s="38"/>
      <c r="AM137" s="38"/>
      <c r="AN137" s="36"/>
      <c r="AO137" s="37"/>
      <c r="AP137" s="38"/>
      <c r="AQ137" s="38"/>
      <c r="AR137" s="38"/>
      <c r="AS137" s="38"/>
      <c r="AT137" s="38"/>
      <c r="AU137" s="38"/>
      <c r="AV137" s="38"/>
      <c r="AW137" s="35" t="s">
        <v>17</v>
      </c>
      <c r="AX137" s="44"/>
      <c r="AY137" s="38"/>
      <c r="AZ137" s="38"/>
      <c r="BA137" s="38"/>
      <c r="BB137" s="37"/>
      <c r="BC137" s="36"/>
      <c r="BD137" s="37"/>
      <c r="BE137" s="38"/>
      <c r="BF137" s="38"/>
      <c r="BG137" s="38"/>
      <c r="BH137" s="38"/>
      <c r="BI137" s="38"/>
      <c r="BJ137" s="38"/>
      <c r="BK137" s="38"/>
      <c r="BL137" s="35" t="s">
        <v>17</v>
      </c>
      <c r="BM137" s="44"/>
      <c r="BN137" s="38"/>
      <c r="BO137" s="37"/>
      <c r="BP137" s="37"/>
      <c r="BQ137" s="37"/>
      <c r="BR137" s="36"/>
      <c r="BS137" s="37"/>
      <c r="BT137" s="38"/>
      <c r="BU137" s="38"/>
      <c r="BV137" s="39"/>
      <c r="BW137" s="39"/>
      <c r="BX137" s="39"/>
      <c r="BY137" s="39"/>
      <c r="BZ137" s="39"/>
      <c r="CA137" s="35" t="s">
        <v>17</v>
      </c>
      <c r="CB137" s="44"/>
      <c r="CC137" s="38"/>
      <c r="CD137" s="38"/>
      <c r="CE137" s="38"/>
      <c r="CF137" s="37"/>
      <c r="CG137" s="36"/>
      <c r="CH137" s="37"/>
      <c r="CI137" s="38"/>
      <c r="CJ137" s="38"/>
      <c r="CK137" s="38"/>
      <c r="CL137" s="38"/>
      <c r="CM137" s="38"/>
      <c r="CN137" s="38"/>
      <c r="CO137" s="38"/>
      <c r="CP137" s="38"/>
    </row>
    <row r="138" spans="3:94" ht="18">
      <c r="C138" s="140" t="s">
        <v>41</v>
      </c>
      <c r="E138" s="44"/>
      <c r="F138" s="158" t="s">
        <v>18</v>
      </c>
      <c r="G138" s="159" t="s">
        <v>19</v>
      </c>
      <c r="H138" s="182" t="s">
        <v>60</v>
      </c>
      <c r="I138" s="183" t="s">
        <v>61</v>
      </c>
      <c r="J138" s="160" t="s">
        <v>30</v>
      </c>
      <c r="K138" s="161" t="s">
        <v>31</v>
      </c>
      <c r="L138" s="160" t="s">
        <v>32</v>
      </c>
      <c r="M138" s="162" t="s">
        <v>33</v>
      </c>
      <c r="N138" s="193" t="s">
        <v>54</v>
      </c>
      <c r="O138" s="107"/>
      <c r="P138" s="107"/>
      <c r="Q138" s="104"/>
      <c r="S138" s="140" t="s">
        <v>41</v>
      </c>
      <c r="T138" s="44"/>
      <c r="U138"/>
      <c r="AH138" s="140" t="s">
        <v>41</v>
      </c>
      <c r="AI138" s="44"/>
      <c r="AW138" s="140" t="s">
        <v>41</v>
      </c>
      <c r="AX138" s="44"/>
      <c r="BL138" s="140" t="s">
        <v>41</v>
      </c>
      <c r="BM138" s="44"/>
      <c r="CA138" s="140" t="s">
        <v>41</v>
      </c>
      <c r="CB138" s="44"/>
    </row>
    <row r="139" spans="3:94">
      <c r="E139" s="84">
        <f>F4</f>
        <v>0</v>
      </c>
      <c r="F139" s="85">
        <f>G75</f>
        <v>1.5900000000000025E-2</v>
      </c>
      <c r="G139" s="86">
        <f>H75</f>
        <v>3.553329999999999E-2</v>
      </c>
      <c r="H139" s="85">
        <f ca="1">OFFSET(J$63,MATCH($C$22,$C$10:$C$44,$L$54),0)</f>
        <v>0</v>
      </c>
      <c r="I139" s="86">
        <f ca="1">OFFSET(J$63,MATCH($C$22,$C$10:$C$44,$L$54),1)</f>
        <v>0</v>
      </c>
      <c r="J139" s="117">
        <f ca="1">OFFSET(J$8,MATCH($C$22,$C$10:$C$44,$L$54),3)-OFFSET(J$8,MATCH($N$52,$C$10:$C$44,$L$52),3)</f>
        <v>-3.4006720375692745E-4</v>
      </c>
      <c r="K139" s="117">
        <f ca="1">OFFSET(J$8,MATCH($C$22,$C$10:$C$44,$L$54),4)-OFFSET(J$8,MATCH($N$52,$C$10:$C$44,$L$52),4)</f>
        <v>-2.2708058973558987E-3</v>
      </c>
      <c r="L139" s="118">
        <f ca="1">SQRT(J139^2+K139^2)</f>
        <v>2.296128290522414E-3</v>
      </c>
      <c r="M139" s="119">
        <f ca="1">L139/(0.01/3)</f>
        <v>0.68883848715672413</v>
      </c>
      <c r="N139" s="192">
        <f ca="1">IF(ISERROR(OFFSET($C$8,MATCH(1,Q10:Q44,0),0)),0,OFFSET($C$8,MATCH(1,Q10:Q44,0),0))</f>
        <v>12</v>
      </c>
      <c r="O139" s="107"/>
      <c r="P139" s="107"/>
      <c r="T139" s="84">
        <f>U4</f>
        <v>0</v>
      </c>
      <c r="AI139" s="84">
        <f>AJ4</f>
        <v>0</v>
      </c>
      <c r="AX139" s="84">
        <f>AY4</f>
        <v>0</v>
      </c>
      <c r="BM139" s="84">
        <f>BN4</f>
        <v>0</v>
      </c>
      <c r="CB139" s="84">
        <f>CC4</f>
        <v>0</v>
      </c>
    </row>
    <row r="140" spans="3:94">
      <c r="E140" s="84">
        <f>U4</f>
        <v>0</v>
      </c>
      <c r="F140" s="85">
        <f>V75</f>
        <v>1.7399999999999971E-2</v>
      </c>
      <c r="G140" s="86">
        <f>W75</f>
        <v>2.0799999999999985E-2</v>
      </c>
      <c r="H140" s="85">
        <f ca="1">OFFSET(Y$63,MATCH($C$22,$C$10:$C$44,$L$54),0)</f>
        <v>-2.2399999999999975E-2</v>
      </c>
      <c r="I140" s="86">
        <f ca="1">OFFSET(Y$63,MATCH($C$22,$C$10:$C$44,$L$54),1)</f>
        <v>-4.9099999999999977E-2</v>
      </c>
      <c r="J140" s="117">
        <f ca="1">OFFSET(Y$8,MATCH($C$22,$C$10:$C$44,$L$54),3)-OFFSET(Y$8,MATCH($N$52,$C$10:$C$44,$L$52),3)</f>
        <v>-3.3601249680520473E-4</v>
      </c>
      <c r="K140" s="117">
        <f ca="1">OFFSET(Y$8,MATCH($C$22,$C$10:$C$44,$L$54),4)-OFFSET(Y$8,MATCH($N$52,$C$10:$C$44,$L$52),4)</f>
        <v>-2.2707653042075004E-3</v>
      </c>
      <c r="L140" s="118">
        <f t="shared" ref="L140:L142" ca="1" si="656">SQRT(J140^2+K140^2)</f>
        <v>2.2954911162541775E-3</v>
      </c>
      <c r="M140" s="119">
        <f t="shared" ref="M140:M142" ca="1" si="657">L140/(0.01/3)</f>
        <v>0.68864733487625318</v>
      </c>
      <c r="N140" s="192">
        <f ca="1">IF(ISERROR(OFFSET($C$8,MATCH(1,AF10:AF44,0),0)),0,OFFSET($C$8,MATCH(1,AF10:AF44,0),0))</f>
        <v>12</v>
      </c>
      <c r="O140" s="107"/>
      <c r="P140" s="107"/>
      <c r="T140" s="84">
        <f>AL4</f>
        <v>0</v>
      </c>
      <c r="AI140" s="84">
        <f>BC4</f>
        <v>0</v>
      </c>
      <c r="AX140" s="84">
        <f>BT4</f>
        <v>0</v>
      </c>
      <c r="BM140" s="84">
        <f>CK4</f>
        <v>0</v>
      </c>
      <c r="CB140" s="84">
        <f>CZ4</f>
        <v>0</v>
      </c>
    </row>
    <row r="141" spans="3:94">
      <c r="E141" s="84">
        <f>AJ4</f>
        <v>0</v>
      </c>
      <c r="F141" s="85">
        <f>AK75</f>
        <v>0</v>
      </c>
      <c r="G141" s="86">
        <f>AL75</f>
        <v>0</v>
      </c>
      <c r="H141" s="85">
        <f ca="1">OFFSET(AN$63,MATCH($C$22,$C$10:$C$44,$L$54),0)</f>
        <v>0</v>
      </c>
      <c r="I141" s="86">
        <f ca="1">OFFSET(AN$63,MATCH($C$22,$C$10:$C$44,$L$54),1)</f>
        <v>0</v>
      </c>
      <c r="J141" s="117">
        <f ca="1">OFFSET(AN$8,MATCH($C$22,$C$10:$C$44,$L$54),3)-OFFSET(AN$8,MATCH($N$52,$C$10:$C$44,$L$52),3)</f>
        <v>0</v>
      </c>
      <c r="K141" s="117">
        <f ca="1">OFFSET(AN$8,MATCH($C$22,$C$10:$C$44,$L$54),4)-OFFSET(AN$8,MATCH($N$52,$C$10:$C$44,$L$52),4)</f>
        <v>0</v>
      </c>
      <c r="L141" s="118">
        <f t="shared" ca="1" si="656"/>
        <v>0</v>
      </c>
      <c r="M141" s="119">
        <f t="shared" ca="1" si="657"/>
        <v>0</v>
      </c>
      <c r="N141" s="192">
        <f ca="1">IF(ISERROR(OFFSET($C$8,MATCH(1,AU10:AU44,0),0)),0,OFFSET($C$8,MATCH(1,AU10:AU44,0),0))</f>
        <v>0</v>
      </c>
      <c r="O141" s="107"/>
      <c r="P141" s="107"/>
      <c r="T141" s="84">
        <f>BA4</f>
        <v>0</v>
      </c>
      <c r="AI141" s="84">
        <f>BR4</f>
        <v>0</v>
      </c>
      <c r="AX141" s="84">
        <f>CI4</f>
        <v>0</v>
      </c>
      <c r="BM141" s="84">
        <f>CX4</f>
        <v>0</v>
      </c>
      <c r="CB141" s="84">
        <f>DM4</f>
        <v>0</v>
      </c>
    </row>
    <row r="142" spans="3:94">
      <c r="E142" s="84">
        <f>AY4</f>
        <v>0</v>
      </c>
      <c r="F142" s="85">
        <f>AZ75</f>
        <v>0</v>
      </c>
      <c r="G142" s="86">
        <f>BA75</f>
        <v>0</v>
      </c>
      <c r="H142" s="85">
        <f ca="1">OFFSET(BC$63,MATCH($C$22,$C$10:$C$44,$L$54),0)</f>
        <v>0</v>
      </c>
      <c r="I142" s="86">
        <f ca="1">OFFSET(BC$63,MATCH($C$22,$C$10:$C$44,$L$54),1)</f>
        <v>0</v>
      </c>
      <c r="J142" s="117">
        <f ca="1">OFFSET(BC$8,MATCH($C$22,$C$10:$C$44,$L$54),3)-OFFSET(BC$8,MATCH($N$52,$C$10:$C$44,$L$52),3)</f>
        <v>0</v>
      </c>
      <c r="K142" s="117">
        <f ca="1">OFFSET(BC$8,MATCH($C$22,$C$10:$C$44,$L$54),4)-OFFSET(BC$8,MATCH($N$52,$C$10:$C$44,$L$52),4)</f>
        <v>0</v>
      </c>
      <c r="L142" s="118">
        <f t="shared" ca="1" si="656"/>
        <v>0</v>
      </c>
      <c r="M142" s="119">
        <f t="shared" ca="1" si="657"/>
        <v>0</v>
      </c>
      <c r="N142" s="192">
        <f ca="1">IF(ISERROR(OFFSET($C$8,MATCH(1,BJ10:BJ44,0),0)),0,OFFSET($C$8,MATCH(1,BJ10:BJ44,0),0))</f>
        <v>0</v>
      </c>
      <c r="O142" s="107"/>
      <c r="P142" s="107"/>
      <c r="T142" s="84">
        <f>BP4</f>
        <v>0</v>
      </c>
      <c r="AI142" s="84">
        <f>CG4</f>
        <v>0</v>
      </c>
      <c r="AX142" s="84">
        <f>CV4</f>
        <v>0</v>
      </c>
      <c r="BM142" s="84">
        <f>DK4</f>
        <v>0</v>
      </c>
      <c r="CB142" s="84">
        <f>DZ4</f>
        <v>0</v>
      </c>
    </row>
    <row r="143" spans="3:94">
      <c r="E143" s="84">
        <f>BN4</f>
        <v>0</v>
      </c>
      <c r="F143" s="85">
        <f>BO75</f>
        <v>0</v>
      </c>
      <c r="G143" s="86">
        <f>BP75</f>
        <v>0</v>
      </c>
      <c r="H143" s="85">
        <f ca="1">OFFSET(BR$63,MATCH($C$22,$C$10:$C$44,$L$54),0)</f>
        <v>0</v>
      </c>
      <c r="I143" s="86">
        <f ca="1">OFFSET(BR$63,MATCH($C$22,$C$10:$C$44,$L$54),1)</f>
        <v>0</v>
      </c>
      <c r="J143" s="87">
        <f ca="1">OFFSET(BR$8,MATCH($C$22,$C$10:$C$44,$L$54),3)-OFFSET(BR$8,MATCH($N$52,$C$10:$C$44,$L$52),3)</f>
        <v>0</v>
      </c>
      <c r="K143" s="88">
        <f ca="1">OFFSET(BR$8,MATCH($C$22,$C$10:$C$44,$L$54),4)-OFFSET(BR$8,MATCH($N$52,$C$10:$C$44,$L$52),4)</f>
        <v>0</v>
      </c>
      <c r="L143" s="118">
        <f t="shared" ref="L143:L144" ca="1" si="658">SQRT(J143^2+K143^2)</f>
        <v>0</v>
      </c>
      <c r="M143" s="119">
        <f t="shared" ref="M143:M144" ca="1" si="659">L143/(0.01/3)</f>
        <v>0</v>
      </c>
      <c r="N143" s="192">
        <f ca="1">IF(ISERROR(OFFSET($C$8,MATCH(1,BY10:BY44,0),0)),0,OFFSET($C$8,MATCH(1,BY10:BY44,0),0))</f>
        <v>0</v>
      </c>
      <c r="O143" s="107"/>
      <c r="P143" s="107"/>
      <c r="T143" s="84">
        <f>CE4</f>
        <v>0</v>
      </c>
      <c r="AI143" s="84">
        <f>CT4</f>
        <v>0</v>
      </c>
      <c r="AX143" s="84">
        <f>DI4</f>
        <v>0</v>
      </c>
      <c r="BM143" s="84">
        <f>DX4</f>
        <v>0</v>
      </c>
      <c r="CB143" s="84">
        <f>EM4</f>
        <v>0</v>
      </c>
    </row>
    <row r="144" spans="3:94">
      <c r="E144" s="84">
        <f>CC4</f>
        <v>0</v>
      </c>
      <c r="F144" s="85">
        <f>CD75</f>
        <v>0</v>
      </c>
      <c r="G144" s="86">
        <f>CE75</f>
        <v>0</v>
      </c>
      <c r="H144" s="85">
        <f ca="1">OFFSET(CG$63,MATCH($C$22,$C$10:$C$44,$L$54),0)</f>
        <v>0</v>
      </c>
      <c r="I144" s="86">
        <f ca="1">OFFSET(CG$63,MATCH($C$22,$C$10:$C$44,$L$54),1)</f>
        <v>0</v>
      </c>
      <c r="J144" s="87">
        <f ca="1">OFFSET(CG$8,MATCH($C$22,$C$10:$C$44,$L$54),3)-OFFSET(CG$8,MATCH($N$52,$C$10:$C$44,$L$52),3)</f>
        <v>0</v>
      </c>
      <c r="K144" s="88">
        <f ca="1">OFFSET(CG$8,MATCH($C$22,$C$10:$C$44,$L$54),4)-OFFSET(CG$8,MATCH($N$52,$C$10:$C$44,$L$52),4)</f>
        <v>0</v>
      </c>
      <c r="L144" s="118">
        <f t="shared" ca="1" si="658"/>
        <v>0</v>
      </c>
      <c r="M144" s="119">
        <f t="shared" ca="1" si="659"/>
        <v>0</v>
      </c>
      <c r="N144" s="192">
        <f ca="1">IF(ISERROR(OFFSET($C$8,MATCH(1,CN10:CN44,0),0)),0,OFFSET($C$8,MATCH(1,CN10:CN44,0),0))</f>
        <v>0</v>
      </c>
      <c r="O144" s="107"/>
      <c r="P144" s="107"/>
      <c r="T144" s="84">
        <f>CR4</f>
        <v>0</v>
      </c>
      <c r="AI144" s="84">
        <f>DG4</f>
        <v>0</v>
      </c>
      <c r="AX144" s="84">
        <f>DV4</f>
        <v>0</v>
      </c>
      <c r="BM144" s="84">
        <f>EK4</f>
        <v>0</v>
      </c>
      <c r="CB144" s="84">
        <f>EZ4</f>
        <v>0</v>
      </c>
    </row>
    <row r="145" spans="5:80" ht="15.75">
      <c r="E145" s="44" t="s">
        <v>46</v>
      </c>
      <c r="F145" s="44"/>
      <c r="G145" s="44"/>
      <c r="H145" s="44"/>
      <c r="I145" s="44"/>
      <c r="J145" s="44"/>
      <c r="K145" s="44"/>
      <c r="L145" s="44"/>
      <c r="M145" s="120"/>
      <c r="N145" s="120"/>
      <c r="O145" s="44"/>
      <c r="P145" s="44"/>
      <c r="Q145" s="44"/>
      <c r="R145" s="44"/>
      <c r="T145" s="44" t="s">
        <v>46</v>
      </c>
      <c r="AI145" s="44" t="s">
        <v>46</v>
      </c>
      <c r="AX145" s="44" t="s">
        <v>46</v>
      </c>
      <c r="BM145" s="44" t="s">
        <v>46</v>
      </c>
      <c r="CB145" s="44" t="s">
        <v>46</v>
      </c>
    </row>
    <row r="146" spans="5:80">
      <c r="E146" s="177" t="s">
        <v>77</v>
      </c>
      <c r="F146" s="89">
        <f>AVERAGE(F139:F140)</f>
        <v>1.6649999999999998E-2</v>
      </c>
      <c r="G146" s="90">
        <f>AVERAGE(G139:G140)</f>
        <v>2.8166649999999988E-2</v>
      </c>
      <c r="H146" s="91">
        <f t="shared" ref="H146:I146" ca="1" si="660">AVERAGE(H139:H140)</f>
        <v>-1.1199999999999988E-2</v>
      </c>
      <c r="I146" s="91">
        <f t="shared" ca="1" si="660"/>
        <v>-2.4549999999999988E-2</v>
      </c>
      <c r="J146" s="91">
        <f t="shared" ref="J146:K146" ca="1" si="661">AVERAGE(J139:J140)</f>
        <v>-3.3803985028106609E-4</v>
      </c>
      <c r="K146" s="91">
        <f t="shared" ca="1" si="661"/>
        <v>-2.2707856007816996E-3</v>
      </c>
      <c r="L146" s="91">
        <f ca="1">AVERAGE(L139:L140)</f>
        <v>2.2958097033882957E-3</v>
      </c>
      <c r="M146" s="130">
        <f ca="1">AVERAGE(M139:M140)</f>
        <v>0.68874291101648866</v>
      </c>
      <c r="N146" s="200">
        <f ca="1">IF(ISERROR(AVERAGE(N139:N140)),"",AVERAGE(N139:N140))</f>
        <v>12</v>
      </c>
      <c r="O146" s="44"/>
      <c r="P146" s="44"/>
      <c r="Q146" s="44"/>
      <c r="R146" s="44"/>
      <c r="T146" s="177" t="s">
        <v>68</v>
      </c>
      <c r="AI146" s="177" t="s">
        <v>68</v>
      </c>
      <c r="AX146" s="177" t="s">
        <v>68</v>
      </c>
      <c r="BM146" s="177" t="s">
        <v>68</v>
      </c>
      <c r="CB146" s="177" t="s">
        <v>68</v>
      </c>
    </row>
    <row r="147" spans="5:80">
      <c r="E147" s="177" t="s">
        <v>78</v>
      </c>
      <c r="F147" s="92">
        <f>AVERAGE(F141:F142)</f>
        <v>0</v>
      </c>
      <c r="G147" s="93">
        <f>AVERAGE(G141:G142)</f>
        <v>0</v>
      </c>
      <c r="H147" s="94">
        <f t="shared" ref="H147:I147" ca="1" si="662">AVERAGE(H141:H142)</f>
        <v>0</v>
      </c>
      <c r="I147" s="94">
        <f t="shared" ca="1" si="662"/>
        <v>0</v>
      </c>
      <c r="J147" s="94">
        <f t="shared" ref="J147:K147" ca="1" si="663">AVERAGE(J141:J142)</f>
        <v>0</v>
      </c>
      <c r="K147" s="94">
        <f t="shared" ca="1" si="663"/>
        <v>0</v>
      </c>
      <c r="L147" s="94">
        <f ca="1">AVERAGE(L141:L142)</f>
        <v>0</v>
      </c>
      <c r="M147" s="131">
        <f ca="1">AVERAGE(M141:M142)</f>
        <v>0</v>
      </c>
      <c r="N147" s="203">
        <f ca="1">IF(ISERROR(AVERAGE(N141:N142)),"",AVERAGE(N141:N142))</f>
        <v>0</v>
      </c>
      <c r="O147" s="44"/>
      <c r="P147" s="44"/>
      <c r="Q147" s="44"/>
      <c r="R147" s="44"/>
      <c r="T147" s="177" t="s">
        <v>69</v>
      </c>
      <c r="AI147" s="177" t="s">
        <v>69</v>
      </c>
      <c r="AX147" s="177" t="s">
        <v>69</v>
      </c>
      <c r="BM147" s="177" t="s">
        <v>69</v>
      </c>
      <c r="CB147" s="177" t="s">
        <v>69</v>
      </c>
    </row>
    <row r="148" spans="5:80">
      <c r="E148" s="177"/>
      <c r="F148" s="95">
        <f>AVERAGE(F143:F144)</f>
        <v>0</v>
      </c>
      <c r="G148" s="96">
        <f>AVERAGE(G143:G144)</f>
        <v>0</v>
      </c>
      <c r="H148" s="97">
        <f t="shared" ref="H148:I148" ca="1" si="664">AVERAGE(H143:H144)</f>
        <v>0</v>
      </c>
      <c r="I148" s="97">
        <f t="shared" ca="1" si="664"/>
        <v>0</v>
      </c>
      <c r="J148" s="97">
        <f t="shared" ref="J148:K148" ca="1" si="665">AVERAGE(J143:J144)</f>
        <v>0</v>
      </c>
      <c r="K148" s="97">
        <f t="shared" ca="1" si="665"/>
        <v>0</v>
      </c>
      <c r="L148" s="97">
        <f ca="1">AVERAGE(L143:L144)</f>
        <v>0</v>
      </c>
      <c r="M148" s="132">
        <f ca="1">AVERAGE(M143:M144)</f>
        <v>0</v>
      </c>
      <c r="N148" s="204">
        <f ca="1">IF(ISERROR(AVERAGE(N143:N144)),"",AVERAGE(N143:N144))</f>
        <v>0</v>
      </c>
      <c r="O148" s="44"/>
      <c r="P148" s="44"/>
      <c r="Q148" s="44"/>
      <c r="R148" s="44"/>
      <c r="T148" s="177" t="s">
        <v>70</v>
      </c>
      <c r="AI148" s="177" t="s">
        <v>70</v>
      </c>
      <c r="AX148" s="177" t="s">
        <v>70</v>
      </c>
      <c r="BM148" s="177" t="s">
        <v>70</v>
      </c>
      <c r="CB148" s="177" t="s">
        <v>70</v>
      </c>
    </row>
  </sheetData>
  <mergeCells count="41">
    <mergeCell ref="G6:I6"/>
    <mergeCell ref="J6:L6"/>
    <mergeCell ref="V6:X6"/>
    <mergeCell ref="Y6:AA6"/>
    <mergeCell ref="Y61:AA61"/>
    <mergeCell ref="CG61:CI61"/>
    <mergeCell ref="AZ61:BB61"/>
    <mergeCell ref="CD61:CF61"/>
    <mergeCell ref="BC61:BE61"/>
    <mergeCell ref="CG108:CI108"/>
    <mergeCell ref="BC108:BE108"/>
    <mergeCell ref="BO108:BQ108"/>
    <mergeCell ref="BR108:BT108"/>
    <mergeCell ref="CG6:CI6"/>
    <mergeCell ref="AN6:AP6"/>
    <mergeCell ref="AZ6:BB6"/>
    <mergeCell ref="BC6:BE6"/>
    <mergeCell ref="BO6:BQ6"/>
    <mergeCell ref="BR6:BT6"/>
    <mergeCell ref="CD6:CF6"/>
    <mergeCell ref="B10:B44"/>
    <mergeCell ref="H137:I137"/>
    <mergeCell ref="J137:M137"/>
    <mergeCell ref="BO61:BQ61"/>
    <mergeCell ref="AN108:AP108"/>
    <mergeCell ref="B1:B6"/>
    <mergeCell ref="F137:G137"/>
    <mergeCell ref="CD108:CF108"/>
    <mergeCell ref="G108:I108"/>
    <mergeCell ref="J108:L108"/>
    <mergeCell ref="V108:X108"/>
    <mergeCell ref="Y108:AA108"/>
    <mergeCell ref="AK108:AM108"/>
    <mergeCell ref="G61:I61"/>
    <mergeCell ref="J61:L61"/>
    <mergeCell ref="BR61:BT61"/>
    <mergeCell ref="AN61:AP61"/>
    <mergeCell ref="V61:X61"/>
    <mergeCell ref="AK6:AM6"/>
    <mergeCell ref="AK61:AM61"/>
    <mergeCell ref="AZ108:BB108"/>
  </mergeCells>
  <phoneticPr fontId="8"/>
  <conditionalFormatting sqref="BC22:BE29 AN22:AP29">
    <cfRule type="containsBlanks" dxfId="171" priority="259">
      <formula>LEN(TRIM(AN22))=0</formula>
    </cfRule>
  </conditionalFormatting>
  <conditionalFormatting sqref="BR8:BT8 CG8:CI8 CG10:CI10 BR10:BT10 BR14:BT20 CG14:CI20 CG22:CI29 BR22:BT29">
    <cfRule type="containsBlanks" dxfId="170" priority="260">
      <formula>LEN(TRIM(BR8))=0</formula>
    </cfRule>
  </conditionalFormatting>
  <conditionalFormatting sqref="F139">
    <cfRule type="expression" dxfId="169" priority="247">
      <formula>ABS($F139)&gt;0.01</formula>
    </cfRule>
  </conditionalFormatting>
  <conditionalFormatting sqref="G144">
    <cfRule type="expression" dxfId="168" priority="246">
      <formula>ABS($G144)&gt;0.01</formula>
    </cfRule>
  </conditionalFormatting>
  <conditionalFormatting sqref="BC30:BE31 AN30:AP31 AN42:AP44 BC42:BE44">
    <cfRule type="containsBlanks" dxfId="167" priority="232">
      <formula>LEN(TRIM(AN30))=0</formula>
    </cfRule>
  </conditionalFormatting>
  <conditionalFormatting sqref="BR30:BT31 CG30:CI31 CG42:CI44 BR42:BT44">
    <cfRule type="containsBlanks" dxfId="166" priority="233">
      <formula>LEN(TRIM(BR30))=0</formula>
    </cfRule>
  </conditionalFormatting>
  <conditionalFormatting sqref="AN8:AP8 AN10:AP10 AN14:AP19">
    <cfRule type="containsBlanks" dxfId="165" priority="221">
      <formula>LEN(TRIM(AN8))=0</formula>
    </cfRule>
  </conditionalFormatting>
  <conditionalFormatting sqref="AN20:AP20">
    <cfRule type="containsBlanks" dxfId="164" priority="220">
      <formula>LEN(TRIM(AN20))=0</formula>
    </cfRule>
  </conditionalFormatting>
  <conditionalFormatting sqref="BC8:BE8 BC10:BE10 BC14:BE20">
    <cfRule type="containsBlanks" dxfId="163" priority="219">
      <formula>LEN(TRIM(BC8))=0</formula>
    </cfRule>
  </conditionalFormatting>
  <conditionalFormatting sqref="M139:M144">
    <cfRule type="cellIs" dxfId="162" priority="218" operator="greaterThan">
      <formula>2</formula>
    </cfRule>
  </conditionalFormatting>
  <conditionalFormatting sqref="L139:L144">
    <cfRule type="cellIs" dxfId="161" priority="217" operator="greaterThan">
      <formula>0.006</formula>
    </cfRule>
  </conditionalFormatting>
  <conditionalFormatting sqref="L146:L148">
    <cfRule type="cellIs" dxfId="160" priority="216" operator="greaterThan">
      <formula>0.006</formula>
    </cfRule>
  </conditionalFormatting>
  <conditionalFormatting sqref="F146">
    <cfRule type="expression" dxfId="159" priority="214">
      <formula>ABS(F146)&gt;0.01</formula>
    </cfRule>
  </conditionalFormatting>
  <conditionalFormatting sqref="F140">
    <cfRule type="expression" dxfId="158" priority="213">
      <formula>ABS(F140)&gt;0.01</formula>
    </cfRule>
  </conditionalFormatting>
  <conditionalFormatting sqref="F141">
    <cfRule type="expression" dxfId="157" priority="212">
      <formula>ABS(F141)&gt;0.01</formula>
    </cfRule>
  </conditionalFormatting>
  <conditionalFormatting sqref="F142">
    <cfRule type="expression" dxfId="156" priority="211">
      <formula>ABS(F142)&gt;0.01</formula>
    </cfRule>
  </conditionalFormatting>
  <conditionalFormatting sqref="F143">
    <cfRule type="expression" dxfId="155" priority="210">
      <formula>ABS(F143)&gt;0.01</formula>
    </cfRule>
  </conditionalFormatting>
  <conditionalFormatting sqref="F144">
    <cfRule type="expression" dxfId="154" priority="209">
      <formula>ABS(F144)&gt;0.01</formula>
    </cfRule>
  </conditionalFormatting>
  <conditionalFormatting sqref="G143">
    <cfRule type="expression" dxfId="153" priority="208">
      <formula>ABS(G143)&gt;0.01</formula>
    </cfRule>
  </conditionalFormatting>
  <conditionalFormatting sqref="G142">
    <cfRule type="expression" dxfId="152" priority="207">
      <formula>ABS(G142)&gt;0.01</formula>
    </cfRule>
  </conditionalFormatting>
  <conditionalFormatting sqref="G141">
    <cfRule type="expression" dxfId="151" priority="206">
      <formula>ABS(G141)&gt;0.01</formula>
    </cfRule>
  </conditionalFormatting>
  <conditionalFormatting sqref="G140">
    <cfRule type="expression" dxfId="150" priority="205">
      <formula>ABS(G140)&gt;0.01</formula>
    </cfRule>
  </conditionalFormatting>
  <conditionalFormatting sqref="G139">
    <cfRule type="expression" dxfId="149" priority="204">
      <formula>ABS(G139)&gt;0.01</formula>
    </cfRule>
  </conditionalFormatting>
  <conditionalFormatting sqref="F147">
    <cfRule type="expression" priority="203">
      <formula>ABS(F147)&gt;0.01</formula>
    </cfRule>
  </conditionalFormatting>
  <conditionalFormatting sqref="F148">
    <cfRule type="expression" dxfId="148" priority="202">
      <formula>ABS(F148)&gt;0.01</formula>
    </cfRule>
  </conditionalFormatting>
  <conditionalFormatting sqref="G146">
    <cfRule type="expression" dxfId="147" priority="201">
      <formula>ABS(G146)&gt;0.01</formula>
    </cfRule>
  </conditionalFormatting>
  <conditionalFormatting sqref="G147">
    <cfRule type="expression" dxfId="146" priority="200">
      <formula>ABS(G147)&gt;0.01</formula>
    </cfRule>
  </conditionalFormatting>
  <conditionalFormatting sqref="G148">
    <cfRule type="expression" dxfId="145" priority="199">
      <formula>ABS(G148)&gt;0.01</formula>
    </cfRule>
  </conditionalFormatting>
  <conditionalFormatting sqref="O10">
    <cfRule type="cellIs" dxfId="144" priority="188" operator="lessThan">
      <formula>0.001</formula>
    </cfRule>
  </conditionalFormatting>
  <conditionalFormatting sqref="O10 O14:O20 O22:O31 O42:O44">
    <cfRule type="cellIs" dxfId="143" priority="186" operator="lessThan">
      <formula>0.001</formula>
    </cfRule>
  </conditionalFormatting>
  <conditionalFormatting sqref="H144:I144">
    <cfRule type="expression" dxfId="142" priority="175">
      <formula>ABS($G144)&gt;0.01</formula>
    </cfRule>
  </conditionalFormatting>
  <conditionalFormatting sqref="H139">
    <cfRule type="expression" dxfId="141" priority="174">
      <formula>ABS($F139)&gt;0.01</formula>
    </cfRule>
  </conditionalFormatting>
  <conditionalFormatting sqref="H140">
    <cfRule type="expression" dxfId="140" priority="173">
      <formula>ABS(H140)&gt;0.01</formula>
    </cfRule>
  </conditionalFormatting>
  <conditionalFormatting sqref="H141">
    <cfRule type="expression" dxfId="139" priority="172">
      <formula>ABS(H141)&gt;0.01</formula>
    </cfRule>
  </conditionalFormatting>
  <conditionalFormatting sqref="H142">
    <cfRule type="expression" dxfId="138" priority="171">
      <formula>ABS(H142)&gt;0.01</formula>
    </cfRule>
  </conditionalFormatting>
  <conditionalFormatting sqref="H143">
    <cfRule type="expression" dxfId="137" priority="170">
      <formula>ABS(H143)&gt;0.01</formula>
    </cfRule>
  </conditionalFormatting>
  <conditionalFormatting sqref="H144">
    <cfRule type="expression" dxfId="136" priority="169">
      <formula>ABS(H144)&gt;0.01</formula>
    </cfRule>
  </conditionalFormatting>
  <conditionalFormatting sqref="I143">
    <cfRule type="expression" dxfId="135" priority="168">
      <formula>ABS(I143)&gt;0.01</formula>
    </cfRule>
  </conditionalFormatting>
  <conditionalFormatting sqref="I142">
    <cfRule type="expression" dxfId="134" priority="167">
      <formula>ABS(I142)&gt;0.01</formula>
    </cfRule>
  </conditionalFormatting>
  <conditionalFormatting sqref="I141">
    <cfRule type="expression" dxfId="133" priority="166">
      <formula>ABS(I141)&gt;0.01</formula>
    </cfRule>
  </conditionalFormatting>
  <conditionalFormatting sqref="I140">
    <cfRule type="expression" dxfId="132" priority="165">
      <formula>ABS(I140)&gt;0.01</formula>
    </cfRule>
  </conditionalFormatting>
  <conditionalFormatting sqref="I139">
    <cfRule type="expression" dxfId="131" priority="164">
      <formula>ABS(I139)&gt;0.01</formula>
    </cfRule>
  </conditionalFormatting>
  <conditionalFormatting sqref="AD10">
    <cfRule type="cellIs" dxfId="130" priority="163" operator="lessThan">
      <formula>0.001</formula>
    </cfRule>
  </conditionalFormatting>
  <conditionalFormatting sqref="AD10 AD14:AD20 AD22:AD31 AD42:AD44">
    <cfRule type="cellIs" dxfId="129" priority="162" operator="lessThan">
      <formula>0.001</formula>
    </cfRule>
  </conditionalFormatting>
  <conditionalFormatting sqref="CL10">
    <cfRule type="cellIs" dxfId="128" priority="153" operator="lessThan">
      <formula>0.001</formula>
    </cfRule>
  </conditionalFormatting>
  <conditionalFormatting sqref="CL10 CL14:CL20 CL22:CL31 CL42:CL44">
    <cfRule type="cellIs" dxfId="127" priority="152" operator="lessThan">
      <formula>0.001</formula>
    </cfRule>
  </conditionalFormatting>
  <conditionalFormatting sqref="AS10">
    <cfRule type="cellIs" dxfId="126" priority="159" operator="lessThan">
      <formula>0.001</formula>
    </cfRule>
  </conditionalFormatting>
  <conditionalFormatting sqref="AS10 AS14:AS20 AS22:AS31 AS42:AS44">
    <cfRule type="cellIs" dxfId="125" priority="158" operator="lessThan">
      <formula>0.001</formula>
    </cfRule>
  </conditionalFormatting>
  <conditionalFormatting sqref="BH10">
    <cfRule type="cellIs" dxfId="124" priority="157" operator="lessThan">
      <formula>0.001</formula>
    </cfRule>
  </conditionalFormatting>
  <conditionalFormatting sqref="BH10 BH14:BH20 BH22:BH31 BH42:BH44">
    <cfRule type="cellIs" dxfId="123" priority="156" operator="lessThan">
      <formula>0.001</formula>
    </cfRule>
  </conditionalFormatting>
  <conditionalFormatting sqref="BW10">
    <cfRule type="cellIs" dxfId="122" priority="155" operator="lessThan">
      <formula>0.001</formula>
    </cfRule>
  </conditionalFormatting>
  <conditionalFormatting sqref="BW10 BW14:BW20 BW22:BW31 BW42:BW44">
    <cfRule type="cellIs" dxfId="121" priority="154" operator="lessThan">
      <formula>0.001</formula>
    </cfRule>
  </conditionalFormatting>
  <conditionalFormatting sqref="CG9:CI9 BR9:BT9">
    <cfRule type="containsBlanks" dxfId="120" priority="151">
      <formula>LEN(TRIM(BR9))=0</formula>
    </cfRule>
  </conditionalFormatting>
  <conditionalFormatting sqref="AN9:AP9">
    <cfRule type="containsBlanks" dxfId="119" priority="148">
      <formula>LEN(TRIM(AN9))=0</formula>
    </cfRule>
  </conditionalFormatting>
  <conditionalFormatting sqref="BC9:BE9">
    <cfRule type="containsBlanks" dxfId="118" priority="147">
      <formula>LEN(TRIM(BC9))=0</formula>
    </cfRule>
  </conditionalFormatting>
  <conditionalFormatting sqref="O9">
    <cfRule type="cellIs" dxfId="117" priority="146" operator="lessThan">
      <formula>0.001</formula>
    </cfRule>
  </conditionalFormatting>
  <conditionalFormatting sqref="O9">
    <cfRule type="cellIs" dxfId="116" priority="145" operator="lessThan">
      <formula>0.001</formula>
    </cfRule>
  </conditionalFormatting>
  <conditionalFormatting sqref="AD9">
    <cfRule type="cellIs" dxfId="115" priority="144" operator="lessThan">
      <formula>0.001</formula>
    </cfRule>
  </conditionalFormatting>
  <conditionalFormatting sqref="AD9">
    <cfRule type="cellIs" dxfId="114" priority="143" operator="lessThan">
      <formula>0.001</formula>
    </cfRule>
  </conditionalFormatting>
  <conditionalFormatting sqref="CL9">
    <cfRule type="cellIs" dxfId="113" priority="136" operator="lessThan">
      <formula>0.001</formula>
    </cfRule>
  </conditionalFormatting>
  <conditionalFormatting sqref="CL9">
    <cfRule type="cellIs" dxfId="112" priority="135" operator="lessThan">
      <formula>0.001</formula>
    </cfRule>
  </conditionalFormatting>
  <conditionalFormatting sqref="AS9">
    <cfRule type="cellIs" dxfId="111" priority="142" operator="lessThan">
      <formula>0.001</formula>
    </cfRule>
  </conditionalFormatting>
  <conditionalFormatting sqref="AS9">
    <cfRule type="cellIs" dxfId="110" priority="141" operator="lessThan">
      <formula>0.001</formula>
    </cfRule>
  </conditionalFormatting>
  <conditionalFormatting sqref="BH9">
    <cfRule type="cellIs" dxfId="109" priority="140" operator="lessThan">
      <formula>0.001</formula>
    </cfRule>
  </conditionalFormatting>
  <conditionalFormatting sqref="BH9">
    <cfRule type="cellIs" dxfId="108" priority="139" operator="lessThan">
      <formula>0.001</formula>
    </cfRule>
  </conditionalFormatting>
  <conditionalFormatting sqref="BW9">
    <cfRule type="cellIs" dxfId="107" priority="138" operator="lessThan">
      <formula>0.001</formula>
    </cfRule>
  </conditionalFormatting>
  <conditionalFormatting sqref="BW9">
    <cfRule type="cellIs" dxfId="106" priority="137" operator="lessThan">
      <formula>0.001</formula>
    </cfRule>
  </conditionalFormatting>
  <conditionalFormatting sqref="CG11:CI13 BR11:BT13">
    <cfRule type="containsBlanks" dxfId="105" priority="134">
      <formula>LEN(TRIM(BR11))=0</formula>
    </cfRule>
  </conditionalFormatting>
  <conditionalFormatting sqref="AN11:AP13">
    <cfRule type="containsBlanks" dxfId="104" priority="131">
      <formula>LEN(TRIM(AN11))=0</formula>
    </cfRule>
  </conditionalFormatting>
  <conditionalFormatting sqref="BC11:BE13">
    <cfRule type="containsBlanks" dxfId="103" priority="130">
      <formula>LEN(TRIM(BC11))=0</formula>
    </cfRule>
  </conditionalFormatting>
  <conditionalFormatting sqref="O11:O13">
    <cfRule type="cellIs" dxfId="102" priority="129" operator="lessThan">
      <formula>0.001</formula>
    </cfRule>
  </conditionalFormatting>
  <conditionalFormatting sqref="O11:O13">
    <cfRule type="cellIs" dxfId="101" priority="128" operator="lessThan">
      <formula>0.001</formula>
    </cfRule>
  </conditionalFormatting>
  <conditionalFormatting sqref="AD11:AD13">
    <cfRule type="cellIs" dxfId="100" priority="127" operator="lessThan">
      <formula>0.001</formula>
    </cfRule>
  </conditionalFormatting>
  <conditionalFormatting sqref="AD11:AD13">
    <cfRule type="cellIs" dxfId="99" priority="126" operator="lessThan">
      <formula>0.001</formula>
    </cfRule>
  </conditionalFormatting>
  <conditionalFormatting sqref="CL11:CL13">
    <cfRule type="cellIs" dxfId="98" priority="119" operator="lessThan">
      <formula>0.001</formula>
    </cfRule>
  </conditionalFormatting>
  <conditionalFormatting sqref="CL11:CL13">
    <cfRule type="cellIs" dxfId="97" priority="118" operator="lessThan">
      <formula>0.001</formula>
    </cfRule>
  </conditionalFormatting>
  <conditionalFormatting sqref="AS11:AS13">
    <cfRule type="cellIs" dxfId="96" priority="125" operator="lessThan">
      <formula>0.001</formula>
    </cfRule>
  </conditionalFormatting>
  <conditionalFormatting sqref="AS11:AS13">
    <cfRule type="cellIs" dxfId="95" priority="124" operator="lessThan">
      <formula>0.001</formula>
    </cfRule>
  </conditionalFormatting>
  <conditionalFormatting sqref="BH11:BH13">
    <cfRule type="cellIs" dxfId="94" priority="123" operator="lessThan">
      <formula>0.001</formula>
    </cfRule>
  </conditionalFormatting>
  <conditionalFormatting sqref="BH11:BH13">
    <cfRule type="cellIs" dxfId="93" priority="122" operator="lessThan">
      <formula>0.001</formula>
    </cfRule>
  </conditionalFormatting>
  <conditionalFormatting sqref="BW11:BW13">
    <cfRule type="cellIs" dxfId="92" priority="121" operator="lessThan">
      <formula>0.001</formula>
    </cfRule>
  </conditionalFormatting>
  <conditionalFormatting sqref="BW11:BW13">
    <cfRule type="cellIs" dxfId="91" priority="120" operator="lessThan">
      <formula>0.001</formula>
    </cfRule>
  </conditionalFormatting>
  <conditionalFormatting sqref="BR21:BT21 CG21:CI21">
    <cfRule type="containsBlanks" dxfId="90" priority="117">
      <formula>LEN(TRIM(BR21))=0</formula>
    </cfRule>
  </conditionalFormatting>
  <conditionalFormatting sqref="AN21:AP21">
    <cfRule type="containsBlanks" dxfId="89" priority="114">
      <formula>LEN(TRIM(AN21))=0</formula>
    </cfRule>
  </conditionalFormatting>
  <conditionalFormatting sqref="BC21:BE21">
    <cfRule type="containsBlanks" dxfId="88" priority="113">
      <formula>LEN(TRIM(BC21))=0</formula>
    </cfRule>
  </conditionalFormatting>
  <conditionalFormatting sqref="O21">
    <cfRule type="cellIs" dxfId="87" priority="112" operator="lessThan">
      <formula>0.001</formula>
    </cfRule>
  </conditionalFormatting>
  <conditionalFormatting sqref="AD21">
    <cfRule type="cellIs" dxfId="86" priority="111" operator="lessThan">
      <formula>0.001</formula>
    </cfRule>
  </conditionalFormatting>
  <conditionalFormatting sqref="CL21">
    <cfRule type="cellIs" dxfId="85" priority="107" operator="lessThan">
      <formula>0.001</formula>
    </cfRule>
  </conditionalFormatting>
  <conditionalFormatting sqref="AS21">
    <cfRule type="cellIs" dxfId="84" priority="110" operator="lessThan">
      <formula>0.001</formula>
    </cfRule>
  </conditionalFormatting>
  <conditionalFormatting sqref="BH21">
    <cfRule type="cellIs" dxfId="83" priority="109" operator="lessThan">
      <formula>0.001</formula>
    </cfRule>
  </conditionalFormatting>
  <conditionalFormatting sqref="BW21">
    <cfRule type="cellIs" dxfId="82" priority="108" operator="lessThan">
      <formula>0.001</formula>
    </cfRule>
  </conditionalFormatting>
  <conditionalFormatting sqref="BC32:BE39 AN32:AP39 AN41:AP41 BC41:BE41">
    <cfRule type="containsBlanks" dxfId="81" priority="105">
      <formula>LEN(TRIM(AN32))=0</formula>
    </cfRule>
  </conditionalFormatting>
  <conditionalFormatting sqref="BR32:BT39 CG32:CI39 CG41:CI41 BR41:BT41">
    <cfRule type="containsBlanks" dxfId="80" priority="106">
      <formula>LEN(TRIM(BR32))=0</formula>
    </cfRule>
  </conditionalFormatting>
  <conditionalFormatting sqref="O32:O39 O41">
    <cfRule type="cellIs" dxfId="79" priority="102" operator="lessThan">
      <formula>0.001</formula>
    </cfRule>
  </conditionalFormatting>
  <conditionalFormatting sqref="AD32:AD39 AD41">
    <cfRule type="cellIs" dxfId="78" priority="101" operator="lessThan">
      <formula>0.001</formula>
    </cfRule>
  </conditionalFormatting>
  <conditionalFormatting sqref="CL32:CL39 CL41">
    <cfRule type="cellIs" dxfId="77" priority="97" operator="lessThan">
      <formula>0.001</formula>
    </cfRule>
  </conditionalFormatting>
  <conditionalFormatting sqref="AS32:AS39 AS41">
    <cfRule type="cellIs" dxfId="76" priority="100" operator="lessThan">
      <formula>0.001</formula>
    </cfRule>
  </conditionalFormatting>
  <conditionalFormatting sqref="BH32:BH39 BH41">
    <cfRule type="cellIs" dxfId="75" priority="99" operator="lessThan">
      <formula>0.001</formula>
    </cfRule>
  </conditionalFormatting>
  <conditionalFormatting sqref="BW32:BW39 BW41">
    <cfRule type="cellIs" dxfId="74" priority="98" operator="lessThan">
      <formula>0.001</formula>
    </cfRule>
  </conditionalFormatting>
  <conditionalFormatting sqref="BC40:BE40 AN40:AP40">
    <cfRule type="containsBlanks" dxfId="73" priority="95">
      <formula>LEN(TRIM(AN40))=0</formula>
    </cfRule>
  </conditionalFormatting>
  <conditionalFormatting sqref="BR40:BT40 CG40:CI40">
    <cfRule type="containsBlanks" dxfId="72" priority="96">
      <formula>LEN(TRIM(BR40))=0</formula>
    </cfRule>
  </conditionalFormatting>
  <conditionalFormatting sqref="O40">
    <cfRule type="cellIs" dxfId="71" priority="92" operator="lessThan">
      <formula>0.001</formula>
    </cfRule>
  </conditionalFormatting>
  <conditionalFormatting sqref="AD40">
    <cfRule type="cellIs" dxfId="70" priority="91" operator="lessThan">
      <formula>0.001</formula>
    </cfRule>
  </conditionalFormatting>
  <conditionalFormatting sqref="CL40">
    <cfRule type="cellIs" dxfId="69" priority="87" operator="lessThan">
      <formula>0.001</formula>
    </cfRule>
  </conditionalFormatting>
  <conditionalFormatting sqref="AS40">
    <cfRule type="cellIs" dxfId="68" priority="90" operator="lessThan">
      <formula>0.001</formula>
    </cfRule>
  </conditionalFormatting>
  <conditionalFormatting sqref="BH40">
    <cfRule type="cellIs" dxfId="67" priority="89" operator="lessThan">
      <formula>0.001</formula>
    </cfRule>
  </conditionalFormatting>
  <conditionalFormatting sqref="BW40">
    <cfRule type="cellIs" dxfId="66" priority="88" operator="lessThan">
      <formula>0.001</formula>
    </cfRule>
  </conditionalFormatting>
  <conditionalFormatting sqref="AK8:AM8">
    <cfRule type="containsBlanks" dxfId="65" priority="83">
      <formula>LEN(TRIM(AK8))=0</formula>
    </cfRule>
  </conditionalFormatting>
  <conditionalFormatting sqref="AK20:AM20">
    <cfRule type="containsBlanks" dxfId="64" priority="82">
      <formula>LEN(TRIM(AK20))=0</formula>
    </cfRule>
  </conditionalFormatting>
  <conditionalFormatting sqref="AK10:AM10">
    <cfRule type="containsBlanks" dxfId="63" priority="81">
      <formula>LEN(TRIM(AK10))=0</formula>
    </cfRule>
  </conditionalFormatting>
  <conditionalFormatting sqref="AK13:AM19">
    <cfRule type="containsBlanks" dxfId="62" priority="80">
      <formula>LEN(TRIM(AK13))=0</formula>
    </cfRule>
  </conditionalFormatting>
  <conditionalFormatting sqref="AK21:AM30">
    <cfRule type="containsBlanks" dxfId="61" priority="79">
      <formula>LEN(TRIM(AK21))=0</formula>
    </cfRule>
  </conditionalFormatting>
  <conditionalFormatting sqref="AZ8:BB8">
    <cfRule type="containsBlanks" dxfId="60" priority="78">
      <formula>LEN(TRIM(AZ8))=0</formula>
    </cfRule>
  </conditionalFormatting>
  <conditionalFormatting sqref="AZ20:BB20">
    <cfRule type="containsBlanks" dxfId="59" priority="77">
      <formula>LEN(TRIM(AZ20))=0</formula>
    </cfRule>
  </conditionalFormatting>
  <conditionalFormatting sqref="AZ10:BB10">
    <cfRule type="containsBlanks" dxfId="58" priority="76">
      <formula>LEN(TRIM(AZ10))=0</formula>
    </cfRule>
  </conditionalFormatting>
  <conditionalFormatting sqref="AZ13:BB19">
    <cfRule type="containsBlanks" dxfId="57" priority="75">
      <formula>LEN(TRIM(AZ13))=0</formula>
    </cfRule>
  </conditionalFormatting>
  <conditionalFormatting sqref="AZ21:BB30">
    <cfRule type="containsBlanks" dxfId="56" priority="74">
      <formula>LEN(TRIM(AZ21))=0</formula>
    </cfRule>
  </conditionalFormatting>
  <conditionalFormatting sqref="BO8:BQ8">
    <cfRule type="containsBlanks" dxfId="55" priority="73">
      <formula>LEN(TRIM(BO8))=0</formula>
    </cfRule>
  </conditionalFormatting>
  <conditionalFormatting sqref="BO20:BQ20">
    <cfRule type="containsBlanks" dxfId="54" priority="72">
      <formula>LEN(TRIM(BO20))=0</formula>
    </cfRule>
  </conditionalFormatting>
  <conditionalFormatting sqref="BO10:BQ10">
    <cfRule type="containsBlanks" dxfId="53" priority="71">
      <formula>LEN(TRIM(BO10))=0</formula>
    </cfRule>
  </conditionalFormatting>
  <conditionalFormatting sqref="BO13:BQ19">
    <cfRule type="containsBlanks" dxfId="52" priority="70">
      <formula>LEN(TRIM(BO13))=0</formula>
    </cfRule>
  </conditionalFormatting>
  <conditionalFormatting sqref="BO21:BQ30">
    <cfRule type="containsBlanks" dxfId="51" priority="69">
      <formula>LEN(TRIM(BO21))=0</formula>
    </cfRule>
  </conditionalFormatting>
  <conditionalFormatting sqref="CD8:CF8">
    <cfRule type="containsBlanks" dxfId="50" priority="68">
      <formula>LEN(TRIM(CD8))=0</formula>
    </cfRule>
  </conditionalFormatting>
  <conditionalFormatting sqref="CD20:CF20">
    <cfRule type="containsBlanks" dxfId="49" priority="67">
      <formula>LEN(TRIM(CD20))=0</formula>
    </cfRule>
  </conditionalFormatting>
  <conditionalFormatting sqref="CD10:CF10">
    <cfRule type="containsBlanks" dxfId="48" priority="66">
      <formula>LEN(TRIM(CD10))=0</formula>
    </cfRule>
  </conditionalFormatting>
  <conditionalFormatting sqref="CD13:CF19">
    <cfRule type="containsBlanks" dxfId="47" priority="65">
      <formula>LEN(TRIM(CD13))=0</formula>
    </cfRule>
  </conditionalFormatting>
  <conditionalFormatting sqref="CD21:CF30">
    <cfRule type="containsBlanks" dxfId="46" priority="64">
      <formula>LEN(TRIM(CD21))=0</formula>
    </cfRule>
  </conditionalFormatting>
  <conditionalFormatting sqref="J22:L29">
    <cfRule type="containsBlanks" dxfId="45" priority="28">
      <formula>LEN(TRIM(J22))=0</formula>
    </cfRule>
  </conditionalFormatting>
  <conditionalFormatting sqref="J30:L31 J42:L44">
    <cfRule type="containsBlanks" dxfId="44" priority="27">
      <formula>LEN(TRIM(J30))=0</formula>
    </cfRule>
  </conditionalFormatting>
  <conditionalFormatting sqref="J8:L8 J10:L10 J14:L19">
    <cfRule type="containsBlanks" dxfId="43" priority="26">
      <formula>LEN(TRIM(J8))=0</formula>
    </cfRule>
  </conditionalFormatting>
  <conditionalFormatting sqref="J20:L20">
    <cfRule type="containsBlanks" dxfId="42" priority="25">
      <formula>LEN(TRIM(J20))=0</formula>
    </cfRule>
  </conditionalFormatting>
  <conditionalFormatting sqref="J21:L21">
    <cfRule type="containsBlanks" dxfId="41" priority="22">
      <formula>LEN(TRIM(J21))=0</formula>
    </cfRule>
  </conditionalFormatting>
  <conditionalFormatting sqref="J32:L39 J41:L41">
    <cfRule type="containsBlanks" dxfId="40" priority="21">
      <formula>LEN(TRIM(J32))=0</formula>
    </cfRule>
  </conditionalFormatting>
  <conditionalFormatting sqref="J40:L40">
    <cfRule type="containsBlanks" dxfId="39" priority="20">
      <formula>LEN(TRIM(J40))=0</formula>
    </cfRule>
  </conditionalFormatting>
  <conditionalFormatting sqref="G8:I8">
    <cfRule type="containsBlanks" dxfId="38" priority="19">
      <formula>LEN(TRIM(G8))=0</formula>
    </cfRule>
  </conditionalFormatting>
  <conditionalFormatting sqref="G20:I20">
    <cfRule type="containsBlanks" dxfId="37" priority="18">
      <formula>LEN(TRIM(G20))=0</formula>
    </cfRule>
  </conditionalFormatting>
  <conditionalFormatting sqref="Y22:AA29">
    <cfRule type="containsBlanks" dxfId="36" priority="14">
      <formula>LEN(TRIM(Y22))=0</formula>
    </cfRule>
  </conditionalFormatting>
  <conditionalFormatting sqref="Y30:AA31 Y42:AA44">
    <cfRule type="containsBlanks" dxfId="35" priority="13">
      <formula>LEN(TRIM(Y30))=0</formula>
    </cfRule>
  </conditionalFormatting>
  <conditionalFormatting sqref="Y8:AA8 Y10:AA10 Y14:AA19">
    <cfRule type="containsBlanks" dxfId="34" priority="12">
      <formula>LEN(TRIM(Y8))=0</formula>
    </cfRule>
  </conditionalFormatting>
  <conditionalFormatting sqref="Y20:AA20">
    <cfRule type="containsBlanks" dxfId="33" priority="11">
      <formula>LEN(TRIM(Y20))=0</formula>
    </cfRule>
  </conditionalFormatting>
  <conditionalFormatting sqref="Y9:AA9">
    <cfRule type="containsBlanks" dxfId="32" priority="10">
      <formula>LEN(TRIM(Y9))=0</formula>
    </cfRule>
  </conditionalFormatting>
  <conditionalFormatting sqref="Y11:AA13">
    <cfRule type="containsBlanks" dxfId="31" priority="9">
      <formula>LEN(TRIM(Y11))=0</formula>
    </cfRule>
  </conditionalFormatting>
  <conditionalFormatting sqref="Y21:AA21">
    <cfRule type="containsBlanks" dxfId="30" priority="8">
      <formula>LEN(TRIM(Y21))=0</formula>
    </cfRule>
  </conditionalFormatting>
  <conditionalFormatting sqref="Y32:AA39 Y41:AA41">
    <cfRule type="containsBlanks" dxfId="29" priority="7">
      <formula>LEN(TRIM(Y32))=0</formula>
    </cfRule>
  </conditionalFormatting>
  <conditionalFormatting sqref="Y40:AA40">
    <cfRule type="containsBlanks" dxfId="28" priority="6">
      <formula>LEN(TRIM(Y40))=0</formula>
    </cfRule>
  </conditionalFormatting>
  <conditionalFormatting sqref="V8:X8">
    <cfRule type="containsBlanks" dxfId="27" priority="5">
      <formula>LEN(TRIM(V8))=0</formula>
    </cfRule>
  </conditionalFormatting>
  <conditionalFormatting sqref="V20:X20">
    <cfRule type="containsBlanks" dxfId="26" priority="4">
      <formula>LEN(TRIM(V20))=0</formula>
    </cfRule>
  </conditionalFormatting>
  <pageMargins left="0.75" right="0.75" top="1" bottom="1" header="0.51200000000000001" footer="0.51200000000000001"/>
  <pageSetup paperSize="9" orientation="portrait" r:id="rId1"/>
  <headerFooter alignWithMargins="0"/>
  <ignoredErrors>
    <ignoredError sqref="Q20 AP63 AP65 AP77:AP86 AP69:AP75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B51"/>
  <sheetViews>
    <sheetView showGridLines="0" topLeftCell="H1" zoomScale="70" zoomScaleNormal="70" workbookViewId="0">
      <selection activeCell="U21" sqref="U21"/>
    </sheetView>
  </sheetViews>
  <sheetFormatPr defaultRowHeight="13.5"/>
  <cols>
    <col min="1" max="1" width="3.625" customWidth="1"/>
  </cols>
  <sheetData>
    <row r="1" spans="2:2" ht="22.5">
      <c r="B1" s="59">
        <f>'Drift Raw data '!C1</f>
        <v>0</v>
      </c>
    </row>
    <row r="45" spans="2:2" ht="18.75">
      <c r="B45" s="43"/>
    </row>
    <row r="46" spans="2:2" ht="15.95" customHeight="1"/>
    <row r="47" spans="2:2" ht="15.95" customHeight="1"/>
    <row r="48" spans="2:2" ht="15.95" customHeight="1"/>
    <row r="49" ht="15.95" customHeight="1"/>
    <row r="50" ht="15.95" customHeight="1"/>
    <row r="51" ht="15.95" customHeight="1"/>
  </sheetData>
  <phoneticPr fontId="8"/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B51"/>
  <sheetViews>
    <sheetView showGridLines="0" zoomScale="70" zoomScaleNormal="70" workbookViewId="0">
      <selection activeCell="BJ34" sqref="BJ34"/>
    </sheetView>
  </sheetViews>
  <sheetFormatPr defaultRowHeight="13.5"/>
  <cols>
    <col min="1" max="1" width="3.625" customWidth="1"/>
  </cols>
  <sheetData>
    <row r="1" spans="2:2" ht="22.5">
      <c r="B1" s="59">
        <f>'Drift Raw data '!C1</f>
        <v>0</v>
      </c>
    </row>
    <row r="45" spans="2:2" ht="18.75">
      <c r="B45" s="43"/>
    </row>
    <row r="46" spans="2:2" ht="15.95" customHeight="1"/>
    <row r="47" spans="2:2" ht="15.95" customHeight="1"/>
    <row r="48" spans="2:2" ht="15.95" customHeight="1"/>
    <row r="49" ht="15.95" customHeight="1"/>
    <row r="50" ht="15.95" customHeight="1"/>
    <row r="51" ht="15.95" customHeight="1"/>
  </sheetData>
  <phoneticPr fontId="8"/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1:B51"/>
  <sheetViews>
    <sheetView showGridLines="0" zoomScale="70" zoomScaleNormal="70" workbookViewId="0">
      <selection activeCell="P35" sqref="P35"/>
    </sheetView>
  </sheetViews>
  <sheetFormatPr defaultRowHeight="13.5"/>
  <cols>
    <col min="1" max="1" width="3.625" customWidth="1"/>
  </cols>
  <sheetData>
    <row r="1" spans="2:2" ht="22.5">
      <c r="B1" s="59">
        <f>'Drift Raw data '!C1</f>
        <v>0</v>
      </c>
    </row>
    <row r="45" spans="2:2" ht="18.75">
      <c r="B45" s="43"/>
    </row>
    <row r="46" spans="2:2" ht="15.95" customHeight="1"/>
    <row r="47" spans="2:2" ht="15.95" customHeight="1"/>
    <row r="48" spans="2:2" ht="15.95" customHeight="1"/>
    <row r="49" ht="15.95" customHeight="1"/>
    <row r="50" ht="15.95" customHeight="1"/>
    <row r="51" ht="15.95" customHeight="1"/>
  </sheetData>
  <phoneticPr fontId="55" type="noConversion"/>
  <pageMargins left="0.7" right="0.7" top="0.75" bottom="0.75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B1:B51"/>
  <sheetViews>
    <sheetView showGridLines="0" topLeftCell="Y8" zoomScale="80" zoomScaleNormal="80" workbookViewId="0">
      <selection activeCell="AQ41" sqref="AQ41"/>
    </sheetView>
  </sheetViews>
  <sheetFormatPr defaultRowHeight="13.5"/>
  <cols>
    <col min="1" max="1" width="3.625" customWidth="1"/>
  </cols>
  <sheetData>
    <row r="1" spans="2:2" ht="22.5">
      <c r="B1" s="59">
        <f>'Drift Raw data '!C1</f>
        <v>0</v>
      </c>
    </row>
    <row r="45" spans="2:2" ht="18.75">
      <c r="B45" s="43"/>
    </row>
    <row r="46" spans="2:2" ht="15.95" customHeight="1"/>
    <row r="47" spans="2:2" ht="15.95" customHeight="1"/>
    <row r="48" spans="2:2" ht="15.95" customHeight="1"/>
    <row r="49" ht="15.95" customHeight="1"/>
    <row r="50" ht="15.95" customHeight="1"/>
    <row r="51" ht="15.95" customHeight="1"/>
  </sheetData>
  <phoneticPr fontId="8"/>
  <pageMargins left="0.7" right="0.7" top="0.75" bottom="0.75" header="0.3" footer="0.3"/>
  <pageSetup paperSize="9"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1:B51"/>
  <sheetViews>
    <sheetView showGridLines="0" topLeftCell="U7" zoomScale="80" zoomScaleNormal="80" workbookViewId="0">
      <selection activeCell="AB42" sqref="AB42"/>
    </sheetView>
  </sheetViews>
  <sheetFormatPr defaultRowHeight="13.5"/>
  <cols>
    <col min="1" max="1" width="3.625" customWidth="1"/>
  </cols>
  <sheetData>
    <row r="1" spans="2:2" ht="22.5">
      <c r="B1" s="59">
        <f>'Drift Raw data '!C1</f>
        <v>0</v>
      </c>
    </row>
    <row r="45" spans="2:2" ht="18.75">
      <c r="B45" s="43"/>
    </row>
    <row r="46" spans="2:2" ht="15.95" customHeight="1"/>
    <row r="47" spans="2:2" ht="15.95" customHeight="1"/>
    <row r="48" spans="2:2" ht="15.95" customHeight="1"/>
    <row r="49" ht="15.95" customHeight="1"/>
    <row r="50" ht="15.95" customHeight="1"/>
    <row r="51" ht="15.95" customHeight="1"/>
  </sheetData>
  <phoneticPr fontId="8"/>
  <pageMargins left="0.7" right="0.7" top="0.75" bottom="0.75" header="0.3" footer="0.3"/>
  <pageSetup paperSize="9" orientation="portrait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1:O15"/>
  <sheetViews>
    <sheetView showGridLines="0" workbookViewId="0">
      <selection activeCell="G6" sqref="G6"/>
    </sheetView>
  </sheetViews>
  <sheetFormatPr defaultColWidth="9" defaultRowHeight="14.25"/>
  <cols>
    <col min="1" max="1" width="2.875" style="44" customWidth="1"/>
    <col min="2" max="2" width="14.125" style="44" bestFit="1" customWidth="1"/>
    <col min="3" max="3" width="14.875" style="44" bestFit="1" customWidth="1"/>
    <col min="4" max="5" width="10.625" style="44" customWidth="1"/>
    <col min="6" max="7" width="12.375" style="44" customWidth="1"/>
    <col min="8" max="8" width="14.375" style="44" bestFit="1" customWidth="1"/>
    <col min="9" max="16384" width="9" style="44"/>
  </cols>
  <sheetData>
    <row r="1" spans="2:15" ht="19.5">
      <c r="B1" s="163">
        <f>'Drift Raw data '!C1</f>
        <v>0</v>
      </c>
    </row>
    <row r="3" spans="2:15" ht="82.5" customHeight="1">
      <c r="B3" s="59" t="s">
        <v>45</v>
      </c>
      <c r="C3" s="210" t="s">
        <v>72</v>
      </c>
      <c r="D3" s="232" t="str">
        <f>'Drift Raw data '!F137</f>
        <v>Chroma. Drift of low Gray
0-&gt;48h 20IRE
Wx, Wy&lt;=10/1000</v>
      </c>
      <c r="E3" s="233"/>
      <c r="F3" s="234" t="str">
        <f>'Drift Raw data '!J137</f>
        <v>Calculation for PQ Gp.
12-&gt;100h 100IRE;  JND&lt;=2 (Delta u'v'&lt;=6/1000) (temporary)</v>
      </c>
      <c r="G3" s="235"/>
      <c r="H3" s="194" t="str">
        <f>'Drift Raw data '!N137</f>
        <v>Stable Elapsed time of delta Lv&lt;=0.1%/2h till 300h</v>
      </c>
    </row>
    <row r="4" spans="2:15" ht="19.5">
      <c r="B4" s="163" t="s">
        <v>41</v>
      </c>
      <c r="C4" s="46"/>
      <c r="D4" s="208" t="s">
        <v>20</v>
      </c>
      <c r="E4" s="209" t="s">
        <v>21</v>
      </c>
      <c r="F4" s="138" t="s">
        <v>36</v>
      </c>
      <c r="G4" s="139" t="s">
        <v>37</v>
      </c>
      <c r="H4" s="195" t="s">
        <v>54</v>
      </c>
    </row>
    <row r="5" spans="2:15">
      <c r="C5" s="47">
        <f>'Drift Raw data '!E139</f>
        <v>0</v>
      </c>
      <c r="D5" s="51">
        <f>'Drift Raw data '!F139*1000</f>
        <v>15.900000000000025</v>
      </c>
      <c r="E5" s="52">
        <f>'Drift Raw data '!G139*1000</f>
        <v>35.53329999999999</v>
      </c>
      <c r="F5" s="121">
        <f ca="1">'Drift Raw data '!L139*1000</f>
        <v>2.2961282905224141</v>
      </c>
      <c r="G5" s="133">
        <f ca="1">'Drift Raw data '!M139</f>
        <v>0.68883848715672413</v>
      </c>
      <c r="H5" s="196">
        <f ca="1">'Drift Raw data '!N139</f>
        <v>12</v>
      </c>
    </row>
    <row r="6" spans="2:15">
      <c r="C6" s="48">
        <f>'Drift Raw data '!E140</f>
        <v>0</v>
      </c>
      <c r="D6" s="54">
        <f>'Drift Raw data '!F140*1000</f>
        <v>17.39999999999997</v>
      </c>
      <c r="E6" s="55">
        <f>'Drift Raw data '!G140*1000</f>
        <v>20.799999999999986</v>
      </c>
      <c r="F6" s="122">
        <f ca="1">'Drift Raw data '!L140*1000</f>
        <v>2.2954911162541776</v>
      </c>
      <c r="G6" s="134">
        <f ca="1">'Drift Raw data '!M140</f>
        <v>0.68864733487625318</v>
      </c>
      <c r="H6" s="197">
        <f ca="1">'Drift Raw data '!N140</f>
        <v>12</v>
      </c>
      <c r="J6" s="164" t="s">
        <v>47</v>
      </c>
      <c r="K6" s="164"/>
      <c r="L6" s="164"/>
      <c r="M6" s="164"/>
      <c r="N6" s="164"/>
      <c r="O6" s="164"/>
    </row>
    <row r="7" spans="2:15">
      <c r="C7" s="48">
        <f>'Drift Raw data '!E141</f>
        <v>0</v>
      </c>
      <c r="D7" s="54">
        <f>'Drift Raw data '!F141*1000</f>
        <v>0</v>
      </c>
      <c r="E7" s="55">
        <f>'Drift Raw data '!G141*1000</f>
        <v>0</v>
      </c>
      <c r="F7" s="122">
        <f ca="1">'Drift Raw data '!L141*1000</f>
        <v>0</v>
      </c>
      <c r="G7" s="134">
        <f ca="1">'Drift Raw data '!M141</f>
        <v>0</v>
      </c>
      <c r="H7" s="197">
        <f ca="1">'Drift Raw data '!N141</f>
        <v>0</v>
      </c>
      <c r="J7" s="165" t="s">
        <v>48</v>
      </c>
      <c r="K7" s="165"/>
      <c r="L7" s="165"/>
      <c r="M7" s="165"/>
      <c r="N7" s="165"/>
      <c r="O7" s="165"/>
    </row>
    <row r="8" spans="2:15">
      <c r="C8" s="48">
        <f>'Drift Raw data '!E142</f>
        <v>0</v>
      </c>
      <c r="D8" s="54">
        <f>'Drift Raw data '!F142*1000</f>
        <v>0</v>
      </c>
      <c r="E8" s="55">
        <f>'Drift Raw data '!G142*1000</f>
        <v>0</v>
      </c>
      <c r="F8" s="122">
        <f ca="1">'Drift Raw data '!L142*1000</f>
        <v>0</v>
      </c>
      <c r="G8" s="134">
        <f ca="1">'Drift Raw data '!M142</f>
        <v>0</v>
      </c>
      <c r="H8" s="197">
        <f ca="1">'Drift Raw data '!N142</f>
        <v>0</v>
      </c>
      <c r="J8" s="164"/>
      <c r="K8" s="164"/>
      <c r="L8" s="164"/>
      <c r="M8" s="164"/>
      <c r="N8" s="164"/>
      <c r="O8" s="164"/>
    </row>
    <row r="9" spans="2:15">
      <c r="C9" s="48">
        <f>'Drift Raw data '!E143</f>
        <v>0</v>
      </c>
      <c r="D9" s="54">
        <f>'Drift Raw data '!F143*1000</f>
        <v>0</v>
      </c>
      <c r="E9" s="55">
        <f>'Drift Raw data '!G143*1000</f>
        <v>0</v>
      </c>
      <c r="F9" s="122">
        <f ca="1">'Drift Raw data '!L143*1000</f>
        <v>0</v>
      </c>
      <c r="G9" s="134">
        <f ca="1">'Drift Raw data '!M143</f>
        <v>0</v>
      </c>
      <c r="H9" s="197">
        <f ca="1">'Drift Raw data '!N143</f>
        <v>0</v>
      </c>
      <c r="J9" s="165"/>
      <c r="K9" s="165"/>
      <c r="L9" s="165"/>
      <c r="M9" s="165"/>
      <c r="N9" s="165"/>
      <c r="O9" s="165"/>
    </row>
    <row r="10" spans="2:15">
      <c r="C10" s="49">
        <f>'Drift Raw data '!E144</f>
        <v>0</v>
      </c>
      <c r="D10" s="57">
        <f>'Drift Raw data '!F144*1000</f>
        <v>0</v>
      </c>
      <c r="E10" s="58">
        <f>'Drift Raw data '!G144*1000</f>
        <v>0</v>
      </c>
      <c r="F10" s="123">
        <f ca="1">'Drift Raw data '!L144*1000</f>
        <v>0</v>
      </c>
      <c r="G10" s="135">
        <f ca="1">'Drift Raw data '!M144</f>
        <v>0</v>
      </c>
      <c r="H10" s="198">
        <f ca="1">'Drift Raw data '!N144</f>
        <v>0</v>
      </c>
      <c r="J10" s="164"/>
      <c r="K10" s="164"/>
      <c r="L10" s="164"/>
      <c r="M10" s="164"/>
      <c r="N10" s="164"/>
      <c r="O10" s="164"/>
    </row>
    <row r="11" spans="2:15">
      <c r="D11" s="45"/>
      <c r="E11" s="45"/>
      <c r="F11" s="45"/>
      <c r="G11" s="45"/>
      <c r="H11" s="45"/>
    </row>
    <row r="12" spans="2:15">
      <c r="C12" s="44" t="s">
        <v>40</v>
      </c>
    </row>
    <row r="13" spans="2:15">
      <c r="C13" s="50" t="str">
        <f>'Drift Raw data '!E146</f>
        <v>CX65_ES</v>
      </c>
      <c r="D13" s="51">
        <f>'Drift Raw data '!F146*1000</f>
        <v>16.649999999999999</v>
      </c>
      <c r="E13" s="52">
        <f>'Drift Raw data '!G146*1000</f>
        <v>28.166649999999986</v>
      </c>
      <c r="F13" s="51">
        <f ca="1">'Drift Raw data '!L146*1000</f>
        <v>2.2958097033882958</v>
      </c>
      <c r="G13" s="127">
        <f ca="1">'Drift Raw data '!M146</f>
        <v>0.68874291101648866</v>
      </c>
      <c r="H13" s="205">
        <f ca="1">'Drift Raw data '!N146</f>
        <v>12</v>
      </c>
      <c r="J13" s="164" t="s">
        <v>47</v>
      </c>
      <c r="K13" s="164"/>
      <c r="L13" s="164"/>
      <c r="M13" s="164"/>
      <c r="N13" s="164"/>
      <c r="O13" s="164"/>
    </row>
    <row r="14" spans="2:15">
      <c r="C14" s="53" t="str">
        <f>'Drift Raw data '!E147</f>
        <v>CX75_ES</v>
      </c>
      <c r="D14" s="54">
        <f>'Drift Raw data '!F147*1000</f>
        <v>0</v>
      </c>
      <c r="E14" s="55">
        <f>'Drift Raw data '!G147*1000</f>
        <v>0</v>
      </c>
      <c r="F14" s="54">
        <f ca="1">'Drift Raw data '!L147*1000</f>
        <v>0</v>
      </c>
      <c r="G14" s="128">
        <f ca="1">'Drift Raw data '!M147</f>
        <v>0</v>
      </c>
      <c r="H14" s="206">
        <f ca="1">'Drift Raw data '!N147</f>
        <v>0</v>
      </c>
      <c r="J14" s="165" t="s">
        <v>48</v>
      </c>
      <c r="K14" s="165"/>
      <c r="L14" s="165"/>
      <c r="M14" s="165"/>
      <c r="N14" s="165"/>
      <c r="O14" s="165"/>
    </row>
    <row r="15" spans="2:15">
      <c r="C15" s="56">
        <f>'Drift Raw data '!E148</f>
        <v>0</v>
      </c>
      <c r="D15" s="57">
        <f>'Drift Raw data '!F148*1000</f>
        <v>0</v>
      </c>
      <c r="E15" s="58">
        <f>'Drift Raw data '!G148*1000</f>
        <v>0</v>
      </c>
      <c r="F15" s="57">
        <f ca="1">'Drift Raw data '!L148*1000</f>
        <v>0</v>
      </c>
      <c r="G15" s="129">
        <f ca="1">'Drift Raw data '!M148</f>
        <v>0</v>
      </c>
      <c r="H15" s="207">
        <f ca="1">'Drift Raw data '!N148</f>
        <v>0</v>
      </c>
      <c r="J15" s="164"/>
      <c r="K15" s="164"/>
      <c r="L15" s="164"/>
      <c r="M15" s="164"/>
      <c r="N15" s="164"/>
      <c r="O15" s="164"/>
    </row>
  </sheetData>
  <mergeCells count="2">
    <mergeCell ref="D3:E3"/>
    <mergeCell ref="F3:G3"/>
  </mergeCells>
  <phoneticPr fontId="8"/>
  <conditionalFormatting sqref="H11">
    <cfRule type="expression" dxfId="25" priority="61">
      <formula>ABS(H11)&gt;0.01</formula>
    </cfRule>
  </conditionalFormatting>
  <conditionalFormatting sqref="D5">
    <cfRule type="expression" dxfId="24" priority="59">
      <formula>ABS(D5)&gt;0.01*1000</formula>
    </cfRule>
  </conditionalFormatting>
  <conditionalFormatting sqref="E11">
    <cfRule type="expression" dxfId="23" priority="58">
      <formula>ABS($E11)&gt;0.01</formula>
    </cfRule>
  </conditionalFormatting>
  <conditionalFormatting sqref="G5:G10">
    <cfRule type="cellIs" dxfId="22" priority="52" operator="greaterThan">
      <formula>2</formula>
    </cfRule>
  </conditionalFormatting>
  <conditionalFormatting sqref="F5:F10">
    <cfRule type="cellIs" dxfId="21" priority="51" operator="greaterThan">
      <formula>6</formula>
    </cfRule>
  </conditionalFormatting>
  <conditionalFormatting sqref="D13">
    <cfRule type="expression" dxfId="20" priority="50">
      <formula>ABS(D13)&gt;0.01*1000</formula>
    </cfRule>
  </conditionalFormatting>
  <conditionalFormatting sqref="D14">
    <cfRule type="expression" dxfId="19" priority="49">
      <formula>ABS(D14)&gt;0.01*1000</formula>
    </cfRule>
  </conditionalFormatting>
  <conditionalFormatting sqref="D15">
    <cfRule type="expression" dxfId="18" priority="48">
      <formula>ABS(D15)&gt;0.01*1000</formula>
    </cfRule>
  </conditionalFormatting>
  <conditionalFormatting sqref="E13">
    <cfRule type="expression" dxfId="17" priority="47">
      <formula>ABS(E13)&gt;0.01*1000</formula>
    </cfRule>
  </conditionalFormatting>
  <conditionalFormatting sqref="E14">
    <cfRule type="expression" dxfId="16" priority="46">
      <formula>ABS(E14)&gt;0.01*1000</formula>
    </cfRule>
  </conditionalFormatting>
  <conditionalFormatting sqref="E15">
    <cfRule type="expression" dxfId="15" priority="45">
      <formula>ABS(E15)&gt;0.01*1000</formula>
    </cfRule>
  </conditionalFormatting>
  <conditionalFormatting sqref="D6">
    <cfRule type="expression" dxfId="14" priority="44">
      <formula>ABS(D6)&gt;0.01*1000</formula>
    </cfRule>
  </conditionalFormatting>
  <conditionalFormatting sqref="D7">
    <cfRule type="expression" dxfId="13" priority="43">
      <formula>ABS(D7)&gt;0.01*1000</formula>
    </cfRule>
  </conditionalFormatting>
  <conditionalFormatting sqref="D8">
    <cfRule type="expression" dxfId="12" priority="42">
      <formula>ABS(D8)&gt;0.01*1000</formula>
    </cfRule>
  </conditionalFormatting>
  <conditionalFormatting sqref="D9">
    <cfRule type="expression" dxfId="11" priority="41">
      <formula>ABS(D9)&gt;0.01*1000</formula>
    </cfRule>
  </conditionalFormatting>
  <conditionalFormatting sqref="D10">
    <cfRule type="expression" dxfId="10" priority="40">
      <formula>ABS(D10)&gt;0.01*1000</formula>
    </cfRule>
  </conditionalFormatting>
  <conditionalFormatting sqref="E5">
    <cfRule type="expression" dxfId="9" priority="39">
      <formula>ABS(E5)&gt;0.01*1000</formula>
    </cfRule>
  </conditionalFormatting>
  <conditionalFormatting sqref="E6">
    <cfRule type="expression" dxfId="8" priority="38">
      <formula>ABS(E6)&gt;0.01*1000</formula>
    </cfRule>
  </conditionalFormatting>
  <conditionalFormatting sqref="E7">
    <cfRule type="expression" dxfId="7" priority="37">
      <formula>ABS(E7)&gt;0.01*1000</formula>
    </cfRule>
  </conditionalFormatting>
  <conditionalFormatting sqref="E8">
    <cfRule type="expression" dxfId="6" priority="36">
      <formula>ABS(E8)&gt;0.01*1000</formula>
    </cfRule>
  </conditionalFormatting>
  <conditionalFormatting sqref="E9">
    <cfRule type="expression" dxfId="5" priority="35">
      <formula>ABS(E9)&gt;0.01*1000</formula>
    </cfRule>
  </conditionalFormatting>
  <conditionalFormatting sqref="E10">
    <cfRule type="expression" dxfId="4" priority="34">
      <formula>ABS(E10)&gt;0.01*1000</formula>
    </cfRule>
  </conditionalFormatting>
  <conditionalFormatting sqref="G13:G15">
    <cfRule type="cellIs" dxfId="3" priority="33" operator="greaterThan">
      <formula>2</formula>
    </cfRule>
  </conditionalFormatting>
  <conditionalFormatting sqref="F13:F15">
    <cfRule type="cellIs" dxfId="2" priority="32" operator="greaterThan">
      <formula>6</formula>
    </cfRule>
  </conditionalFormatting>
  <conditionalFormatting sqref="H13:H15">
    <cfRule type="cellIs" dxfId="1" priority="2" operator="greaterThan">
      <formula>300</formula>
    </cfRule>
  </conditionalFormatting>
  <conditionalFormatting sqref="H5:H10">
    <cfRule type="cellIs" dxfId="0" priority="1" operator="greaterThan">
      <formula>300</formula>
    </cfRule>
  </conditionalFormatting>
  <pageMargins left="0.7" right="0.7" top="0.75" bottom="0.75" header="0.3" footer="0.3"/>
  <pageSetup paperSize="9" orientation="portrait" r:id="rId1"/>
  <ignoredErrors>
    <ignoredError sqref="H5:H10 H13:H15" evalErro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Drift Raw data </vt:lpstr>
      <vt:lpstr>Graph</vt:lpstr>
      <vt:lpstr>Graph 3000H</vt:lpstr>
      <vt:lpstr>Graph 1000H</vt:lpstr>
      <vt:lpstr>Graph 300H</vt:lpstr>
      <vt:lpstr>Graph 100H</vt:lpstr>
      <vt:lpstr>Summary</vt:lpstr>
    </vt:vector>
  </TitlesOfParts>
  <Company>Sony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0000910242</dc:creator>
  <cp:lastModifiedBy>admin panel-Design</cp:lastModifiedBy>
  <dcterms:created xsi:type="dcterms:W3CDTF">2012-07-18T00:28:35Z</dcterms:created>
  <dcterms:modified xsi:type="dcterms:W3CDTF">2019-11-14T06:25:35Z</dcterms:modified>
</cp:coreProperties>
</file>