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桌面快捷\Onedrive-tju\OneDrive - tju.edu.cn\0-Earth\Journal of Open Hardware\4-Design files\Calibration template\"/>
    </mc:Choice>
  </mc:AlternateContent>
  <xr:revisionPtr revIDLastSave="0" documentId="13_ncr:1_{A3D5D0E3-88AC-4689-9431-2715D1CF8C36}" xr6:coauthVersionLast="47" xr6:coauthVersionMax="47" xr10:uidLastSave="{00000000-0000-0000-0000-000000000000}"/>
  <bookViews>
    <workbookView xWindow="-120" yWindow="-120" windowWidth="29040" windowHeight="15840" activeTab="1" xr2:uid="{FD7AD92F-BFA1-C14E-852D-63D3401388BD}"/>
  </bookViews>
  <sheets>
    <sheet name="Calibration template" sheetId="8" r:id="rId1"/>
    <sheet name="Calibration July 2018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9" l="1"/>
  <c r="O6" i="9"/>
  <c r="O7" i="9"/>
  <c r="O8" i="9"/>
  <c r="O9" i="9"/>
  <c r="O10" i="9"/>
  <c r="O11" i="9"/>
  <c r="O12" i="9"/>
  <c r="O13" i="9"/>
  <c r="O14" i="9"/>
  <c r="O15" i="9"/>
  <c r="O16" i="9"/>
  <c r="O5" i="9"/>
  <c r="I22" i="9"/>
  <c r="I21" i="9"/>
  <c r="I20" i="9"/>
  <c r="I19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I21" i="8" l="1"/>
  <c r="I22" i="8"/>
  <c r="I19" i="8" l="1"/>
  <c r="I20" i="8"/>
</calcChain>
</file>

<file path=xl/sharedStrings.xml><?xml version="1.0" encoding="utf-8"?>
<sst xmlns="http://schemas.openxmlformats.org/spreadsheetml/2006/main" count="16" uniqueCount="8">
  <si>
    <t>g-force</t>
  </si>
  <si>
    <t>Motor Voltage (0-255)</t>
  </si>
  <si>
    <t>RPM</t>
  </si>
  <si>
    <t>Calibration date:</t>
  </si>
  <si>
    <t>Term 1</t>
  </si>
  <si>
    <t>Term 2</t>
  </si>
  <si>
    <t>Term 3</t>
  </si>
  <si>
    <t>Term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</si>
</sst>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2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4" xfId="0" applyFont="1" applyBorder="1"/>
    <xf numFmtId="17" fontId="1" fillId="0" borderId="4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4733673365240921E-2"/>
                  <c:y val="0.61458900472355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'Calibration template'!$D$5:$D$17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'Calibration template'!$B$5:$B$17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3-A34E-B0F0-8F1D65F2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8768"/>
        <c:axId val="76683872"/>
      </c:scatterChart>
      <c:valAx>
        <c:axId val="77178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g-force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6683872"/>
        <c:crosses val="autoZero"/>
        <c:crossBetween val="midCat"/>
      </c:valAx>
      <c:valAx>
        <c:axId val="7668387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Voltage (0-255)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71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2"/>
            <c:marker>
              <c:symbol val="circle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C8-E847-84DA-D8EEA5755F7E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878260090685514"/>
                  <c:y val="0.60642794216028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'Calibration July 2018'!$D$5:$D$17</c:f>
              <c:numCache>
                <c:formatCode>0</c:formatCode>
                <c:ptCount val="13"/>
                <c:pt idx="0">
                  <c:v>186.28413499800004</c:v>
                </c:pt>
                <c:pt idx="1">
                  <c:v>275.11911811800007</c:v>
                </c:pt>
                <c:pt idx="2">
                  <c:v>374.9085629055001</c:v>
                </c:pt>
                <c:pt idx="3">
                  <c:v>483.70077843750011</c:v>
                </c:pt>
                <c:pt idx="4">
                  <c:v>609.70324000950018</c:v>
                </c:pt>
                <c:pt idx="5">
                  <c:v>748.87155439200012</c:v>
                </c:pt>
                <c:pt idx="6">
                  <c:v>896.69788018200018</c:v>
                </c:pt>
                <c:pt idx="7">
                  <c:v>1057.2752679255002</c:v>
                </c:pt>
                <c:pt idx="8">
                  <c:v>1223.8895185920003</c:v>
                </c:pt>
                <c:pt idx="9">
                  <c:v>1409.7356647920003</c:v>
                </c:pt>
                <c:pt idx="10">
                  <c:v>1601.1849891375005</c:v>
                </c:pt>
                <c:pt idx="11">
                  <c:v>1804.8199438620004</c:v>
                </c:pt>
                <c:pt idx="12">
                  <c:v>2017.5702304095005</c:v>
                </c:pt>
              </c:numCache>
            </c:numRef>
          </c:xVal>
          <c:yVal>
            <c:numRef>
              <c:f>'Calibration July 2018'!$B$5:$B$17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8-E847-84DA-D8EEA575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8768"/>
        <c:axId val="76683872"/>
      </c:scatterChart>
      <c:valAx>
        <c:axId val="77178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g-force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6683872"/>
        <c:crosses val="autoZero"/>
        <c:crossBetween val="midCat"/>
      </c:valAx>
      <c:valAx>
        <c:axId val="7668387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Voltage (0-255)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71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130455</xdr:colOff>
      <xdr:row>3</xdr:row>
      <xdr:rowOff>11087</xdr:rowOff>
    </xdr:from>
    <xdr:to>
      <xdr:col>12</xdr:col>
      <xdr:colOff>597647</xdr:colOff>
      <xdr:row>17</xdr:row>
      <xdr:rowOff>14941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045C6-8BB4-6444-A405-81954ADF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17</xdr:row>
      <xdr:rowOff>313764</xdr:rowOff>
    </xdr:from>
    <xdr:to>
      <xdr:col>5</xdr:col>
      <xdr:colOff>89648</xdr:colOff>
      <xdr:row>23</xdr:row>
      <xdr:rowOff>59765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F6A6F6-1876-1841-893D-71D5B7BECCAF}"/>
            </a:ext>
          </a:extLst>
        </xdr:cNvPr>
        <xdr:cNvSpPr txBox="1"/>
      </xdr:nvSpPr>
      <xdr:spPr>
        <a:xfrm>
          <a:off x="283883" y="5393764"/>
          <a:ext cx="5886824" cy="1628589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u="sng">
              <a:latin typeface="Arial" panose="020B0604020202020204" pitchFamily="34" charset="0"/>
              <a:cs typeface="Arial" panose="020B0604020202020204" pitchFamily="34" charset="0"/>
            </a:rPr>
            <a:t>G-force calculation</a:t>
          </a:r>
          <a:endParaRPr lang="en-US" sz="2000" u="none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000" u="none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u="none">
              <a:latin typeface="Arial" panose="020B0604020202020204" pitchFamily="34" charset="0"/>
              <a:cs typeface="Arial" panose="020B0604020202020204" pitchFamily="34" charset="0"/>
            </a:rPr>
            <a:t>Formula: g-force = rpm</a:t>
          </a:r>
          <a:r>
            <a:rPr lang="en-US" sz="2000" u="none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 x 1.118x10</a:t>
          </a:r>
          <a:r>
            <a:rPr lang="en-US" sz="2000" u="none" baseline="30000">
              <a:latin typeface="Arial" panose="020B0604020202020204" pitchFamily="34" charset="0"/>
              <a:cs typeface="Arial" panose="020B0604020202020204" pitchFamily="34" charset="0"/>
            </a:rPr>
            <a:t>-5</a:t>
          </a:r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 x radius(cm)</a:t>
          </a:r>
        </a:p>
        <a:p>
          <a:endParaRPr lang="en-US" sz="200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Radius: 6.525 cm</a:t>
          </a:r>
          <a:endParaRPr lang="en-US" sz="2000" u="sng" baseline="30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130455</xdr:colOff>
      <xdr:row>3</xdr:row>
      <xdr:rowOff>11087</xdr:rowOff>
    </xdr:from>
    <xdr:to>
      <xdr:col>12</xdr:col>
      <xdr:colOff>597647</xdr:colOff>
      <xdr:row>17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9CF03-019B-1E46-B5F4-F1F32207E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17</xdr:row>
      <xdr:rowOff>313764</xdr:rowOff>
    </xdr:from>
    <xdr:to>
      <xdr:col>5</xdr:col>
      <xdr:colOff>89648</xdr:colOff>
      <xdr:row>23</xdr:row>
      <xdr:rowOff>59765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A2736E-E6DD-1C45-8E8F-73C589670AC0}"/>
            </a:ext>
          </a:extLst>
        </xdr:cNvPr>
        <xdr:cNvSpPr txBox="1"/>
      </xdr:nvSpPr>
      <xdr:spPr>
        <a:xfrm>
          <a:off x="279401" y="6104964"/>
          <a:ext cx="5906247" cy="1651001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u="sng">
              <a:latin typeface="Arial" panose="020B0604020202020204" pitchFamily="34" charset="0"/>
              <a:cs typeface="Arial" panose="020B0604020202020204" pitchFamily="34" charset="0"/>
            </a:rPr>
            <a:t>G-force calculation</a:t>
          </a:r>
          <a:endParaRPr lang="en-US" sz="2000" u="none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000" u="none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u="none">
              <a:latin typeface="Arial" panose="020B0604020202020204" pitchFamily="34" charset="0"/>
              <a:cs typeface="Arial" panose="020B0604020202020204" pitchFamily="34" charset="0"/>
            </a:rPr>
            <a:t>Formula: g-force = rpm</a:t>
          </a:r>
          <a:r>
            <a:rPr lang="en-US" sz="2000" u="none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 x 1.118x10</a:t>
          </a:r>
          <a:r>
            <a:rPr lang="en-US" sz="2000" u="none" baseline="30000">
              <a:latin typeface="Arial" panose="020B0604020202020204" pitchFamily="34" charset="0"/>
              <a:cs typeface="Arial" panose="020B0604020202020204" pitchFamily="34" charset="0"/>
            </a:rPr>
            <a:t>-5</a:t>
          </a:r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 x radius(cm)</a:t>
          </a:r>
        </a:p>
        <a:p>
          <a:endParaRPr lang="en-US" sz="200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u="none" baseline="0">
              <a:latin typeface="Arial" panose="020B0604020202020204" pitchFamily="34" charset="0"/>
              <a:cs typeface="Arial" panose="020B0604020202020204" pitchFamily="34" charset="0"/>
            </a:rPr>
            <a:t>Radius: 6.525 cm</a:t>
          </a:r>
          <a:endParaRPr lang="en-US" sz="2000" u="sng" baseline="30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F443-FA26-844C-AD48-8957E3D48F40}">
  <dimension ref="B1:I22"/>
  <sheetViews>
    <sheetView zoomScale="80" zoomScaleNormal="80" workbookViewId="0"/>
  </sheetViews>
  <sheetFormatPr defaultColWidth="10.875" defaultRowHeight="25.5" x14ac:dyDescent="0.35"/>
  <cols>
    <col min="1" max="1" width="3.625" style="1" customWidth="1"/>
    <col min="2" max="2" width="22.875" style="1" bestFit="1" customWidth="1"/>
    <col min="3" max="4" width="21.875" style="1" customWidth="1"/>
    <col min="5" max="7" width="10.875" style="1"/>
    <col min="8" max="8" width="12.375" style="1" bestFit="1" customWidth="1"/>
    <col min="9" max="9" width="17.875" style="1" customWidth="1"/>
    <col min="10" max="16384" width="10.875" style="1"/>
  </cols>
  <sheetData>
    <row r="1" spans="2:4" ht="26.25" thickBot="1" x14ac:dyDescent="0.4"/>
    <row r="2" spans="2:4" ht="26.25" thickBot="1" x14ac:dyDescent="0.4">
      <c r="B2" s="9" t="s">
        <v>3</v>
      </c>
      <c r="C2" s="10"/>
      <c r="D2" s="7"/>
    </row>
    <row r="4" spans="2:4" s="6" customFormat="1" ht="54" customHeight="1" x14ac:dyDescent="0.25">
      <c r="B4" s="4" t="s">
        <v>1</v>
      </c>
      <c r="C4" s="5" t="s">
        <v>2</v>
      </c>
      <c r="D4" s="5" t="s">
        <v>0</v>
      </c>
    </row>
    <row r="5" spans="2:4" x14ac:dyDescent="0.35">
      <c r="B5" s="2">
        <v>50</v>
      </c>
      <c r="C5" s="2"/>
      <c r="D5" s="3">
        <f>(1.118*10^-5)*13.05/2*C5^2</f>
        <v>0</v>
      </c>
    </row>
    <row r="6" spans="2:4" x14ac:dyDescent="0.35">
      <c r="B6" s="2">
        <v>60</v>
      </c>
      <c r="C6" s="2"/>
      <c r="D6" s="3">
        <f t="shared" ref="D6:D17" si="0">(1.118*10^-5)*13.05/2*C6^2</f>
        <v>0</v>
      </c>
    </row>
    <row r="7" spans="2:4" x14ac:dyDescent="0.35">
      <c r="B7" s="2">
        <v>70</v>
      </c>
      <c r="C7" s="2"/>
      <c r="D7" s="3">
        <f t="shared" si="0"/>
        <v>0</v>
      </c>
    </row>
    <row r="8" spans="2:4" x14ac:dyDescent="0.35">
      <c r="B8" s="2">
        <v>80</v>
      </c>
      <c r="C8" s="2"/>
      <c r="D8" s="3">
        <f t="shared" si="0"/>
        <v>0</v>
      </c>
    </row>
    <row r="9" spans="2:4" x14ac:dyDescent="0.35">
      <c r="B9" s="2">
        <v>90</v>
      </c>
      <c r="C9" s="2"/>
      <c r="D9" s="3">
        <f t="shared" si="0"/>
        <v>0</v>
      </c>
    </row>
    <row r="10" spans="2:4" x14ac:dyDescent="0.35">
      <c r="B10" s="2">
        <v>100</v>
      </c>
      <c r="C10" s="2"/>
      <c r="D10" s="3">
        <f t="shared" si="0"/>
        <v>0</v>
      </c>
    </row>
    <row r="11" spans="2:4" x14ac:dyDescent="0.35">
      <c r="B11" s="2">
        <v>110</v>
      </c>
      <c r="C11" s="2"/>
      <c r="D11" s="3">
        <f t="shared" si="0"/>
        <v>0</v>
      </c>
    </row>
    <row r="12" spans="2:4" x14ac:dyDescent="0.35">
      <c r="B12" s="2">
        <v>120</v>
      </c>
      <c r="C12" s="2"/>
      <c r="D12" s="3">
        <f t="shared" si="0"/>
        <v>0</v>
      </c>
    </row>
    <row r="13" spans="2:4" x14ac:dyDescent="0.35">
      <c r="B13" s="2">
        <v>130</v>
      </c>
      <c r="C13" s="2"/>
      <c r="D13" s="3">
        <f t="shared" si="0"/>
        <v>0</v>
      </c>
    </row>
    <row r="14" spans="2:4" x14ac:dyDescent="0.35">
      <c r="B14" s="2">
        <v>140</v>
      </c>
      <c r="C14" s="2"/>
      <c r="D14" s="3">
        <f t="shared" si="0"/>
        <v>0</v>
      </c>
    </row>
    <row r="15" spans="2:4" x14ac:dyDescent="0.35">
      <c r="B15" s="2">
        <v>150</v>
      </c>
      <c r="C15" s="2"/>
      <c r="D15" s="3">
        <f t="shared" si="0"/>
        <v>0</v>
      </c>
    </row>
    <row r="16" spans="2:4" x14ac:dyDescent="0.35">
      <c r="B16" s="2">
        <v>160</v>
      </c>
      <c r="C16" s="2"/>
      <c r="D16" s="3">
        <f t="shared" si="0"/>
        <v>0</v>
      </c>
    </row>
    <row r="17" spans="2:9" x14ac:dyDescent="0.35">
      <c r="B17" s="2">
        <v>170</v>
      </c>
      <c r="C17" s="2"/>
      <c r="D17" s="3">
        <f t="shared" si="0"/>
        <v>0</v>
      </c>
    </row>
    <row r="19" spans="2:9" x14ac:dyDescent="0.35">
      <c r="H19" s="2" t="s">
        <v>4</v>
      </c>
      <c r="I19" s="2">
        <f>INDEX(LINEST(B5:B17,D5:D17^{1,2,3}),1)</f>
        <v>0</v>
      </c>
    </row>
    <row r="20" spans="2:9" x14ac:dyDescent="0.35">
      <c r="H20" s="2" t="s">
        <v>5</v>
      </c>
      <c r="I20" s="2">
        <f>INDEX(LINEST(B5:B17,D5:D17^{1,2,3}),1,2)</f>
        <v>0</v>
      </c>
    </row>
    <row r="21" spans="2:9" x14ac:dyDescent="0.35">
      <c r="H21" s="2" t="s">
        <v>6</v>
      </c>
      <c r="I21" s="2">
        <f>INDEX(LINEST(B5:B17,D5:D17^{1,2,3}),1,3)</f>
        <v>0</v>
      </c>
    </row>
    <row r="22" spans="2:9" x14ac:dyDescent="0.35">
      <c r="H22" s="2" t="s">
        <v>7</v>
      </c>
      <c r="I22" s="2">
        <f>INDEX(LINEST(B5:B17,D5:D17^{1,2,3}),1,4)</f>
        <v>110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165D-05B0-AD40-B90F-112B75405DCE}">
  <dimension ref="B1:O22"/>
  <sheetViews>
    <sheetView tabSelected="1" zoomScale="80" zoomScaleNormal="80" workbookViewId="0">
      <selection activeCell="R4" sqref="R4"/>
    </sheetView>
  </sheetViews>
  <sheetFormatPr defaultColWidth="10.875" defaultRowHeight="25.5" x14ac:dyDescent="0.35"/>
  <cols>
    <col min="1" max="1" width="3.625" style="1" customWidth="1"/>
    <col min="2" max="4" width="21.875" style="1" customWidth="1"/>
    <col min="5" max="7" width="10.875" style="1"/>
    <col min="8" max="8" width="12.375" style="1" bestFit="1" customWidth="1"/>
    <col min="9" max="9" width="16.125" style="1" customWidth="1"/>
    <col min="10" max="16384" width="10.875" style="1"/>
  </cols>
  <sheetData>
    <row r="1" spans="2:15" ht="26.25" thickBot="1" x14ac:dyDescent="0.4"/>
    <row r="2" spans="2:15" ht="26.25" thickBot="1" x14ac:dyDescent="0.4">
      <c r="B2" s="9" t="s">
        <v>3</v>
      </c>
      <c r="C2" s="10"/>
      <c r="D2" s="8">
        <v>43282</v>
      </c>
    </row>
    <row r="4" spans="2:15" s="6" customFormat="1" ht="54" customHeight="1" x14ac:dyDescent="0.25">
      <c r="B4" s="4" t="s">
        <v>1</v>
      </c>
      <c r="C4" s="5" t="s">
        <v>2</v>
      </c>
      <c r="D4" s="5" t="s">
        <v>0</v>
      </c>
    </row>
    <row r="5" spans="2:15" x14ac:dyDescent="0.35">
      <c r="B5" s="2">
        <v>50</v>
      </c>
      <c r="C5" s="2">
        <v>1598</v>
      </c>
      <c r="D5" s="3">
        <f>(1.118*10^-5)*13.05/2*C5^2</f>
        <v>186.28413499800004</v>
      </c>
      <c r="O5" s="1">
        <f>B5/255*24</f>
        <v>4.7058823529411766</v>
      </c>
    </row>
    <row r="6" spans="2:15" x14ac:dyDescent="0.35">
      <c r="B6" s="2">
        <v>60</v>
      </c>
      <c r="C6" s="2">
        <v>1942</v>
      </c>
      <c r="D6" s="3">
        <f t="shared" ref="D6:D17" si="0">(1.118*10^-5)*13.05/2*C6^2</f>
        <v>275.11911811800007</v>
      </c>
      <c r="O6" s="1">
        <f t="shared" ref="O6:O17" si="1">B6/255*24</f>
        <v>5.6470588235294112</v>
      </c>
    </row>
    <row r="7" spans="2:15" x14ac:dyDescent="0.35">
      <c r="B7" s="2">
        <v>70</v>
      </c>
      <c r="C7" s="2">
        <v>2267</v>
      </c>
      <c r="D7" s="3">
        <f t="shared" si="0"/>
        <v>374.9085629055001</v>
      </c>
      <c r="O7" s="1">
        <f t="shared" si="1"/>
        <v>6.5882352941176476</v>
      </c>
    </row>
    <row r="8" spans="2:15" x14ac:dyDescent="0.35">
      <c r="B8" s="2">
        <v>80</v>
      </c>
      <c r="C8" s="2">
        <v>2575</v>
      </c>
      <c r="D8" s="3">
        <f t="shared" si="0"/>
        <v>483.70077843750011</v>
      </c>
      <c r="O8" s="1">
        <f t="shared" si="1"/>
        <v>7.5294117647058822</v>
      </c>
    </row>
    <row r="9" spans="2:15" x14ac:dyDescent="0.35">
      <c r="B9" s="2">
        <v>90</v>
      </c>
      <c r="C9" s="2">
        <v>2891</v>
      </c>
      <c r="D9" s="3">
        <f t="shared" si="0"/>
        <v>609.70324000950018</v>
      </c>
      <c r="O9" s="1">
        <f t="shared" si="1"/>
        <v>8.4705882352941178</v>
      </c>
    </row>
    <row r="10" spans="2:15" x14ac:dyDescent="0.35">
      <c r="B10" s="2">
        <v>100</v>
      </c>
      <c r="C10" s="2">
        <v>3204</v>
      </c>
      <c r="D10" s="3">
        <f t="shared" si="0"/>
        <v>748.87155439200012</v>
      </c>
      <c r="O10" s="1">
        <f t="shared" si="1"/>
        <v>9.4117647058823533</v>
      </c>
    </row>
    <row r="11" spans="2:15" x14ac:dyDescent="0.35">
      <c r="B11" s="2">
        <v>110</v>
      </c>
      <c r="C11" s="2">
        <v>3506</v>
      </c>
      <c r="D11" s="3">
        <f t="shared" si="0"/>
        <v>896.69788018200018</v>
      </c>
      <c r="O11" s="1">
        <f t="shared" si="1"/>
        <v>10.352941176470589</v>
      </c>
    </row>
    <row r="12" spans="2:15" x14ac:dyDescent="0.35">
      <c r="B12" s="2">
        <v>120</v>
      </c>
      <c r="C12" s="2">
        <v>3807</v>
      </c>
      <c r="D12" s="3">
        <f t="shared" si="0"/>
        <v>1057.2752679255002</v>
      </c>
      <c r="O12" s="1">
        <f t="shared" si="1"/>
        <v>11.294117647058822</v>
      </c>
    </row>
    <row r="13" spans="2:15" x14ac:dyDescent="0.35">
      <c r="B13" s="2">
        <v>130</v>
      </c>
      <c r="C13" s="2">
        <v>4096</v>
      </c>
      <c r="D13" s="3">
        <f t="shared" si="0"/>
        <v>1223.8895185920003</v>
      </c>
      <c r="O13" s="1">
        <f t="shared" si="1"/>
        <v>12.235294117647058</v>
      </c>
    </row>
    <row r="14" spans="2:15" x14ac:dyDescent="0.35">
      <c r="B14" s="2">
        <v>140</v>
      </c>
      <c r="C14" s="2">
        <v>4396</v>
      </c>
      <c r="D14" s="3">
        <f t="shared" si="0"/>
        <v>1409.7356647920003</v>
      </c>
      <c r="O14" s="1">
        <f t="shared" si="1"/>
        <v>13.176470588235295</v>
      </c>
    </row>
    <row r="15" spans="2:15" x14ac:dyDescent="0.35">
      <c r="B15" s="2">
        <v>150</v>
      </c>
      <c r="C15" s="2">
        <v>4685</v>
      </c>
      <c r="D15" s="3">
        <f t="shared" si="0"/>
        <v>1601.1849891375005</v>
      </c>
      <c r="O15" s="1">
        <f t="shared" si="1"/>
        <v>14.117647058823529</v>
      </c>
    </row>
    <row r="16" spans="2:15" x14ac:dyDescent="0.35">
      <c r="B16" s="2">
        <v>160</v>
      </c>
      <c r="C16" s="2">
        <v>4974</v>
      </c>
      <c r="D16" s="3">
        <f t="shared" si="0"/>
        <v>1804.8199438620004</v>
      </c>
      <c r="O16" s="1">
        <f t="shared" si="1"/>
        <v>15.058823529411764</v>
      </c>
    </row>
    <row r="17" spans="2:15" x14ac:dyDescent="0.35">
      <c r="B17" s="2">
        <v>170</v>
      </c>
      <c r="C17" s="2">
        <v>5259</v>
      </c>
      <c r="D17" s="3">
        <f t="shared" si="0"/>
        <v>2017.5702304095005</v>
      </c>
      <c r="O17" s="1">
        <f t="shared" si="1"/>
        <v>16</v>
      </c>
    </row>
    <row r="19" spans="2:15" x14ac:dyDescent="0.35">
      <c r="H19" s="2" t="s">
        <v>4</v>
      </c>
      <c r="I19" s="2">
        <f>INDEX(LINEST(B5:B17,D5:D17^{1,2,3}),1)</f>
        <v>8.2876370887446771E-9</v>
      </c>
    </row>
    <row r="20" spans="2:15" x14ac:dyDescent="0.35">
      <c r="H20" s="2" t="s">
        <v>5</v>
      </c>
      <c r="I20" s="2">
        <f>INDEX(LINEST(B5:B17,D5:D17^{1,2,3}),1,2)</f>
        <v>-4.2450277466092693E-5</v>
      </c>
    </row>
    <row r="21" spans="2:15" x14ac:dyDescent="0.35">
      <c r="H21" s="2" t="s">
        <v>6</v>
      </c>
      <c r="I21" s="2">
        <f>INDEX(LINEST(B5:B17,D5:D17^{1,2,3}),1,3)</f>
        <v>0.12177274073046122</v>
      </c>
    </row>
    <row r="22" spans="2:15" x14ac:dyDescent="0.35">
      <c r="H22" s="2" t="s">
        <v>7</v>
      </c>
      <c r="I22" s="2">
        <f>INDEX(LINEST(B5:B17,D5:D17^{1,2,3}),1,4)</f>
        <v>29.415162101029317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Calibration template</vt:lpstr>
      <vt:lpstr>Calibration July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Redfearn, Andrew</dc:creator>
  <cp:lastModifiedBy>高越阳</cp:lastModifiedBy>
  <dcterms:created xsi:type="dcterms:W3CDTF">2018-04-13T09:50:17Z</dcterms:created>
  <dcterms:modified xsi:type="dcterms:W3CDTF">2023-07-21T10:10:15Z</dcterms:modified>
</cp:coreProperties>
</file>