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lad1" sheetId="1" r:id="rId3"/>
  </sheets>
  <definedNames/>
  <calcPr calcId="0"/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<sst xmlns="http://schemas.openxmlformats.org/spreadsheetml/2006/main" count="104" uniqueCount="61">
  <si>
    <t>Assumed Personnel</t>
  </si>
  <si>
    <t>Any</t>
  </si>
  <si>
    <t>AI</t>
  </si>
  <si>
    <t>Cyborg</t>
  </si>
  <si>
    <t>Engineering</t>
  </si>
  <si>
    <t>Gardener</t>
  </si>
  <si>
    <t>Janitor</t>
  </si>
  <si>
    <t>Medical</t>
  </si>
  <si>
    <t>Scientist</t>
  </si>
  <si>
    <t>Security</t>
  </si>
  <si>
    <t>Note: Median acts weird if MinWeight is lower than Weight.</t>
  </si>
  <si>
    <t>Minor</t>
  </si>
  <si>
    <t>I could make it more fault tolerant but lazy.</t>
  </si>
  <si>
    <t>Event</t>
  </si>
  <si>
    <t>Weight</t>
  </si>
  <si>
    <t>Min Weight</t>
  </si>
  <si>
    <t>Max Weight</t>
  </si>
  <si>
    <t>BaseTotal</t>
  </si>
  <si>
    <t>Total</t>
  </si>
  <si>
    <t>Probability</t>
  </si>
  <si>
    <t>Nothing</t>
  </si>
  <si>
    <t>APC Damage</t>
  </si>
  <si>
    <t>Brand Intelligence</t>
  </si>
  <si>
    <t>Camera Damage</t>
  </si>
  <si>
    <t>Economic News</t>
  </si>
  <si>
    <t>Money Hacker</t>
  </si>
  <si>
    <t>Money Lotto</t>
  </si>
  <si>
    <t>Mundane News</t>
  </si>
  <si>
    <t>PDA Spam</t>
  </si>
  <si>
    <t>Vermin Infestation</t>
  </si>
  <si>
    <t>Wallrot</t>
  </si>
  <si>
    <t>Clogged Vents</t>
  </si>
  <si>
    <t>False Alarm</t>
  </si>
  <si>
    <t>Supply Drop</t>
  </si>
  <si>
    <t>CCIAA General Notice</t>
  </si>
  <si>
    <t>Mundane Infestation</t>
  </si>
  <si>
    <t>Drone Malfunction</t>
  </si>
  <si>
    <t>Cozmozoan Migration</t>
  </si>
  <si>
    <t>Moderate</t>
  </si>
  <si>
    <t>Communication Blackout</t>
  </si>
  <si>
    <t>Electrical Storm</t>
  </si>
  <si>
    <t>Gravity Failure</t>
  </si>
  <si>
    <t>Grid Check</t>
  </si>
  <si>
    <t>Ion Storm</t>
  </si>
  <si>
    <t>Prison Break</t>
  </si>
  <si>
    <t>Containment Error - Virology</t>
  </si>
  <si>
    <t>Containment Error - Xenobiology</t>
  </si>
  <si>
    <t>Radiation Storm</t>
  </si>
  <si>
    <t>Random Antagonist</t>
  </si>
  <si>
    <t>Rogue Drone</t>
  </si>
  <si>
    <t>Moderate Spider Infestation</t>
  </si>
  <si>
    <t>Viral Infection</t>
  </si>
  <si>
    <t>Moderate Infestation</t>
  </si>
  <si>
    <t>Appendicitis</t>
  </si>
  <si>
    <t>Drone Uprising</t>
  </si>
  <si>
    <t>Major</t>
  </si>
  <si>
    <t>Blob</t>
  </si>
  <si>
    <t>Space Vines</t>
  </si>
  <si>
    <t>Spider Infestation</t>
  </si>
  <si>
    <t>Severe Infestation</t>
  </si>
  <si>
    <t>Drone Revolution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</si>
</sst>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 applyFont="1" applyAlignment="1">
      <alignment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10" fontId="3" fillId="0" borderId="1" xfId="0" applyNumberFormat="1" applyFont="1" applyBorder="1"/>
    <xf numFmtId="0" fontId="3" fillId="2" borderId="1" xfId="0" applyNumberFormat="1" applyFont="1" applyFill="1" applyBorder="1" applyAlignment="1" applyProtection="1">
      <alignment/>
      <protection/>
    </xf>
    <xf numFmtId="0" fontId="3" fillId="2" borderId="1" xfId="0" applyNumberFormat="1" applyFont="1" applyFill="1" applyBorder="1" applyAlignment="1" applyProtection="1">
      <alignment horizontal="right"/>
      <protection/>
    </xf>
    <xf numFmtId="0" fontId="3" fillId="0" borderId="1" xfId="0" applyNumberFormat="1" applyFont="1" applyFill="1" applyBorder="1" applyAlignment="1" applyProtection="1">
      <alignment horizontal="right"/>
      <protection/>
    </xf>
    <xf numFmtId="10" fontId="3" fillId="0" borderId="1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5ee11bf8-2c51-4794-bab0-b08c213463fd}">
  <dimension ref="A1:Z265"/>
  <sheetViews>
    <sheetView tabSelected="1" workbookViewId="0" topLeftCell="A1">
      <selection pane="topLeft" activeCell="P47" sqref="P47"/>
    </sheetView>
  </sheetViews>
  <sheetFormatPr defaultColWidth="14.434285714285714" defaultRowHeight="15" customHeight="1"/>
  <cols>
    <col min="1" max="1" width="26.571428571428573" customWidth="1"/>
    <col min="2" max="2" width="6.571428571428571" customWidth="1"/>
    <col min="3" max="3" width="10.142857142857142" customWidth="1"/>
    <col min="4" max="4" width="10.428571428571429" customWidth="1"/>
    <col min="5" max="5" width="8.285714285714286" customWidth="1"/>
    <col min="6" max="6" width="6.142857142857143" customWidth="1"/>
    <col min="7" max="7" width="7.142857142857143" customWidth="1"/>
    <col min="8" max="8" width="10.142857142857142" customWidth="1"/>
    <col min="9" max="13" width="7" customWidth="1"/>
    <col min="14" max="14" width="10.142857142857142" customWidth="1"/>
    <col min="15" max="15" width="10" customWidth="1"/>
    <col min="16" max="16" width="10.142857142857142" customWidth="1"/>
    <col min="17" max="26" width="15.142857142857142" customWidth="1"/>
  </cols>
  <sheetData>
    <row r="1" spans="1:26" ht="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4">
        <f>SUM(B3:I3)*1.5</f>
        <v>34.5</v>
      </c>
      <c r="B3" s="4">
        <v>1</v>
      </c>
      <c r="C3" s="4">
        <v>2</v>
      </c>
      <c r="D3" s="4">
        <v>4</v>
      </c>
      <c r="E3" s="4">
        <v>1</v>
      </c>
      <c r="F3" s="4">
        <v>1</v>
      </c>
      <c r="G3" s="4">
        <v>4</v>
      </c>
      <c r="H3" s="4">
        <v>4</v>
      </c>
      <c r="I3" s="4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 t="s">
        <v>12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3" t="s">
        <v>13</v>
      </c>
      <c r="B6" s="3" t="s">
        <v>14</v>
      </c>
      <c r="C6" s="3" t="s">
        <v>15</v>
      </c>
      <c r="D6" s="3" t="s">
        <v>16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17</v>
      </c>
      <c r="O6" s="3" t="s">
        <v>18</v>
      </c>
      <c r="P6" s="3" t="s">
        <v>19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4" t="s">
        <v>20</v>
      </c>
      <c r="B7" s="4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>
        <f t="shared" si="0" ref="N7:N11">SUM(B7+E7*$A$3+F7*$B$3+G7*$C$3+H7*$D$3+I7*$E$3+J7*$F$3+K7*$G$3+L7*$H$3+M7*$I$3)</f>
        <v>120</v>
      </c>
      <c r="O7" s="5">
        <f t="shared" si="1" ref="O7:O11">MEDIAN(C7,N7,D7)</f>
        <v>120</v>
      </c>
      <c r="P7" s="6">
        <f t="shared" si="2" ref="P7:P11">O7/SUM(O$7:O$27)</f>
        <v>0.058823529411764705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4" t="s">
        <v>21</v>
      </c>
      <c r="B8" s="4">
        <v>20</v>
      </c>
      <c r="C8" s="4"/>
      <c r="D8" s="4"/>
      <c r="E8" s="4"/>
      <c r="F8" s="4"/>
      <c r="G8" s="4"/>
      <c r="H8" s="4">
        <v>15</v>
      </c>
      <c r="I8" s="4"/>
      <c r="J8" s="4"/>
      <c r="K8" s="4"/>
      <c r="L8" s="4"/>
      <c r="M8" s="4"/>
      <c r="N8" s="5">
        <f t="shared" si="0"/>
        <v>80</v>
      </c>
      <c r="O8" s="5">
        <f t="shared" si="1"/>
        <v>80</v>
      </c>
      <c r="P8" s="6">
        <f t="shared" si="2"/>
        <v>0.039215686274509803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" t="s">
        <v>22</v>
      </c>
      <c r="B9" s="4">
        <v>15</v>
      </c>
      <c r="C9" s="4"/>
      <c r="D9" s="4"/>
      <c r="E9" s="4"/>
      <c r="F9" s="4"/>
      <c r="G9" s="4"/>
      <c r="H9" s="4"/>
      <c r="I9" s="4"/>
      <c r="J9" s="4">
        <v>20</v>
      </c>
      <c r="K9" s="4"/>
      <c r="L9" s="4"/>
      <c r="M9" s="4"/>
      <c r="N9" s="5">
        <f t="shared" si="0"/>
        <v>35</v>
      </c>
      <c r="O9" s="5">
        <f t="shared" si="1"/>
        <v>35</v>
      </c>
      <c r="P9" s="6">
        <f t="shared" si="2"/>
        <v>0.017156862745098041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" t="s">
        <v>23</v>
      </c>
      <c r="B10" s="4">
        <v>20</v>
      </c>
      <c r="C10" s="4"/>
      <c r="D10" s="4"/>
      <c r="E10" s="4"/>
      <c r="F10" s="4"/>
      <c r="G10" s="4"/>
      <c r="H10" s="4">
        <v>10</v>
      </c>
      <c r="I10" s="4"/>
      <c r="J10" s="4"/>
      <c r="K10" s="4"/>
      <c r="L10" s="4"/>
      <c r="M10" s="4"/>
      <c r="N10" s="5">
        <f t="shared" si="0"/>
        <v>60</v>
      </c>
      <c r="O10" s="5">
        <f t="shared" si="1"/>
        <v>60</v>
      </c>
      <c r="P10" s="6">
        <f t="shared" si="2"/>
        <v>0.029411764705882353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" t="s">
        <v>24</v>
      </c>
      <c r="B11" s="4">
        <v>300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>
        <f t="shared" si="0"/>
        <v>300</v>
      </c>
      <c r="O11" s="5">
        <f t="shared" si="1"/>
        <v>300</v>
      </c>
      <c r="P11" s="6">
        <f t="shared" si="2"/>
        <v>0.14705882352941177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7" t="s">
        <v>25</v>
      </c>
      <c r="B12" s="8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9">
        <f t="shared" si="3" ref="N12:N27">SUM(B12+E12*$A$3+F12*$B$3+G12*$C$3+H12*$D$3+I12*$E$3+J12*$F$3+K12*$G$3+L12*$H$3+M12*$I$3)</f>
        <v>10</v>
      </c>
      <c r="O12" s="9">
        <f t="shared" si="4" ref="O12:O27">MEDIAN(C12,N12,D12)</f>
        <v>10</v>
      </c>
      <c r="P12" s="10">
        <f t="shared" si="5" ref="P12:P28">O12/SUM(O$7:O$27)</f>
        <v>0.0049019607843137254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4" t="s">
        <v>26</v>
      </c>
      <c r="B13" s="4">
        <v>0</v>
      </c>
      <c r="C13" s="4">
        <v>5</v>
      </c>
      <c r="D13" s="4">
        <v>15</v>
      </c>
      <c r="E13" s="4">
        <v>1</v>
      </c>
      <c r="F13" s="4"/>
      <c r="G13" s="4"/>
      <c r="H13" s="4"/>
      <c r="I13" s="4"/>
      <c r="J13" s="4"/>
      <c r="K13" s="4"/>
      <c r="L13" s="4"/>
      <c r="M13" s="4"/>
      <c r="N13" s="5">
        <f t="shared" si="3"/>
        <v>34.5</v>
      </c>
      <c r="O13" s="5">
        <f t="shared" si="4"/>
        <v>15</v>
      </c>
      <c r="P13" s="6">
        <f t="shared" si="5"/>
        <v>0.0073529411764705881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4" t="s">
        <v>27</v>
      </c>
      <c r="B14" s="4">
        <v>300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>
        <f t="shared" si="3"/>
        <v>300</v>
      </c>
      <c r="O14" s="5">
        <f t="shared" si="4"/>
        <v>300</v>
      </c>
      <c r="P14" s="6">
        <f t="shared" si="5"/>
        <v>0.14705882352941177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4" t="s">
        <v>28</v>
      </c>
      <c r="B15" s="4">
        <v>0</v>
      </c>
      <c r="C15" s="4">
        <v>25</v>
      </c>
      <c r="D15" s="4">
        <v>50</v>
      </c>
      <c r="E15" s="4">
        <v>4</v>
      </c>
      <c r="F15" s="4"/>
      <c r="G15" s="4"/>
      <c r="H15" s="4"/>
      <c r="I15" s="4"/>
      <c r="J15" s="4"/>
      <c r="K15" s="4"/>
      <c r="L15" s="4"/>
      <c r="M15" s="4"/>
      <c r="N15" s="5">
        <f t="shared" si="3"/>
        <v>138</v>
      </c>
      <c r="O15" s="5">
        <f t="shared" si="4"/>
        <v>50</v>
      </c>
      <c r="P15" s="6">
        <f t="shared" si="5"/>
        <v>0.024509803921568627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4" t="s">
        <v>29</v>
      </c>
      <c r="B16" s="4">
        <v>60</v>
      </c>
      <c r="C16" s="4"/>
      <c r="D16" s="4"/>
      <c r="E16" s="4"/>
      <c r="F16" s="4"/>
      <c r="G16" s="4"/>
      <c r="H16" s="4"/>
      <c r="I16" s="4"/>
      <c r="J16" s="4">
        <v>20</v>
      </c>
      <c r="K16" s="4"/>
      <c r="L16" s="4"/>
      <c r="M16" s="4">
        <v>10</v>
      </c>
      <c r="N16" s="5">
        <f t="shared" si="3"/>
        <v>140</v>
      </c>
      <c r="O16" s="5">
        <f t="shared" si="4"/>
        <v>140</v>
      </c>
      <c r="P16" s="6">
        <f t="shared" si="5"/>
        <v>0.068627450980392163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4" t="s">
        <v>30</v>
      </c>
      <c r="B17" s="4">
        <v>75</v>
      </c>
      <c r="C17" s="4"/>
      <c r="D17" s="4"/>
      <c r="E17" s="4"/>
      <c r="F17" s="4"/>
      <c r="G17" s="4"/>
      <c r="H17" s="4">
        <v>5</v>
      </c>
      <c r="I17" s="4">
        <v>20</v>
      </c>
      <c r="J17" s="4"/>
      <c r="K17" s="4"/>
      <c r="L17" s="4"/>
      <c r="M17" s="4"/>
      <c r="N17" s="5">
        <f t="shared" si="3"/>
        <v>115</v>
      </c>
      <c r="O17" s="5">
        <f t="shared" si="4"/>
        <v>115</v>
      </c>
      <c r="P17" s="6">
        <f t="shared" si="5"/>
        <v>0.056372549019607844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4" t="s">
        <v>31</v>
      </c>
      <c r="B18" s="4">
        <v>55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>
        <f t="shared" si="3"/>
        <v>55</v>
      </c>
      <c r="O18" s="5">
        <f t="shared" si="4"/>
        <v>55</v>
      </c>
      <c r="P18" s="6">
        <f t="shared" si="5"/>
        <v>0.026960784313725492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4" t="s">
        <v>32</v>
      </c>
      <c r="B19" s="4">
        <v>100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>
        <f t="shared" si="3"/>
        <v>100</v>
      </c>
      <c r="O19" s="5">
        <f t="shared" si="4"/>
        <v>100</v>
      </c>
      <c r="P19" s="6">
        <f t="shared" si="5"/>
        <v>0.049019607843137254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4" t="s">
        <v>33</v>
      </c>
      <c r="B20" s="4">
        <v>80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>
        <f t="shared" si="3"/>
        <v>80</v>
      </c>
      <c r="O20" s="5">
        <f t="shared" si="4"/>
        <v>80</v>
      </c>
      <c r="P20" s="6">
        <f t="shared" si="5"/>
        <v>0.039215686274509803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" t="s">
        <v>34</v>
      </c>
      <c r="B21" s="4">
        <v>300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>
        <f t="shared" si="3"/>
        <v>300</v>
      </c>
      <c r="O21" s="5">
        <f t="shared" si="4"/>
        <v>300</v>
      </c>
      <c r="P21" s="6">
        <f t="shared" si="5"/>
        <v>0.14705882352941177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4" t="s">
        <v>35</v>
      </c>
      <c r="B22" s="4">
        <v>60</v>
      </c>
      <c r="C22" s="4"/>
      <c r="D22" s="4"/>
      <c r="E22" s="4"/>
      <c r="F22" s="4"/>
      <c r="G22" s="4"/>
      <c r="H22" s="4"/>
      <c r="I22" s="4"/>
      <c r="J22" s="4">
        <v>30</v>
      </c>
      <c r="K22" s="4"/>
      <c r="L22" s="4"/>
      <c r="M22" s="4"/>
      <c r="N22" s="5">
        <f t="shared" si="3"/>
        <v>90</v>
      </c>
      <c r="O22" s="5">
        <f t="shared" si="4"/>
        <v>90</v>
      </c>
      <c r="P22" s="6">
        <f t="shared" si="5"/>
        <v>0.044117647058823532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4" t="s">
        <v>36</v>
      </c>
      <c r="B23" s="4">
        <v>10</v>
      </c>
      <c r="C23" s="4"/>
      <c r="D23" s="4"/>
      <c r="E23" s="4"/>
      <c r="F23" s="4"/>
      <c r="G23" s="4"/>
      <c r="H23" s="4">
        <v>30</v>
      </c>
      <c r="I23" s="4"/>
      <c r="J23" s="4"/>
      <c r="K23" s="4"/>
      <c r="L23" s="4"/>
      <c r="M23" s="4"/>
      <c r="N23" s="5">
        <f t="shared" si="3"/>
        <v>130</v>
      </c>
      <c r="O23" s="5">
        <f t="shared" si="4"/>
        <v>130</v>
      </c>
      <c r="P23" s="6">
        <f t="shared" si="5"/>
        <v>0.063725490196078427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" t="s">
        <v>37</v>
      </c>
      <c r="B24" s="4">
        <v>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>
        <f t="shared" si="3"/>
        <v>60</v>
      </c>
      <c r="O24" s="5">
        <f t="shared" si="4"/>
        <v>60</v>
      </c>
      <c r="P24" s="6">
        <f t="shared" si="5"/>
        <v>0.029411764705882353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>
        <f t="shared" si="3"/>
        <v>0</v>
      </c>
      <c r="O25" s="5">
        <f t="shared" si="4"/>
        <v>0</v>
      </c>
      <c r="P25" s="6">
        <f t="shared" si="5"/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>
        <f t="shared" si="3"/>
        <v>0</v>
      </c>
      <c r="O26" s="5">
        <f t="shared" si="4"/>
        <v>0</v>
      </c>
      <c r="P26" s="6">
        <f t="shared" si="5"/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>
        <f t="shared" si="3"/>
        <v>0</v>
      </c>
      <c r="O27" s="5">
        <f t="shared" si="4"/>
        <v>0</v>
      </c>
      <c r="P27" s="6">
        <f t="shared" si="5"/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>
        <f>SUM(O7:O27)</f>
        <v>2040</v>
      </c>
      <c r="P28" s="6">
        <f t="shared" si="5"/>
        <v>1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" t="s">
        <v>13</v>
      </c>
      <c r="B30" s="3" t="s">
        <v>14</v>
      </c>
      <c r="C30" s="3" t="s">
        <v>15</v>
      </c>
      <c r="D30" s="3" t="s">
        <v>16</v>
      </c>
      <c r="E30" s="3" t="s">
        <v>1</v>
      </c>
      <c r="F30" s="3" t="s">
        <v>2</v>
      </c>
      <c r="G30" s="3" t="s">
        <v>3</v>
      </c>
      <c r="H30" s="3" t="s">
        <v>4</v>
      </c>
      <c r="I30" s="3" t="s">
        <v>5</v>
      </c>
      <c r="J30" s="3" t="s">
        <v>6</v>
      </c>
      <c r="K30" s="3" t="s">
        <v>7</v>
      </c>
      <c r="L30" s="3" t="s">
        <v>8</v>
      </c>
      <c r="M30" s="3" t="s">
        <v>9</v>
      </c>
      <c r="N30" s="3" t="s">
        <v>17</v>
      </c>
      <c r="O30" s="3" t="s">
        <v>18</v>
      </c>
      <c r="P30" s="3" t="s">
        <v>19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4" t="s">
        <v>20</v>
      </c>
      <c r="B31" s="4">
        <v>200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>
        <f>IF(C31&gt;0,MAX(B31,C31),B31)+E31*$A$3+F31*$B$3+G31*$C$3+H31*$D$3+I31*$E$3+J31*$F$3+K31*$G$3+L31*$H$3+M31*$I$3</f>
        <v>200</v>
      </c>
      <c r="O31" s="5">
        <f>MEDIAN(C31,N31,D31)</f>
        <v>200</v>
      </c>
      <c r="P31" s="6">
        <f>O31/SUM(O$31:O$47)</f>
        <v>0.097967180994366881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4" t="s">
        <v>39</v>
      </c>
      <c r="B32" s="4">
        <v>60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>
        <f t="shared" si="6" ref="N32:N47">IF(C32&gt;0,MAX(B32,C32),B32)+E32*$A$3+F32*$B$3+G32*$C$3+H32*$D$3+I32*$E$3+J32*$F$3+K32*$G$3+L32*$H$3+M32*$I$3</f>
        <v>60</v>
      </c>
      <c r="O32" s="5">
        <f t="shared" si="7" ref="O32:O47">MEDIAN(C32,N32,D32)</f>
        <v>60</v>
      </c>
      <c r="P32" s="6">
        <f t="shared" si="8" ref="P32:P48">O32/SUM(O$31:O$47)</f>
        <v>0.029390154298310066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4" t="s">
        <v>40</v>
      </c>
      <c r="B33" s="4">
        <v>50</v>
      </c>
      <c r="C33" s="4"/>
      <c r="D33" s="4"/>
      <c r="E33" s="4"/>
      <c r="F33" s="4"/>
      <c r="G33" s="4"/>
      <c r="H33" s="4">
        <v>5</v>
      </c>
      <c r="I33" s="4"/>
      <c r="J33" s="4">
        <v>20</v>
      </c>
      <c r="K33" s="4"/>
      <c r="L33" s="4"/>
      <c r="M33" s="4"/>
      <c r="N33" s="5">
        <f t="shared" si="6"/>
        <v>90</v>
      </c>
      <c r="O33" s="5">
        <f t="shared" si="7"/>
        <v>90</v>
      </c>
      <c r="P33" s="6">
        <f t="shared" si="8"/>
        <v>0.044085231447465102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4" t="s">
        <v>41</v>
      </c>
      <c r="B34" s="4">
        <v>100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>
        <f t="shared" si="6"/>
        <v>100</v>
      </c>
      <c r="O34" s="5">
        <f t="shared" si="7"/>
        <v>100</v>
      </c>
      <c r="P34" s="6">
        <f t="shared" si="8"/>
        <v>0.048983590497183441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4" t="s">
        <v>42</v>
      </c>
      <c r="B35" s="4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>
        <f t="shared" si="6"/>
        <v>80</v>
      </c>
      <c r="O35" s="5">
        <f t="shared" si="7"/>
        <v>80</v>
      </c>
      <c r="P35" s="6">
        <f t="shared" si="8"/>
        <v>0.039186872397746757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4" t="s">
        <v>43</v>
      </c>
      <c r="B36" s="4">
        <v>0</v>
      </c>
      <c r="C36" s="4"/>
      <c r="D36" s="4"/>
      <c r="E36" s="4"/>
      <c r="F36" s="4">
        <v>45</v>
      </c>
      <c r="G36" s="4">
        <v>25</v>
      </c>
      <c r="H36" s="4">
        <v>6</v>
      </c>
      <c r="I36" s="4"/>
      <c r="J36" s="4"/>
      <c r="K36" s="4"/>
      <c r="L36" s="4">
        <v>6</v>
      </c>
      <c r="M36" s="4"/>
      <c r="N36" s="5">
        <f t="shared" si="6"/>
        <v>143</v>
      </c>
      <c r="O36" s="5">
        <f t="shared" si="7"/>
        <v>143</v>
      </c>
      <c r="P36" s="6">
        <f t="shared" si="8"/>
        <v>0.070046534410972319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4" t="s">
        <v>44</v>
      </c>
      <c r="B37" s="4">
        <v>0</v>
      </c>
      <c r="C37" s="4"/>
      <c r="D37" s="4"/>
      <c r="E37" s="4"/>
      <c r="F37" s="4"/>
      <c r="G37" s="4">
        <v>20</v>
      </c>
      <c r="H37" s="4"/>
      <c r="I37" s="4"/>
      <c r="J37" s="4"/>
      <c r="K37" s="4"/>
      <c r="L37" s="4"/>
      <c r="M37" s="4">
        <v>15</v>
      </c>
      <c r="N37" s="5">
        <f t="shared" si="6"/>
        <v>130</v>
      </c>
      <c r="O37" s="5">
        <f t="shared" si="7"/>
        <v>130</v>
      </c>
      <c r="P37" s="6">
        <f t="shared" si="8"/>
        <v>0.063678667646338477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4" t="s">
        <v>45</v>
      </c>
      <c r="B38" s="4">
        <v>0</v>
      </c>
      <c r="C38" s="4"/>
      <c r="D38" s="4"/>
      <c r="E38" s="4"/>
      <c r="F38" s="4"/>
      <c r="G38" s="4">
        <v>20</v>
      </c>
      <c r="H38" s="4"/>
      <c r="I38" s="4"/>
      <c r="J38" s="4"/>
      <c r="K38" s="4">
        <v>15</v>
      </c>
      <c r="L38" s="4"/>
      <c r="M38" s="4"/>
      <c r="N38" s="5">
        <f t="shared" si="6"/>
        <v>100</v>
      </c>
      <c r="O38" s="5">
        <f t="shared" si="7"/>
        <v>100</v>
      </c>
      <c r="P38" s="6">
        <f t="shared" si="8"/>
        <v>0.048983590497183441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4" t="s">
        <v>46</v>
      </c>
      <c r="B39" s="4">
        <v>0</v>
      </c>
      <c r="C39" s="4"/>
      <c r="D39" s="4"/>
      <c r="E39" s="4"/>
      <c r="F39" s="4"/>
      <c r="G39" s="4">
        <v>20</v>
      </c>
      <c r="H39" s="4"/>
      <c r="I39" s="4"/>
      <c r="J39" s="4"/>
      <c r="K39" s="4"/>
      <c r="L39" s="4">
        <v>15</v>
      </c>
      <c r="M39" s="4"/>
      <c r="N39" s="5">
        <f t="shared" si="6"/>
        <v>100</v>
      </c>
      <c r="O39" s="5">
        <f t="shared" si="7"/>
        <v>100</v>
      </c>
      <c r="P39" s="6">
        <f t="shared" si="8"/>
        <v>0.048983590497183441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4" t="s">
        <v>47</v>
      </c>
      <c r="B40" s="4">
        <v>100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>
        <f t="shared" si="6"/>
        <v>100</v>
      </c>
      <c r="O40" s="5">
        <f t="shared" si="7"/>
        <v>100</v>
      </c>
      <c r="P40" s="6">
        <f t="shared" si="8"/>
        <v>0.048983590497183441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4" t="s">
        <v>48</v>
      </c>
      <c r="B41" s="4">
        <v>0</v>
      </c>
      <c r="C41" s="4">
        <v>10</v>
      </c>
      <c r="D41" s="4">
        <v>125</v>
      </c>
      <c r="E41" s="4">
        <v>1</v>
      </c>
      <c r="F41" s="4"/>
      <c r="G41" s="4"/>
      <c r="H41" s="4"/>
      <c r="I41" s="4"/>
      <c r="J41" s="4"/>
      <c r="K41" s="4"/>
      <c r="L41" s="4"/>
      <c r="M41" s="4">
        <v>1</v>
      </c>
      <c r="N41" s="5">
        <f t="shared" si="6"/>
        <v>50.5</v>
      </c>
      <c r="O41" s="5">
        <f t="shared" si="7"/>
        <v>50.5</v>
      </c>
      <c r="P41" s="6">
        <f t="shared" si="8"/>
        <v>0.024736713201077638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4" t="s">
        <v>49</v>
      </c>
      <c r="B42" s="4">
        <v>50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>
        <v>25</v>
      </c>
      <c r="N42" s="5">
        <f t="shared" si="6"/>
        <v>200</v>
      </c>
      <c r="O42" s="5">
        <f t="shared" si="7"/>
        <v>200</v>
      </c>
      <c r="P42" s="6">
        <f t="shared" si="8"/>
        <v>0.097967180994366881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4" t="s">
        <v>50</v>
      </c>
      <c r="B43" s="4">
        <v>50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>
        <v>25</v>
      </c>
      <c r="N43" s="5">
        <f t="shared" si="6"/>
        <v>200</v>
      </c>
      <c r="O43" s="5">
        <f t="shared" si="7"/>
        <v>200</v>
      </c>
      <c r="P43" s="6">
        <f t="shared" si="8"/>
        <v>0.097967180994366881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4" t="s">
        <v>51</v>
      </c>
      <c r="B44" s="4">
        <v>0</v>
      </c>
      <c r="C44" s="4"/>
      <c r="D44" s="4"/>
      <c r="E44" s="4"/>
      <c r="F44" s="4"/>
      <c r="G44" s="4"/>
      <c r="H44" s="4"/>
      <c r="I44" s="4"/>
      <c r="J44" s="4"/>
      <c r="K44" s="4">
        <v>12</v>
      </c>
      <c r="L44" s="4"/>
      <c r="M44" s="4"/>
      <c r="N44" s="5">
        <f t="shared" si="6"/>
        <v>48</v>
      </c>
      <c r="O44" s="5">
        <f t="shared" si="7"/>
        <v>48</v>
      </c>
      <c r="P44" s="6">
        <f t="shared" si="8"/>
        <v>0.023512123438648051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4" t="s">
        <v>52</v>
      </c>
      <c r="B45" s="4">
        <v>30</v>
      </c>
      <c r="C45" s="4"/>
      <c r="D45" s="4"/>
      <c r="E45" s="4"/>
      <c r="F45" s="4"/>
      <c r="G45" s="4"/>
      <c r="H45" s="4"/>
      <c r="I45" s="4"/>
      <c r="J45" s="4">
        <v>15</v>
      </c>
      <c r="K45" s="4">
        <v>15</v>
      </c>
      <c r="L45" s="4"/>
      <c r="M45" s="4">
        <v>15</v>
      </c>
      <c r="N45" s="5">
        <f t="shared" si="6"/>
        <v>195</v>
      </c>
      <c r="O45" s="5">
        <f t="shared" si="7"/>
        <v>195</v>
      </c>
      <c r="P45" s="6">
        <f t="shared" si="8"/>
        <v>0.095518001469507716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4" t="s">
        <v>53</v>
      </c>
      <c r="B46" s="4">
        <v>0</v>
      </c>
      <c r="C46" s="4"/>
      <c r="D46" s="4"/>
      <c r="E46" s="4"/>
      <c r="F46" s="4"/>
      <c r="G46" s="4"/>
      <c r="H46" s="4"/>
      <c r="I46" s="4"/>
      <c r="J46" s="4"/>
      <c r="K46" s="4">
        <v>25</v>
      </c>
      <c r="L46" s="4"/>
      <c r="M46" s="4"/>
      <c r="N46" s="5">
        <f t="shared" si="6"/>
        <v>100</v>
      </c>
      <c r="O46" s="5">
        <f t="shared" si="7"/>
        <v>100</v>
      </c>
      <c r="P46" s="6">
        <f t="shared" si="8"/>
        <v>0.048983590497183441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4" t="s">
        <v>54</v>
      </c>
      <c r="B47" s="4">
        <v>25</v>
      </c>
      <c r="C47" s="4"/>
      <c r="D47" s="4"/>
      <c r="E47" s="4"/>
      <c r="F47" s="4"/>
      <c r="G47" s="4"/>
      <c r="H47" s="4">
        <v>30</v>
      </c>
      <c r="I47" s="4"/>
      <c r="J47" s="4"/>
      <c r="K47" s="4"/>
      <c r="L47" s="4"/>
      <c r="M47" s="4"/>
      <c r="N47" s="5">
        <f t="shared" si="6"/>
        <v>145</v>
      </c>
      <c r="O47" s="5">
        <f t="shared" si="7"/>
        <v>145</v>
      </c>
      <c r="P47" s="6">
        <f t="shared" si="8"/>
        <v>0.071026206220915988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5">
        <f>SUM(O31:O47)</f>
        <v>2041.5</v>
      </c>
      <c r="P48" s="6">
        <f t="shared" si="8"/>
        <v>1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 t="s">
        <v>55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3" t="s">
        <v>13</v>
      </c>
      <c r="B50" s="3" t="s">
        <v>14</v>
      </c>
      <c r="C50" s="3" t="s">
        <v>15</v>
      </c>
      <c r="D50" s="3" t="s">
        <v>16</v>
      </c>
      <c r="E50" s="3" t="s">
        <v>1</v>
      </c>
      <c r="F50" s="3" t="s">
        <v>2</v>
      </c>
      <c r="G50" s="3" t="s">
        <v>3</v>
      </c>
      <c r="H50" s="3" t="s">
        <v>4</v>
      </c>
      <c r="I50" s="3" t="s">
        <v>5</v>
      </c>
      <c r="J50" s="3" t="s">
        <v>6</v>
      </c>
      <c r="K50" s="3" t="s">
        <v>7</v>
      </c>
      <c r="L50" s="3" t="s">
        <v>8</v>
      </c>
      <c r="M50" s="3" t="s">
        <v>9</v>
      </c>
      <c r="N50" s="3" t="s">
        <v>17</v>
      </c>
      <c r="O50" s="3" t="s">
        <v>18</v>
      </c>
      <c r="P50" s="3" t="s">
        <v>19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4" t="s">
        <v>20</v>
      </c>
      <c r="B51" s="4">
        <v>135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>
        <f>IF(C51&gt;0,MAX(B51,C51),B51)+E51*$A$3+F51*$B$3+G51*$C$3+H51*$D$3+I51*$E$3+J51*$F$3+K51*$G$3+L51*$H$3+M51*$I$3</f>
        <v>135</v>
      </c>
      <c r="O51" s="5">
        <f>MEDIAN(C51,N51,D51)</f>
        <v>135</v>
      </c>
      <c r="P51" s="6">
        <f>O51/SUM(O$51:O$64)</f>
        <v>0.19285714285714287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4" t="s">
        <v>56</v>
      </c>
      <c r="B52" s="4">
        <v>40</v>
      </c>
      <c r="C52" s="4"/>
      <c r="D52" s="4"/>
      <c r="E52" s="4"/>
      <c r="F52" s="4"/>
      <c r="G52" s="4"/>
      <c r="H52" s="4">
        <v>5</v>
      </c>
      <c r="I52" s="4"/>
      <c r="J52" s="4"/>
      <c r="K52" s="4"/>
      <c r="L52" s="4"/>
      <c r="M52" s="4">
        <v>5</v>
      </c>
      <c r="N52" s="5">
        <f>IF(C52&gt;0,MAX(B52,C52),B52)+E52*$A$3+F52*$B$3+G52*$C$3+H52*$D$3+I52*$E$3+J52*$F$3+K52*$G$3+L52*$H$3+M52*$I$3</f>
        <v>90</v>
      </c>
      <c r="O52" s="5">
        <f>MEDIAN(C52,N52,D52)</f>
        <v>90</v>
      </c>
      <c r="P52" s="6">
        <f>O52/SUM(O$51:O$64)</f>
        <v>0.12857142857142856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4" t="s">
        <v>57</v>
      </c>
      <c r="B53" s="4">
        <v>75</v>
      </c>
      <c r="C53" s="4"/>
      <c r="D53" s="4"/>
      <c r="E53" s="4"/>
      <c r="F53" s="4"/>
      <c r="G53" s="4"/>
      <c r="H53" s="4">
        <v>10</v>
      </c>
      <c r="I53" s="4">
        <v>20</v>
      </c>
      <c r="J53" s="4"/>
      <c r="K53" s="4"/>
      <c r="L53" s="4"/>
      <c r="M53" s="4"/>
      <c r="N53" s="5">
        <f t="shared" si="9" ref="N53:N64">IF(C53&gt;0,MAX(B53,C53),B53)+E53*$A$3+F53*$B$3+G53*$C$3+H53*$D$3+I53*$E$3+J53*$F$3+K53*$G$3+L53*$H$3+M53*$I$3</f>
        <v>135</v>
      </c>
      <c r="O53" s="5">
        <f t="shared" si="10" ref="O53:O64">MEDIAN(C53,N53,D53)</f>
        <v>135</v>
      </c>
      <c r="P53" s="6">
        <f t="shared" si="11" ref="P53:P65">O53/SUM(O$51:O$64)</f>
        <v>0.19285714285714287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4" t="s">
        <v>58</v>
      </c>
      <c r="B54" s="4">
        <v>25</v>
      </c>
      <c r="C54" s="4"/>
      <c r="D54" s="4"/>
      <c r="E54" s="4"/>
      <c r="F54" s="4"/>
      <c r="G54" s="4"/>
      <c r="H54" s="4"/>
      <c r="I54" s="4"/>
      <c r="J54" s="4"/>
      <c r="K54" s="4">
        <v>5</v>
      </c>
      <c r="L54" s="4"/>
      <c r="M54" s="4">
        <v>10</v>
      </c>
      <c r="N54" s="5">
        <f t="shared" si="9"/>
        <v>105</v>
      </c>
      <c r="O54" s="5">
        <f t="shared" si="10"/>
        <v>105</v>
      </c>
      <c r="P54" s="6">
        <f t="shared" si="11"/>
        <v>0.14999999999999999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4" t="s">
        <v>59</v>
      </c>
      <c r="B55" s="4">
        <v>15</v>
      </c>
      <c r="C55" s="4"/>
      <c r="D55" s="4"/>
      <c r="E55" s="4"/>
      <c r="F55" s="4"/>
      <c r="G55" s="4"/>
      <c r="H55" s="4"/>
      <c r="I55" s="4"/>
      <c r="J55" s="4"/>
      <c r="K55" s="4">
        <v>10</v>
      </c>
      <c r="L55" s="4"/>
      <c r="M55" s="4">
        <v>15</v>
      </c>
      <c r="N55" s="5">
        <f t="shared" si="9"/>
        <v>145</v>
      </c>
      <c r="O55" s="5">
        <f t="shared" si="10"/>
        <v>145</v>
      </c>
      <c r="P55" s="6">
        <f t="shared" si="11"/>
        <v>0.20714285714285716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4" t="s">
        <v>60</v>
      </c>
      <c r="B56" s="4">
        <v>0</v>
      </c>
      <c r="C56" s="4"/>
      <c r="D56" s="4"/>
      <c r="E56" s="4"/>
      <c r="F56" s="4"/>
      <c r="G56" s="4"/>
      <c r="H56" s="4">
        <v>10</v>
      </c>
      <c r="I56" s="4"/>
      <c r="J56" s="4"/>
      <c r="K56" s="4">
        <v>5</v>
      </c>
      <c r="L56" s="4"/>
      <c r="M56" s="4">
        <v>5</v>
      </c>
      <c r="N56" s="5">
        <f t="shared" si="9"/>
        <v>90</v>
      </c>
      <c r="O56" s="5">
        <f t="shared" si="10"/>
        <v>90</v>
      </c>
      <c r="P56" s="6">
        <f t="shared" si="11"/>
        <v>0.12857142857142856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>
        <f t="shared" si="9"/>
        <v>0</v>
      </c>
      <c r="O57" s="5">
        <f t="shared" si="10"/>
        <v>0</v>
      </c>
      <c r="P57" s="6">
        <f t="shared" si="11"/>
        <v>0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>
        <f t="shared" si="9"/>
        <v>0</v>
      </c>
      <c r="O58" s="5">
        <f t="shared" si="10"/>
        <v>0</v>
      </c>
      <c r="P58" s="6">
        <f t="shared" si="11"/>
        <v>0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>
        <f t="shared" si="9"/>
        <v>0</v>
      </c>
      <c r="O59" s="5">
        <f t="shared" si="10"/>
        <v>0</v>
      </c>
      <c r="P59" s="6">
        <f t="shared" si="11"/>
        <v>0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>
        <f t="shared" si="9"/>
        <v>0</v>
      </c>
      <c r="O60" s="5">
        <f t="shared" si="10"/>
        <v>0</v>
      </c>
      <c r="P60" s="6">
        <f t="shared" si="11"/>
        <v>0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>
        <f t="shared" si="9"/>
        <v>0</v>
      </c>
      <c r="O61" s="5">
        <f t="shared" si="10"/>
        <v>0</v>
      </c>
      <c r="P61" s="6">
        <f t="shared" si="11"/>
        <v>0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>
        <f t="shared" si="9"/>
        <v>0</v>
      </c>
      <c r="O62" s="5">
        <f t="shared" si="10"/>
        <v>0</v>
      </c>
      <c r="P62" s="6">
        <f t="shared" si="11"/>
        <v>0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>
        <f t="shared" si="9"/>
        <v>0</v>
      </c>
      <c r="O63" s="5">
        <f t="shared" si="10"/>
        <v>0</v>
      </c>
      <c r="P63" s="6">
        <f t="shared" si="11"/>
        <v>0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>
        <f t="shared" si="9"/>
        <v>0</v>
      </c>
      <c r="O64" s="5">
        <f t="shared" si="10"/>
        <v>0</v>
      </c>
      <c r="P64" s="6">
        <f t="shared" si="11"/>
        <v>0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5">
        <f>SUM(O50:O64)</f>
        <v>700</v>
      </c>
      <c r="P65" s="6">
        <f t="shared" si="11"/>
        <v>1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