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<sst xmlns="http://schemas.openxmlformats.org/spreadsheetml/2006/main" count="105" uniqueCount="60">
  <si>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</si>
  <si>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</si>
  <si>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</si>
  <si>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</si>
  <si>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</si>
  <si>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</si>
  <si>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</si>
  <si>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</si>
  <si>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</si>
  <si>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</si>
  <si>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</si>
  <si>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</si>
  <si>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</si>
  <si>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</si>
  <si>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</si>
  <si>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</si>
  <si>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</si>
  <si>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</si>
  <si>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</si>
  <si>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</si>
  <si>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</si>
  <si>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</si>
  <si>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</si>
  <si>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</si>
  <si>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</si>
  <si>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Lost Carp</t>
  </si>
  <si>
    <t>Money Hacker</t>
  </si>
  <si>
    <t>Money Lotto</t>
  </si>
  <si>
    <t>Mundane News</t>
  </si>
  <si>
    <t>PDA Spam</t>
  </si>
  <si>
    <t>Shipping Error</t>
  </si>
  <si>
    <t>Trivial News</t>
  </si>
  <si>
    <t>Vermin Infestation</t>
  </si>
  <si>
    <t>Wallrot</t>
  </si>
  <si>
    <t>Clogged Vents</t>
  </si>
  <si>
    <t>False Alarm</t>
  </si>
  <si>
    <t>Supply Drop</t>
  </si>
  <si>
    <t>CCIAA General Notice</t>
  </si>
  <si>
    <t>Moderate</t>
  </si>
  <si>
    <t>Appendicitis</t>
  </si>
  <si>
    <t>Carp School</t>
  </si>
  <si>
    <t>Communication Blackout</t>
  </si>
  <si>
    <t>Electrical Storm</t>
  </si>
  <si>
    <t>Gravity Failure</t>
  </si>
  <si>
    <t>Grid Check</t>
  </si>
  <si>
    <t>Ion Storm</t>
  </si>
  <si>
    <t>Meteor Shower</t>
  </si>
  <si>
    <t>Prison Break</t>
  </si>
  <si>
    <t>Radiation Storm</t>
  </si>
  <si>
    <t>Random Antagonist</t>
  </si>
  <si>
    <t>Rogue Drone</t>
  </si>
  <si>
    <t>Moderate Spider Infestation</t>
  </si>
  <si>
    <t>Viral Infection</t>
  </si>
  <si>
    <t>Major</t>
  </si>
  <si>
    <t>Blob</t>
  </si>
  <si>
    <t>Carp Migration</t>
  </si>
  <si>
    <t>Meteor Wave</t>
  </si>
  <si>
    <t>Space Vines</t>
  </si>
  <si>
    <t>Spider Infestation</t>
  </si>
  <si>
    <t>Space Time Anomalies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</si>
</sst>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0" fontId="1" numFmtId="0" xfId="0" applyBorder="1" applyFont="1"/>
    <xf borderId="1" fillId="2" fontId="0" numFmtId="0" xfId="0" applyBorder="1" applyFill="1" applyFont="1"/>
    <xf borderId="1" fillId="0" fontId="0" numFmtId="0" xfId="0" applyBorder="1" applyFont="1"/>
    <xf borderId="1" fillId="0" fontId="0" numFmtId="10" xfId="0" applyBorder="1" applyFont="1" applyNumberFormat="1"/>
    <xf borderId="1" fillId="2" fontId="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6.57"/>
    <col customWidth="1" min="2" max="2" width="6.57"/>
    <col customWidth="1" min="3" max="3" width="10.14"/>
    <col customWidth="1" min="4" max="4" width="10.43"/>
    <col customWidth="1" min="5" max="5" width="8.29"/>
    <col customWidth="1" min="6" max="6" width="6.14"/>
    <col customWidth="1" min="7" max="7" width="7.14"/>
    <col customWidth="1" min="8" max="8" width="10.14"/>
    <col customWidth="1" min="9" max="13" width="7.0"/>
    <col customWidth="1" min="14" max="14" width="10.14"/>
    <col customWidth="1" min="15" max="15" width="10.0"/>
    <col customWidth="1" min="16" max="16" width="10.14"/>
    <col customWidth="1" min="17" max="26" width="7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f>SUM(B3:I3)*1.5</f>
        <v>34.5</v>
      </c>
      <c r="B3" s="4">
        <v>1.0</v>
      </c>
      <c r="C3" s="4">
        <v>2.0</v>
      </c>
      <c r="D3" s="4">
        <v>4.0</v>
      </c>
      <c r="E3" s="4">
        <v>1.0</v>
      </c>
      <c r="F3" s="4">
        <v>1.0</v>
      </c>
      <c r="G3" s="4">
        <v>4.0</v>
      </c>
      <c r="H3" s="4">
        <v>4.0</v>
      </c>
      <c r="I3" s="4">
        <v>6.0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 t="s">
        <v>10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 t="s">
        <v>12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13</v>
      </c>
      <c r="B6" s="3" t="s">
        <v>14</v>
      </c>
      <c r="C6" s="3" t="s">
        <v>15</v>
      </c>
      <c r="D6" s="3" t="s">
        <v>16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17</v>
      </c>
      <c r="O6" s="3" t="s">
        <v>18</v>
      </c>
      <c r="P6" s="3" t="s">
        <v>19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 t="s">
        <v>20</v>
      </c>
      <c r="B7" s="4">
        <v>120.0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>
        <f t="shared" ref="N7:N28" si="1">SUM(B7+E7*$A$3+F7*$B$3+G7*$C$3+H7*$D$3+I7*$E$3+J7*$F$3+K7*$G$3+L7*$H$3+M7*$I$3)</f>
        <v>120</v>
      </c>
      <c r="O7" s="5">
        <f t="shared" ref="O7:O28" si="2">MEDIAN(C7,N7,D7)</f>
        <v>120</v>
      </c>
      <c r="P7" s="6">
        <f t="shared" ref="P7:P29" si="3">O7/SUM(O$7:O$28)</f>
        <v>0.05130397606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 t="s">
        <v>21</v>
      </c>
      <c r="B8" s="4">
        <v>20.0</v>
      </c>
      <c r="C8" s="4"/>
      <c r="D8" s="4"/>
      <c r="E8" s="4"/>
      <c r="F8" s="4"/>
      <c r="G8" s="4"/>
      <c r="H8" s="4">
        <v>15.0</v>
      </c>
      <c r="I8" s="4"/>
      <c r="J8" s="4"/>
      <c r="K8" s="4"/>
      <c r="L8" s="4"/>
      <c r="M8" s="4"/>
      <c r="N8" s="5">
        <f t="shared" si="1"/>
        <v>80</v>
      </c>
      <c r="O8" s="5">
        <f t="shared" si="2"/>
        <v>80</v>
      </c>
      <c r="P8" s="6">
        <f t="shared" si="3"/>
        <v>0.03420265071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 t="s">
        <v>22</v>
      </c>
      <c r="B9" s="4">
        <v>15.0</v>
      </c>
      <c r="C9" s="4"/>
      <c r="D9" s="4"/>
      <c r="E9" s="4"/>
      <c r="F9" s="4"/>
      <c r="G9" s="4"/>
      <c r="H9" s="4"/>
      <c r="I9" s="4"/>
      <c r="J9" s="4">
        <v>20.0</v>
      </c>
      <c r="K9" s="4"/>
      <c r="L9" s="4"/>
      <c r="M9" s="4"/>
      <c r="N9" s="5">
        <f t="shared" si="1"/>
        <v>35</v>
      </c>
      <c r="O9" s="5">
        <f t="shared" si="2"/>
        <v>35</v>
      </c>
      <c r="P9" s="6">
        <f t="shared" si="3"/>
        <v>0.01496365968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 t="s">
        <v>23</v>
      </c>
      <c r="B10" s="4">
        <v>20.0</v>
      </c>
      <c r="C10" s="4"/>
      <c r="D10" s="4"/>
      <c r="E10" s="4"/>
      <c r="F10" s="4"/>
      <c r="G10" s="4"/>
      <c r="H10" s="4">
        <v>10.0</v>
      </c>
      <c r="I10" s="4"/>
      <c r="J10" s="4"/>
      <c r="K10" s="4"/>
      <c r="L10" s="4"/>
      <c r="M10" s="4"/>
      <c r="N10" s="5">
        <f t="shared" si="1"/>
        <v>60</v>
      </c>
      <c r="O10" s="5">
        <f t="shared" si="2"/>
        <v>60</v>
      </c>
      <c r="P10" s="6">
        <f t="shared" si="3"/>
        <v>0.02565198803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 t="s">
        <v>24</v>
      </c>
      <c r="B11" s="4">
        <v>300.0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>
        <f t="shared" si="1"/>
        <v>300</v>
      </c>
      <c r="O11" s="5">
        <f t="shared" si="2"/>
        <v>300</v>
      </c>
      <c r="P11" s="6">
        <f t="shared" si="3"/>
        <v>0.1282599401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 t="s">
        <v>25</v>
      </c>
      <c r="B12" s="4">
        <v>20.0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>
        <v>10.0</v>
      </c>
      <c r="N12" s="5">
        <f t="shared" si="1"/>
        <v>80</v>
      </c>
      <c r="O12" s="5">
        <f t="shared" si="2"/>
        <v>80</v>
      </c>
      <c r="P12" s="6">
        <f t="shared" si="3"/>
        <v>0.03420265071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 t="s">
        <v>26</v>
      </c>
      <c r="B13" s="4">
        <v>10.0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>
        <f t="shared" si="1"/>
        <v>10</v>
      </c>
      <c r="O13" s="5">
        <f t="shared" si="2"/>
        <v>10</v>
      </c>
      <c r="P13" s="6">
        <f t="shared" si="3"/>
        <v>0.004275331338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4" t="s">
        <v>27</v>
      </c>
      <c r="B14" s="4">
        <v>0.0</v>
      </c>
      <c r="C14" s="4">
        <v>5.0</v>
      </c>
      <c r="D14" s="4">
        <v>15.0</v>
      </c>
      <c r="E14" s="4">
        <v>1.0</v>
      </c>
      <c r="F14" s="4"/>
      <c r="G14" s="4"/>
      <c r="H14" s="4"/>
      <c r="I14" s="4"/>
      <c r="J14" s="4"/>
      <c r="K14" s="4"/>
      <c r="L14" s="4"/>
      <c r="M14" s="4"/>
      <c r="N14" s="5">
        <f t="shared" si="1"/>
        <v>34.5</v>
      </c>
      <c r="O14" s="5">
        <f t="shared" si="2"/>
        <v>15</v>
      </c>
      <c r="P14" s="6">
        <f t="shared" si="3"/>
        <v>0.006412997007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4" t="s">
        <v>28</v>
      </c>
      <c r="B15" s="4">
        <v>300.0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>
        <f t="shared" si="1"/>
        <v>300</v>
      </c>
      <c r="O15" s="5">
        <f t="shared" si="2"/>
        <v>300</v>
      </c>
      <c r="P15" s="6">
        <f t="shared" si="3"/>
        <v>0.1282599401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4" t="s">
        <v>29</v>
      </c>
      <c r="B16" s="4">
        <v>0.0</v>
      </c>
      <c r="C16" s="4">
        <v>25.0</v>
      </c>
      <c r="D16" s="4">
        <v>50.0</v>
      </c>
      <c r="E16" s="4">
        <v>4.0</v>
      </c>
      <c r="F16" s="4"/>
      <c r="G16" s="4"/>
      <c r="H16" s="4"/>
      <c r="I16" s="4"/>
      <c r="J16" s="4"/>
      <c r="K16" s="4"/>
      <c r="L16" s="4"/>
      <c r="M16" s="4"/>
      <c r="N16" s="5">
        <f t="shared" si="1"/>
        <v>138</v>
      </c>
      <c r="O16" s="5">
        <f t="shared" si="2"/>
        <v>50</v>
      </c>
      <c r="P16" s="6">
        <f t="shared" si="3"/>
        <v>0.02137665669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 t="s">
        <v>30</v>
      </c>
      <c r="B17" s="4">
        <v>30.0</v>
      </c>
      <c r="C17" s="4"/>
      <c r="D17" s="4"/>
      <c r="E17" s="4">
        <v>2.0</v>
      </c>
      <c r="F17" s="4"/>
      <c r="G17" s="4"/>
      <c r="H17" s="4"/>
      <c r="I17" s="4"/>
      <c r="J17" s="4"/>
      <c r="K17" s="4"/>
      <c r="L17" s="4"/>
      <c r="M17" s="4"/>
      <c r="N17" s="5">
        <f t="shared" si="1"/>
        <v>99</v>
      </c>
      <c r="O17" s="5">
        <f t="shared" si="2"/>
        <v>99</v>
      </c>
      <c r="P17" s="6">
        <f t="shared" si="3"/>
        <v>0.04232578025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 t="s">
        <v>31</v>
      </c>
      <c r="B18" s="4">
        <v>400.0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>
        <f t="shared" si="1"/>
        <v>400</v>
      </c>
      <c r="O18" s="5">
        <f t="shared" si="2"/>
        <v>400</v>
      </c>
      <c r="P18" s="6">
        <f t="shared" si="3"/>
        <v>0.1710132535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 t="s">
        <v>32</v>
      </c>
      <c r="B19" s="4">
        <v>60.0</v>
      </c>
      <c r="C19" s="4"/>
      <c r="D19" s="4"/>
      <c r="E19" s="4"/>
      <c r="F19" s="4"/>
      <c r="G19" s="4"/>
      <c r="H19" s="4"/>
      <c r="I19" s="4"/>
      <c r="J19" s="4">
        <v>20.0</v>
      </c>
      <c r="K19" s="4"/>
      <c r="L19" s="4"/>
      <c r="M19" s="4">
        <v>10.0</v>
      </c>
      <c r="N19" s="5">
        <f t="shared" si="1"/>
        <v>140</v>
      </c>
      <c r="O19" s="5">
        <f t="shared" si="2"/>
        <v>140</v>
      </c>
      <c r="P19" s="6">
        <f t="shared" si="3"/>
        <v>0.05985463873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 t="s">
        <v>33</v>
      </c>
      <c r="B20" s="4">
        <v>75.0</v>
      </c>
      <c r="C20" s="4"/>
      <c r="D20" s="4"/>
      <c r="E20" s="4"/>
      <c r="F20" s="4"/>
      <c r="G20" s="4"/>
      <c r="H20" s="4">
        <v>5.0</v>
      </c>
      <c r="I20" s="4">
        <v>20.0</v>
      </c>
      <c r="J20" s="4"/>
      <c r="K20" s="4"/>
      <c r="L20" s="4"/>
      <c r="M20" s="4"/>
      <c r="N20" s="5">
        <f t="shared" si="1"/>
        <v>115</v>
      </c>
      <c r="O20" s="5">
        <f t="shared" si="2"/>
        <v>115</v>
      </c>
      <c r="P20" s="6">
        <f t="shared" si="3"/>
        <v>0.04916631039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 t="s">
        <v>34</v>
      </c>
      <c r="B21" s="4">
        <v>55.0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>
        <f t="shared" si="1"/>
        <v>55</v>
      </c>
      <c r="O21" s="5">
        <f t="shared" si="2"/>
        <v>55</v>
      </c>
      <c r="P21" s="6">
        <f t="shared" si="3"/>
        <v>0.02351432236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 t="s">
        <v>35</v>
      </c>
      <c r="B22" s="4">
        <v>100.0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>
        <f t="shared" si="1"/>
        <v>100</v>
      </c>
      <c r="O22" s="5">
        <f t="shared" si="2"/>
        <v>100</v>
      </c>
      <c r="P22" s="6">
        <f t="shared" si="3"/>
        <v>0.04275331338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 t="s">
        <v>36</v>
      </c>
      <c r="B23" s="4">
        <v>80.0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>
        <f t="shared" si="1"/>
        <v>80</v>
      </c>
      <c r="O23" s="5">
        <f t="shared" si="2"/>
        <v>80</v>
      </c>
      <c r="P23" s="6">
        <f t="shared" si="3"/>
        <v>0.03420265071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 t="s">
        <v>37</v>
      </c>
      <c r="B24" s="4">
        <v>300.0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>
        <f t="shared" si="1"/>
        <v>300</v>
      </c>
      <c r="O24" s="5">
        <f t="shared" si="2"/>
        <v>300</v>
      </c>
      <c r="P24" s="6">
        <f t="shared" si="3"/>
        <v>0.1282599401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>
        <f t="shared" si="1"/>
        <v>0</v>
      </c>
      <c r="O25" s="5">
        <f t="shared" si="2"/>
        <v>0</v>
      </c>
      <c r="P25" s="6">
        <f t="shared" si="3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1"/>
        <v>0</v>
      </c>
      <c r="O26" s="5">
        <f t="shared" si="2"/>
        <v>0</v>
      </c>
      <c r="P26" s="6">
        <f t="shared" si="3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>
        <f t="shared" si="1"/>
        <v>0</v>
      </c>
      <c r="O27" s="5">
        <f t="shared" si="2"/>
        <v>0</v>
      </c>
      <c r="P27" s="6">
        <f t="shared" si="3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>
        <f t="shared" si="1"/>
        <v>0</v>
      </c>
      <c r="O28" s="5">
        <f t="shared" si="2"/>
        <v>0</v>
      </c>
      <c r="P28" s="6">
        <f t="shared" si="3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5">
        <f>SUM(O7:O28)</f>
        <v>2339</v>
      </c>
      <c r="P29" s="6">
        <f t="shared" si="3"/>
        <v>1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" t="s">
        <v>38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 t="s">
        <v>13</v>
      </c>
      <c r="B31" s="3" t="s">
        <v>14</v>
      </c>
      <c r="C31" s="3" t="s">
        <v>15</v>
      </c>
      <c r="D31" s="3" t="s">
        <v>16</v>
      </c>
      <c r="E31" s="3" t="s">
        <v>1</v>
      </c>
      <c r="F31" s="3" t="s">
        <v>2</v>
      </c>
      <c r="G31" s="3" t="s">
        <v>3</v>
      </c>
      <c r="H31" s="3" t="s">
        <v>4</v>
      </c>
      <c r="I31" s="3" t="s">
        <v>5</v>
      </c>
      <c r="J31" s="3" t="s">
        <v>6</v>
      </c>
      <c r="K31" s="3" t="s">
        <v>7</v>
      </c>
      <c r="L31" s="3" t="s">
        <v>8</v>
      </c>
      <c r="M31" s="3" t="s">
        <v>9</v>
      </c>
      <c r="N31" s="3" t="s">
        <v>17</v>
      </c>
      <c r="O31" s="3" t="s">
        <v>18</v>
      </c>
      <c r="P31" s="3" t="s">
        <v>19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 t="s">
        <v>20</v>
      </c>
      <c r="B32" s="4">
        <v>200.0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f t="shared" ref="N32:N50" si="4">IF(C32&gt;0,MAX(B32,C32),B32)+E32*$A$3+F32*$B$3+G32*$C$3+H32*$D$3+I32*$E$3+J32*$F$3+K32*$G$3+L32*$H$3+M32*$I$3</f>
        <v>200</v>
      </c>
      <c r="O32" s="5">
        <f t="shared" ref="O32:O50" si="5">MEDIAN(C32,N32,D32)</f>
        <v>200</v>
      </c>
      <c r="P32" s="6">
        <f t="shared" ref="P32:P51" si="6">O32/SUM(O$32:O$50)</f>
        <v>0.1025378108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 t="s">
        <v>39</v>
      </c>
      <c r="B33" s="4">
        <v>0.0</v>
      </c>
      <c r="C33" s="4"/>
      <c r="D33" s="4"/>
      <c r="E33" s="4"/>
      <c r="F33" s="4"/>
      <c r="G33" s="4"/>
      <c r="H33" s="4"/>
      <c r="I33" s="4"/>
      <c r="J33" s="4"/>
      <c r="K33" s="4">
        <v>25.0</v>
      </c>
      <c r="L33" s="4"/>
      <c r="M33" s="4"/>
      <c r="N33" s="5">
        <f t="shared" si="4"/>
        <v>100</v>
      </c>
      <c r="O33" s="5">
        <f t="shared" si="5"/>
        <v>100</v>
      </c>
      <c r="P33" s="6">
        <f t="shared" si="6"/>
        <v>0.05126890541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 t="s">
        <v>40</v>
      </c>
      <c r="B34" s="4">
        <v>50.0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>
        <v>25.0</v>
      </c>
      <c r="N34" s="5">
        <f t="shared" si="4"/>
        <v>200</v>
      </c>
      <c r="O34" s="5">
        <f t="shared" si="5"/>
        <v>200</v>
      </c>
      <c r="P34" s="6">
        <f t="shared" si="6"/>
        <v>0.1025378108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 t="s">
        <v>41</v>
      </c>
      <c r="B35" s="4">
        <v>60.0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>
        <f t="shared" si="4"/>
        <v>60</v>
      </c>
      <c r="O35" s="5">
        <f t="shared" si="5"/>
        <v>60</v>
      </c>
      <c r="P35" s="6">
        <f t="shared" si="6"/>
        <v>0.03076134325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 t="s">
        <v>42</v>
      </c>
      <c r="B36" s="4">
        <v>50.0</v>
      </c>
      <c r="C36" s="4"/>
      <c r="D36" s="4"/>
      <c r="E36" s="4"/>
      <c r="F36" s="4"/>
      <c r="G36" s="4"/>
      <c r="H36" s="4">
        <v>5.0</v>
      </c>
      <c r="I36" s="4"/>
      <c r="J36" s="4">
        <v>20.0</v>
      </c>
      <c r="K36" s="4"/>
      <c r="L36" s="4"/>
      <c r="M36" s="4"/>
      <c r="N36" s="5">
        <f t="shared" si="4"/>
        <v>90</v>
      </c>
      <c r="O36" s="5">
        <f t="shared" si="5"/>
        <v>90</v>
      </c>
      <c r="P36" s="6">
        <f t="shared" si="6"/>
        <v>0.04614201487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 t="s">
        <v>43</v>
      </c>
      <c r="B37" s="4">
        <v>100.0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f t="shared" si="4"/>
        <v>100</v>
      </c>
      <c r="O37" s="5">
        <f t="shared" si="5"/>
        <v>100</v>
      </c>
      <c r="P37" s="6">
        <f t="shared" si="6"/>
        <v>0.05126890541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 t="s">
        <v>44</v>
      </c>
      <c r="B38" s="4">
        <v>80.0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>
        <f t="shared" si="4"/>
        <v>80</v>
      </c>
      <c r="O38" s="5">
        <f t="shared" si="5"/>
        <v>80</v>
      </c>
      <c r="P38" s="6">
        <f t="shared" si="6"/>
        <v>0.04101512433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 t="s">
        <v>45</v>
      </c>
      <c r="B39" s="4">
        <v>0.0</v>
      </c>
      <c r="C39" s="4"/>
      <c r="D39" s="4"/>
      <c r="E39" s="4"/>
      <c r="F39" s="4">
        <v>45.0</v>
      </c>
      <c r="G39" s="4">
        <v>25.0</v>
      </c>
      <c r="H39" s="4">
        <v>6.0</v>
      </c>
      <c r="I39" s="4"/>
      <c r="J39" s="4"/>
      <c r="K39" s="4"/>
      <c r="L39" s="4">
        <v>6.0</v>
      </c>
      <c r="M39" s="4"/>
      <c r="N39" s="5">
        <f t="shared" si="4"/>
        <v>143</v>
      </c>
      <c r="O39" s="5">
        <f t="shared" si="5"/>
        <v>143</v>
      </c>
      <c r="P39" s="6">
        <f t="shared" si="6"/>
        <v>0.07331453473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 t="s">
        <v>46</v>
      </c>
      <c r="B40" s="4">
        <v>40.0</v>
      </c>
      <c r="C40" s="4"/>
      <c r="D40" s="4"/>
      <c r="E40" s="4"/>
      <c r="F40" s="4"/>
      <c r="G40" s="4"/>
      <c r="H40" s="4">
        <v>13.0</v>
      </c>
      <c r="I40" s="4"/>
      <c r="J40" s="4"/>
      <c r="K40" s="4"/>
      <c r="L40" s="4"/>
      <c r="M40" s="4"/>
      <c r="N40" s="5">
        <f t="shared" si="4"/>
        <v>92</v>
      </c>
      <c r="O40" s="5">
        <f t="shared" si="5"/>
        <v>92</v>
      </c>
      <c r="P40" s="6">
        <f t="shared" si="6"/>
        <v>0.04716739298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 t="s">
        <v>47</v>
      </c>
      <c r="B41" s="4">
        <v>0.0</v>
      </c>
      <c r="C41" s="4"/>
      <c r="D41" s="4"/>
      <c r="E41" s="4"/>
      <c r="F41" s="4"/>
      <c r="G41" s="4">
        <v>20.0</v>
      </c>
      <c r="H41" s="4"/>
      <c r="I41" s="4"/>
      <c r="J41" s="4"/>
      <c r="K41" s="4"/>
      <c r="L41" s="4"/>
      <c r="M41" s="4">
        <v>15.0</v>
      </c>
      <c r="N41" s="5">
        <f t="shared" si="4"/>
        <v>130</v>
      </c>
      <c r="O41" s="5">
        <f t="shared" si="5"/>
        <v>130</v>
      </c>
      <c r="P41" s="6">
        <f t="shared" si="6"/>
        <v>0.06664957703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 t="s">
        <v>48</v>
      </c>
      <c r="B42" s="4">
        <v>100.0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>
        <f t="shared" si="4"/>
        <v>100</v>
      </c>
      <c r="O42" s="5">
        <f t="shared" si="5"/>
        <v>100</v>
      </c>
      <c r="P42" s="6">
        <f t="shared" si="6"/>
        <v>0.05126890541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 t="s">
        <v>49</v>
      </c>
      <c r="B43" s="4">
        <v>0.0</v>
      </c>
      <c r="C43" s="4">
        <v>10.0</v>
      </c>
      <c r="D43" s="4">
        <v>125.0</v>
      </c>
      <c r="E43" s="4">
        <v>1.0</v>
      </c>
      <c r="F43" s="4"/>
      <c r="G43" s="4"/>
      <c r="H43" s="4"/>
      <c r="I43" s="4"/>
      <c r="J43" s="4"/>
      <c r="K43" s="4"/>
      <c r="L43" s="4"/>
      <c r="M43" s="4">
        <v>1.0</v>
      </c>
      <c r="N43" s="5">
        <f t="shared" si="4"/>
        <v>50.5</v>
      </c>
      <c r="O43" s="5">
        <f t="shared" si="5"/>
        <v>50.5</v>
      </c>
      <c r="P43" s="6">
        <f t="shared" si="6"/>
        <v>0.02589079723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 t="s">
        <v>50</v>
      </c>
      <c r="B44" s="4">
        <v>50.0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25.0</v>
      </c>
      <c r="N44" s="5">
        <f t="shared" si="4"/>
        <v>200</v>
      </c>
      <c r="O44" s="5">
        <f t="shared" si="5"/>
        <v>200</v>
      </c>
      <c r="P44" s="6">
        <f t="shared" si="6"/>
        <v>0.1025378108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 t="s">
        <v>51</v>
      </c>
      <c r="B45" s="4">
        <v>50.0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>
        <v>25.0</v>
      </c>
      <c r="N45" s="5">
        <f t="shared" si="4"/>
        <v>200</v>
      </c>
      <c r="O45" s="5">
        <f t="shared" si="5"/>
        <v>200</v>
      </c>
      <c r="P45" s="6">
        <f t="shared" si="6"/>
        <v>0.1025378108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 t="s">
        <v>52</v>
      </c>
      <c r="B46" s="4">
        <v>0.0</v>
      </c>
      <c r="C46" s="4"/>
      <c r="D46" s="4"/>
      <c r="E46" s="4"/>
      <c r="F46" s="4"/>
      <c r="G46" s="4"/>
      <c r="H46" s="4"/>
      <c r="I46" s="4"/>
      <c r="J46" s="4"/>
      <c r="K46" s="7">
        <v>10.0</v>
      </c>
      <c r="L46" s="4"/>
      <c r="M46" s="4"/>
      <c r="N46" s="5">
        <f t="shared" si="4"/>
        <v>40</v>
      </c>
      <c r="O46" s="5">
        <f t="shared" si="5"/>
        <v>40</v>
      </c>
      <c r="P46" s="6">
        <f t="shared" si="6"/>
        <v>0.02050756216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 t="s">
        <v>32</v>
      </c>
      <c r="B47" s="4">
        <v>60.0</v>
      </c>
      <c r="C47" s="4"/>
      <c r="D47" s="4"/>
      <c r="E47" s="4"/>
      <c r="F47" s="4"/>
      <c r="G47" s="4"/>
      <c r="H47" s="4"/>
      <c r="I47" s="4"/>
      <c r="J47" s="4">
        <v>15.0</v>
      </c>
      <c r="K47" s="4"/>
      <c r="L47" s="4"/>
      <c r="M47" s="4">
        <v>15.0</v>
      </c>
      <c r="N47" s="5">
        <f t="shared" si="4"/>
        <v>165</v>
      </c>
      <c r="O47" s="5">
        <f t="shared" si="5"/>
        <v>165</v>
      </c>
      <c r="P47" s="6">
        <f t="shared" si="6"/>
        <v>0.08459369392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>
        <f t="shared" si="4"/>
        <v>0</v>
      </c>
      <c r="O48" s="5">
        <f t="shared" si="5"/>
        <v>0</v>
      </c>
      <c r="P48" s="6">
        <f t="shared" si="6"/>
        <v>0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>
        <f t="shared" si="4"/>
        <v>0</v>
      </c>
      <c r="O49" s="5">
        <f t="shared" si="5"/>
        <v>0</v>
      </c>
      <c r="P49" s="6">
        <f t="shared" si="6"/>
        <v>0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>
        <f t="shared" si="4"/>
        <v>0</v>
      </c>
      <c r="O50" s="5">
        <f t="shared" si="5"/>
        <v>0</v>
      </c>
      <c r="P50" s="6">
        <f t="shared" si="6"/>
        <v>0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>
        <f>SUM(O32:O50)</f>
        <v>1950.5</v>
      </c>
      <c r="P51" s="6">
        <f t="shared" si="6"/>
        <v>1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" t="s">
        <v>53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 t="s">
        <v>13</v>
      </c>
      <c r="B53" s="3" t="s">
        <v>14</v>
      </c>
      <c r="C53" s="3" t="s">
        <v>15</v>
      </c>
      <c r="D53" s="3" t="s">
        <v>16</v>
      </c>
      <c r="E53" s="3" t="s">
        <v>1</v>
      </c>
      <c r="F53" s="3" t="s">
        <v>2</v>
      </c>
      <c r="G53" s="3" t="s">
        <v>3</v>
      </c>
      <c r="H53" s="3" t="s">
        <v>4</v>
      </c>
      <c r="I53" s="3" t="s">
        <v>5</v>
      </c>
      <c r="J53" s="3" t="s">
        <v>6</v>
      </c>
      <c r="K53" s="3" t="s">
        <v>7</v>
      </c>
      <c r="L53" s="3" t="s">
        <v>8</v>
      </c>
      <c r="M53" s="3" t="s">
        <v>9</v>
      </c>
      <c r="N53" s="3" t="s">
        <v>17</v>
      </c>
      <c r="O53" s="3" t="s">
        <v>18</v>
      </c>
      <c r="P53" s="3" t="s">
        <v>19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 t="s">
        <v>20</v>
      </c>
      <c r="B54" s="4">
        <v>135.0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>
        <f t="shared" ref="N54:N71" si="7">IF(C54&gt;0,MAX(B54,C54),B54)+E54*$A$3+F54*$B$3+G54*$C$3+H54*$D$3+I54*$E$3+J54*$F$3+K54*$G$3+L54*$H$3+M54*$I$3</f>
        <v>135</v>
      </c>
      <c r="O54" s="5">
        <f t="shared" ref="O54:O71" si="8">MEDIAN(C54,N54,D54)</f>
        <v>135</v>
      </c>
      <c r="P54" s="6">
        <f t="shared" ref="P54:P72" si="9">O54/SUM(O$54:O$71)</f>
        <v>0.1812080537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 t="s">
        <v>54</v>
      </c>
      <c r="B55" s="4">
        <v>40.0</v>
      </c>
      <c r="C55" s="4"/>
      <c r="D55" s="4"/>
      <c r="E55" s="4"/>
      <c r="F55" s="4"/>
      <c r="G55" s="4"/>
      <c r="H55" s="4">
        <v>5.0</v>
      </c>
      <c r="I55" s="4"/>
      <c r="J55" s="4"/>
      <c r="K55" s="4"/>
      <c r="L55" s="4"/>
      <c r="M55" s="4">
        <v>5.0</v>
      </c>
      <c r="N55" s="5">
        <f t="shared" si="7"/>
        <v>90</v>
      </c>
      <c r="O55" s="5">
        <f t="shared" si="8"/>
        <v>90</v>
      </c>
      <c r="P55" s="6">
        <f t="shared" si="9"/>
        <v>0.1208053691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 t="s">
        <v>55</v>
      </c>
      <c r="B56" s="4">
        <v>50.0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>
        <v>10.0</v>
      </c>
      <c r="N56" s="5">
        <f t="shared" si="7"/>
        <v>110</v>
      </c>
      <c r="O56" s="5">
        <f t="shared" si="8"/>
        <v>110</v>
      </c>
      <c r="P56" s="6">
        <f t="shared" si="9"/>
        <v>0.1476510067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4" t="s">
        <v>56</v>
      </c>
      <c r="B57" s="4">
        <v>40.0</v>
      </c>
      <c r="C57" s="4"/>
      <c r="D57" s="4"/>
      <c r="E57" s="4"/>
      <c r="F57" s="4"/>
      <c r="G57" s="4"/>
      <c r="H57" s="4">
        <v>10.0</v>
      </c>
      <c r="I57" s="4"/>
      <c r="J57" s="4"/>
      <c r="K57" s="4"/>
      <c r="L57" s="4"/>
      <c r="M57" s="4"/>
      <c r="N57" s="5">
        <f t="shared" si="7"/>
        <v>80</v>
      </c>
      <c r="O57" s="5">
        <f t="shared" si="8"/>
        <v>80</v>
      </c>
      <c r="P57" s="6">
        <f t="shared" si="9"/>
        <v>0.1073825503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4" t="s">
        <v>57</v>
      </c>
      <c r="B58" s="4">
        <v>75.0</v>
      </c>
      <c r="C58" s="4"/>
      <c r="D58" s="4"/>
      <c r="E58" s="4"/>
      <c r="F58" s="4"/>
      <c r="G58" s="4"/>
      <c r="H58" s="4">
        <v>10.0</v>
      </c>
      <c r="I58" s="4">
        <v>20.0</v>
      </c>
      <c r="J58" s="4"/>
      <c r="K58" s="4"/>
      <c r="L58" s="4"/>
      <c r="M58" s="4"/>
      <c r="N58" s="5">
        <f t="shared" si="7"/>
        <v>135</v>
      </c>
      <c r="O58" s="5">
        <f t="shared" si="8"/>
        <v>135</v>
      </c>
      <c r="P58" s="6">
        <f t="shared" si="9"/>
        <v>0.1812080537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4" t="s">
        <v>52</v>
      </c>
      <c r="B59" s="7">
        <v>0.0</v>
      </c>
      <c r="C59" s="4"/>
      <c r="D59" s="4"/>
      <c r="E59" s="4"/>
      <c r="F59" s="4"/>
      <c r="G59" s="4"/>
      <c r="H59" s="4"/>
      <c r="I59" s="4"/>
      <c r="J59" s="4"/>
      <c r="K59" s="7">
        <v>10.0</v>
      </c>
      <c r="L59" s="4"/>
      <c r="M59" s="4"/>
      <c r="N59" s="5">
        <f t="shared" si="7"/>
        <v>40</v>
      </c>
      <c r="O59" s="5">
        <f t="shared" si="8"/>
        <v>40</v>
      </c>
      <c r="P59" s="6">
        <f t="shared" si="9"/>
        <v>0.05369127517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4" t="s">
        <v>58</v>
      </c>
      <c r="B60" s="4">
        <v>25.0</v>
      </c>
      <c r="C60" s="4"/>
      <c r="D60" s="4"/>
      <c r="E60" s="4"/>
      <c r="F60" s="4"/>
      <c r="G60" s="4"/>
      <c r="H60" s="4"/>
      <c r="I60" s="4"/>
      <c r="J60" s="4"/>
      <c r="K60" s="4">
        <v>5.0</v>
      </c>
      <c r="L60" s="4"/>
      <c r="M60" s="4">
        <v>10.0</v>
      </c>
      <c r="N60" s="5">
        <f t="shared" si="7"/>
        <v>105</v>
      </c>
      <c r="O60" s="5">
        <f t="shared" si="8"/>
        <v>105</v>
      </c>
      <c r="P60" s="6">
        <f t="shared" si="9"/>
        <v>0.1409395973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7" t="s">
        <v>59</v>
      </c>
      <c r="B61" s="7">
        <v>0.0</v>
      </c>
      <c r="C61" s="4"/>
      <c r="D61" s="4"/>
      <c r="E61" s="4"/>
      <c r="F61" s="4"/>
      <c r="G61" s="4"/>
      <c r="H61" s="4"/>
      <c r="I61" s="4"/>
      <c r="J61" s="4"/>
      <c r="K61" s="7">
        <v>5.0</v>
      </c>
      <c r="L61" s="4"/>
      <c r="M61" s="7">
        <v>5.0</v>
      </c>
      <c r="N61" s="5">
        <f t="shared" si="7"/>
        <v>50</v>
      </c>
      <c r="O61" s="5">
        <f t="shared" si="8"/>
        <v>50</v>
      </c>
      <c r="P61" s="6">
        <f t="shared" si="9"/>
        <v>0.06711409396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>
        <f t="shared" si="7"/>
        <v>0</v>
      </c>
      <c r="O62" s="5">
        <f t="shared" si="8"/>
        <v>0</v>
      </c>
      <c r="P62" s="6">
        <f t="shared" si="9"/>
        <v>0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>
        <f t="shared" si="7"/>
        <v>0</v>
      </c>
      <c r="O63" s="5">
        <f t="shared" si="8"/>
        <v>0</v>
      </c>
      <c r="P63" s="6">
        <f t="shared" si="9"/>
        <v>0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>
        <f t="shared" si="7"/>
        <v>0</v>
      </c>
      <c r="O64" s="5">
        <f t="shared" si="8"/>
        <v>0</v>
      </c>
      <c r="P64" s="6">
        <f t="shared" si="9"/>
        <v>0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>
        <f t="shared" si="7"/>
        <v>0</v>
      </c>
      <c r="O65" s="5">
        <f t="shared" si="8"/>
        <v>0</v>
      </c>
      <c r="P65" s="6">
        <f t="shared" si="9"/>
        <v>0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>
        <f t="shared" si="7"/>
        <v>0</v>
      </c>
      <c r="O66" s="5">
        <f t="shared" si="8"/>
        <v>0</v>
      </c>
      <c r="P66" s="6">
        <f t="shared" si="9"/>
        <v>0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>
        <f t="shared" si="7"/>
        <v>0</v>
      </c>
      <c r="O67" s="5">
        <f t="shared" si="8"/>
        <v>0</v>
      </c>
      <c r="P67" s="6">
        <f t="shared" si="9"/>
        <v>0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>
        <f t="shared" si="7"/>
        <v>0</v>
      </c>
      <c r="O68" s="5">
        <f t="shared" si="8"/>
        <v>0</v>
      </c>
      <c r="P68" s="6">
        <f t="shared" si="9"/>
        <v>0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>
        <f t="shared" si="7"/>
        <v>0</v>
      </c>
      <c r="O69" s="5">
        <f t="shared" si="8"/>
        <v>0</v>
      </c>
      <c r="P69" s="6">
        <f t="shared" si="9"/>
        <v>0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>
        <f t="shared" si="7"/>
        <v>0</v>
      </c>
      <c r="O70" s="5">
        <f t="shared" si="8"/>
        <v>0</v>
      </c>
      <c r="P70" s="6">
        <f t="shared" si="9"/>
        <v>0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>
        <f t="shared" si="7"/>
        <v>0</v>
      </c>
      <c r="O71" s="5">
        <f t="shared" si="8"/>
        <v>0</v>
      </c>
      <c r="P71" s="6">
        <f t="shared" si="9"/>
        <v>0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5">
        <f>SUM(O53:O71)</f>
        <v>745</v>
      </c>
      <c r="P72" s="6">
        <f t="shared" si="9"/>
        <v>1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