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New folder (2)\Capstone project\"/>
    </mc:Choice>
  </mc:AlternateContent>
  <xr:revisionPtr revIDLastSave="0" documentId="8_{D90A3F56-A039-4569-9874-B320056718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raffic Demand" sheetId="13" r:id="rId1"/>
    <sheet name="Sheet1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3" l="1"/>
  <c r="I19" i="13" s="1"/>
  <c r="H16" i="13"/>
  <c r="H17" i="13"/>
  <c r="I17" i="13" s="1"/>
  <c r="H18" i="13"/>
  <c r="I18" i="13" s="1"/>
  <c r="I16" i="13"/>
  <c r="H15" i="13"/>
  <c r="I15" i="13" s="1"/>
  <c r="O16" i="13"/>
  <c r="O17" i="13"/>
  <c r="O18" i="13"/>
  <c r="O19" i="13"/>
  <c r="O20" i="13"/>
  <c r="O21" i="13"/>
  <c r="O22" i="13"/>
  <c r="O23" i="13"/>
  <c r="O24" i="13"/>
  <c r="O25" i="13"/>
  <c r="O26" i="13"/>
  <c r="P24" i="13" s="1"/>
  <c r="O27" i="13"/>
  <c r="P27" i="13" s="1"/>
  <c r="O28" i="13"/>
  <c r="O29" i="13"/>
  <c r="O15" i="13"/>
  <c r="P15" i="13"/>
  <c r="F16" i="13"/>
  <c r="G16" i="13" s="1"/>
  <c r="F17" i="13"/>
  <c r="G17" i="13" s="1"/>
  <c r="F18" i="13"/>
  <c r="G18" i="13" s="1"/>
  <c r="F19" i="13"/>
  <c r="G19" i="13" s="1"/>
  <c r="F15" i="13"/>
  <c r="G15" i="13" s="1"/>
  <c r="P21" i="13" l="1"/>
  <c r="P18" i="13"/>
  <c r="Q15" i="13" s="1"/>
  <c r="H20" i="13"/>
  <c r="F20" i="13"/>
  <c r="F21" i="13" l="1"/>
  <c r="F22" i="13" s="1"/>
</calcChain>
</file>

<file path=xl/sharedStrings.xml><?xml version="1.0" encoding="utf-8"?>
<sst xmlns="http://schemas.openxmlformats.org/spreadsheetml/2006/main" count="230" uniqueCount="70">
  <si>
    <r>
      <rPr>
        <sz val="12"/>
        <rFont val="Times New Roman"/>
        <family val="1"/>
      </rPr>
      <t xml:space="preserve">Roadway Capacity Calculation:
</t>
    </r>
    <r>
      <rPr>
        <sz val="12"/>
        <rFont val="Times New Roman"/>
        <family val="1"/>
      </rPr>
      <t>Actual Roadway capacity = Capacity from Table 1 * factor for LOS (from table 2) * factor for lane width (from table 3) * factor for shoulder width (from table 4)</t>
    </r>
  </si>
  <si>
    <t>Department of Civil Engineering, BUET
Experiment Name: Determination of Roadway Capacity</t>
  </si>
  <si>
    <t>Traffic Count Survey Data Sheet</t>
  </si>
  <si>
    <t>Total</t>
  </si>
  <si>
    <t>Total (both
Direction)/15 minutes</t>
  </si>
  <si>
    <t>Total (both
Direction)/hour</t>
  </si>
  <si>
    <t>Car</t>
  </si>
  <si>
    <t>CNG</t>
  </si>
  <si>
    <t>Motorcycle</t>
  </si>
  <si>
    <t>Vehicle Type</t>
  </si>
  <si>
    <t>No of Vehicles</t>
  </si>
  <si>
    <t>Total No of Vehicles (opposite
direction)</t>
  </si>
  <si>
    <t>Interval, minutes</t>
  </si>
  <si>
    <t>PCE</t>
  </si>
  <si>
    <t>Total No of Vehicles</t>
  </si>
  <si>
    <t>PCU</t>
  </si>
  <si>
    <t>0-5</t>
  </si>
  <si>
    <t>5-10</t>
  </si>
  <si>
    <t>10-15</t>
  </si>
  <si>
    <t>2. Lane width</t>
  </si>
  <si>
    <t>1. Roadway pattern</t>
  </si>
  <si>
    <t>4. Operating speed</t>
  </si>
  <si>
    <t>5. % of passing sight distance</t>
  </si>
  <si>
    <t>6. Level of service (LOS)</t>
  </si>
  <si>
    <t>C</t>
  </si>
  <si>
    <t>Operating Speed Data Sheet</t>
  </si>
  <si>
    <t>Date</t>
  </si>
  <si>
    <t>Approach Name</t>
  </si>
  <si>
    <t>Station Name</t>
  </si>
  <si>
    <t>Counting Hours</t>
  </si>
  <si>
    <t>Weather</t>
  </si>
  <si>
    <r>
      <t>25</t>
    </r>
    <r>
      <rPr>
        <sz val="12"/>
        <color rgb="FF000000"/>
        <rFont val="Calibri"/>
        <family val="2"/>
      </rPr>
      <t>⁰</t>
    </r>
    <r>
      <rPr>
        <sz val="12"/>
        <color rgb="FF000000"/>
        <rFont val="Times New Roman"/>
        <family val="1"/>
      </rPr>
      <t>C, Sunny</t>
    </r>
  </si>
  <si>
    <t>Time (sec.)</t>
  </si>
  <si>
    <t>Distance (ft)</t>
  </si>
  <si>
    <t>Operating Speed  (mph)</t>
  </si>
  <si>
    <t>Average Velocity (fps)</t>
  </si>
  <si>
    <t>Velocity (fps)</t>
  </si>
  <si>
    <t>Rickshaw</t>
  </si>
  <si>
    <t>"@SMS"</t>
  </si>
  <si>
    <t>40 mph</t>
  </si>
  <si>
    <t>3. Shoulder condition</t>
  </si>
  <si>
    <t>4 ft on both side of roadway</t>
  </si>
  <si>
    <t>Leguna</t>
  </si>
  <si>
    <t>15/2/2024</t>
  </si>
  <si>
    <t>4:30 PM - 4:45 PM</t>
  </si>
  <si>
    <t xml:space="preserve">Dhakeshwari Rd, Dhaka-1000 </t>
  </si>
  <si>
    <t xml:space="preserve">Polashi Waste Transfer Station </t>
  </si>
  <si>
    <t>2 Lane, 2 Way</t>
  </si>
  <si>
    <t>8 ft</t>
  </si>
  <si>
    <t>Route</t>
  </si>
  <si>
    <t>Time</t>
  </si>
  <si>
    <t>Saturday</t>
  </si>
  <si>
    <t>Sunday</t>
  </si>
  <si>
    <t>Monday</t>
  </si>
  <si>
    <t>Tuesday</t>
  </si>
  <si>
    <t>Wednesday</t>
  </si>
  <si>
    <t>Thursday</t>
  </si>
  <si>
    <t>Friday</t>
  </si>
  <si>
    <t>Dhakeswari road</t>
  </si>
  <si>
    <t>8.00 Am to 12.00 Pm</t>
  </si>
  <si>
    <t>light</t>
  </si>
  <si>
    <t>moderate</t>
  </si>
  <si>
    <t>12.00 Pm to 4.00 Pm</t>
  </si>
  <si>
    <t>4.00 Pm to 8.00 Pm</t>
  </si>
  <si>
    <t>8.00 Pm to 12.00 Am</t>
  </si>
  <si>
    <t>Lalbagh</t>
  </si>
  <si>
    <t>heavy</t>
  </si>
  <si>
    <t xml:space="preserve">Azimpur </t>
  </si>
  <si>
    <t>Chowkbazar</t>
  </si>
  <si>
    <t>Palashi transfer Station to Matuali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</si>
</sst>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Times New Roman"/>
      <charset val="204"/>
    </font>
    <font>
      <b/>
      <sz val="12"/>
      <name val="Carlito"/>
    </font>
    <font>
      <b/>
      <sz val="12"/>
      <name val="Carlito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Carlito"/>
    </font>
    <font>
      <b/>
      <sz val="12"/>
      <color rgb="FF000000"/>
      <name val="Times New Roman"/>
      <family val="1"/>
    </font>
    <font>
      <sz val="12"/>
      <color rgb="FF000000"/>
      <name val="Carlito"/>
    </font>
    <font>
      <b/>
      <sz val="16"/>
      <color rgb="FF000000"/>
      <name val="Times New Roman"/>
      <family val="1"/>
    </font>
    <font>
      <b/>
      <sz val="12"/>
      <color rgb="FF000000"/>
      <name val="Calirato"/>
    </font>
    <font>
      <sz val="12"/>
      <color rgb="FF000000"/>
      <name val="Calibri"/>
      <family val="2"/>
    </font>
    <font>
      <sz val="10"/>
      <name val="Times New Roman"/>
      <family val="1"/>
      <charset val="204"/>
    </font>
    <font>
      <sz val="48"/>
      <color theme="3" tint="0.3999755851924192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right" wrapText="1" indent="1"/>
    </xf>
    <xf numFmtId="2" fontId="5" fillId="0" borderId="1" xfId="0" applyNumberFormat="1" applyFont="1" applyBorder="1" applyAlignment="1">
      <alignment horizontal="right" wrapText="1" indent="1"/>
    </xf>
    <xf numFmtId="0" fontId="5" fillId="0" borderId="1" xfId="0" applyFont="1" applyBorder="1" applyAlignment="1">
      <alignment horizontal="right" wrapText="1" indent="3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right" vertical="center" wrapText="1" indent="2"/>
    </xf>
    <xf numFmtId="0" fontId="12" fillId="0" borderId="0" xfId="0" applyFont="1" applyAlignment="1">
      <alignment vertical="top" wrapText="1"/>
    </xf>
    <xf numFmtId="0" fontId="12" fillId="0" borderId="17" xfId="0" applyFont="1" applyBorder="1" applyAlignment="1">
      <alignment vertical="top" wrapText="1"/>
    </xf>
    <xf numFmtId="0" fontId="5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vertical="top" wrapText="1"/>
    </xf>
    <xf numFmtId="0" fontId="12" fillId="0" borderId="18" xfId="0" applyFont="1" applyBorder="1" applyAlignment="1">
      <alignment vertical="top" wrapText="1"/>
    </xf>
    <xf numFmtId="0" fontId="5" fillId="2" borderId="1" xfId="0" applyFont="1" applyFill="1" applyBorder="1" applyAlignment="1">
      <alignment horizontal="right" wrapText="1" indent="1"/>
    </xf>
    <xf numFmtId="0" fontId="5" fillId="2" borderId="2" xfId="0" applyFont="1" applyFill="1" applyBorder="1" applyAlignment="1">
      <alignment horizontal="right" wrapText="1" indent="1"/>
    </xf>
    <xf numFmtId="0" fontId="5" fillId="2" borderId="1" xfId="0" applyFont="1" applyFill="1" applyBorder="1" applyAlignment="1">
      <alignment horizontal="right" wrapText="1" indent="6"/>
    </xf>
    <xf numFmtId="0" fontId="5" fillId="2" borderId="13" xfId="0" applyFont="1" applyFill="1" applyBorder="1" applyAlignment="1">
      <alignment horizontal="right" vertical="center" wrapText="1" indent="2"/>
    </xf>
    <xf numFmtId="0" fontId="1" fillId="0" borderId="0" xfId="0" applyFont="1" applyAlignment="1">
      <alignment vertical="top" wrapText="1"/>
    </xf>
    <xf numFmtId="2" fontId="5" fillId="3" borderId="2" xfId="0" applyNumberFormat="1" applyFont="1" applyFill="1" applyBorder="1" applyAlignment="1">
      <alignment horizontal="right" wrapText="1" indent="1"/>
    </xf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top" indent="1"/>
    </xf>
    <xf numFmtId="0" fontId="2" fillId="0" borderId="20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0" fontId="5" fillId="2" borderId="13" xfId="0" applyFont="1" applyFill="1" applyBorder="1" applyAlignment="1">
      <alignment horizontal="left" vertical="center" indent="1"/>
    </xf>
    <xf numFmtId="0" fontId="3" fillId="0" borderId="13" xfId="0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right" vertical="center" wrapText="1" indent="2"/>
    </xf>
    <xf numFmtId="2" fontId="5" fillId="0" borderId="15" xfId="0" applyNumberFormat="1" applyFont="1" applyBorder="1" applyAlignment="1">
      <alignment horizontal="right" vertical="center" wrapText="1" indent="2"/>
    </xf>
    <xf numFmtId="2" fontId="5" fillId="0" borderId="16" xfId="0" applyNumberFormat="1" applyFont="1" applyBorder="1" applyAlignment="1">
      <alignment horizontal="right" vertical="center" wrapText="1" indent="2"/>
    </xf>
    <xf numFmtId="0" fontId="8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right" vertical="center" wrapText="1" indent="16"/>
    </xf>
    <xf numFmtId="2" fontId="5" fillId="0" borderId="6" xfId="0" applyNumberFormat="1" applyFont="1" applyBorder="1" applyAlignment="1">
      <alignment horizontal="right" vertical="center" wrapText="1" indent="16"/>
    </xf>
    <xf numFmtId="0" fontId="8" fillId="0" borderId="13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left" vertical="center" indent="1"/>
    </xf>
    <xf numFmtId="9" fontId="5" fillId="2" borderId="13" xfId="0" applyNumberFormat="1" applyFont="1" applyFill="1" applyBorder="1" applyAlignment="1">
      <alignment horizontal="left" vertical="center" indent="1"/>
    </xf>
    <xf numFmtId="0" fontId="5" fillId="2" borderId="13" xfId="0" applyFont="1" applyFill="1" applyBorder="1" applyAlignment="1">
      <alignment horizontal="left" vertical="top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 wrapText="1" indent="1"/>
    </xf>
    <xf numFmtId="0" fontId="6" fillId="0" borderId="6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5" fillId="2" borderId="13" xfId="0" applyNumberFormat="1" applyFont="1" applyFill="1" applyBorder="1" applyAlignment="1">
      <alignment horizontal="left" vertical="center" indent="1"/>
    </xf>
    <xf numFmtId="18" fontId="5" fillId="2" borderId="13" xfId="0" applyNumberFormat="1" applyFont="1" applyFill="1" applyBorder="1" applyAlignment="1">
      <alignment horizontal="left" vertical="center" indent="1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 vertical="top"/>
    </xf>
    <xf numFmtId="0" fontId="14" fillId="0" borderId="22" xfId="0" applyFont="1" applyBorder="1" applyAlignment="1">
      <alignment horizontal="center" vertical="top"/>
    </xf>
    <xf numFmtId="0" fontId="14" fillId="0" borderId="24" xfId="0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top"/>
    </xf>
    <xf numFmtId="0" fontId="14" fillId="0" borderId="26" xfId="0" applyFont="1" applyBorder="1" applyAlignment="1">
      <alignment horizontal="center" vertical="top"/>
    </xf>
    <xf numFmtId="0" fontId="14" fillId="0" borderId="27" xfId="0" applyFont="1" applyBorder="1" applyAlignment="1">
      <alignment horizontal="center" vertical="center"/>
    </xf>
    <xf numFmtId="0" fontId="0" fillId="0" borderId="19" xfId="0" applyBorder="1"/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4" fillId="0" borderId="27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7621</xdr:rowOff>
    </xdr:from>
    <xdr:to>
      <xdr:col>6</xdr:col>
      <xdr:colOff>647700</xdr:colOff>
      <xdr:row>26</xdr:row>
      <xdr:rowOff>260865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5BBE38-7536-47CE-9E50-1CD7D68BF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57901"/>
          <a:ext cx="5143500" cy="984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59"/>
  <sheetViews>
    <sheetView topLeftCell="A22" zoomScale="90" zoomScaleNormal="90" workbookViewId="0">
      <selection activeCell="I5" sqref="I5"/>
    </sheetView>
  </sheetViews>
  <sheetFormatPr defaultRowHeight="13.2"/>
  <cols>
    <col min="1" max="1" width="16.21875" customWidth="1"/>
    <col min="2" max="2" width="8.88671875" customWidth="1"/>
    <col min="3" max="3" width="9.5546875" customWidth="1"/>
    <col min="4" max="4" width="10.109375" customWidth="1"/>
    <col min="5" max="5" width="8.88671875" customWidth="1"/>
    <col min="6" max="6" width="11.88671875" customWidth="1"/>
    <col min="7" max="7" width="9.77734375" customWidth="1"/>
    <col min="8" max="8" width="19.5546875" customWidth="1"/>
    <col min="9" max="9" width="10.21875" customWidth="1"/>
    <col min="11" max="11" width="16.109375" customWidth="1"/>
    <col min="12" max="12" width="11.6640625" customWidth="1"/>
    <col min="13" max="13" width="10.77734375" customWidth="1"/>
    <col min="14" max="14" width="10.88671875" customWidth="1"/>
    <col min="15" max="15" width="11.6640625" customWidth="1"/>
    <col min="16" max="16" width="11.88671875" customWidth="1"/>
    <col min="17" max="17" width="12.109375" customWidth="1"/>
  </cols>
  <sheetData>
    <row r="1" spans="1:19" ht="44.4" customHeight="1">
      <c r="A1" s="46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"/>
      <c r="S1" s="1"/>
    </row>
    <row r="2" spans="1:19" ht="18" customHeight="1">
      <c r="A2" s="43" t="s">
        <v>20</v>
      </c>
      <c r="B2" s="43"/>
      <c r="C2" s="43"/>
      <c r="D2" s="31" t="s">
        <v>47</v>
      </c>
      <c r="E2" s="31"/>
      <c r="F2" s="31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7"/>
      <c r="S2" s="1"/>
    </row>
    <row r="3" spans="1:19" ht="16.8" customHeight="1">
      <c r="A3" s="43" t="s">
        <v>19</v>
      </c>
      <c r="B3" s="43"/>
      <c r="C3" s="43"/>
      <c r="D3" s="31" t="s">
        <v>48</v>
      </c>
      <c r="E3" s="31"/>
      <c r="F3" s="3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7"/>
      <c r="S3" s="1"/>
    </row>
    <row r="4" spans="1:19" ht="18.600000000000001" customHeight="1">
      <c r="A4" s="43" t="s">
        <v>40</v>
      </c>
      <c r="B4" s="43"/>
      <c r="C4" s="43"/>
      <c r="D4" s="31" t="s">
        <v>41</v>
      </c>
      <c r="E4" s="31"/>
      <c r="F4" s="3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7"/>
      <c r="S4" s="1"/>
    </row>
    <row r="5" spans="1:19" ht="16.8" customHeight="1">
      <c r="A5" s="43" t="s">
        <v>21</v>
      </c>
      <c r="B5" s="43"/>
      <c r="C5" s="43"/>
      <c r="D5" s="31" t="s">
        <v>39</v>
      </c>
      <c r="E5" s="31"/>
      <c r="F5" s="3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7"/>
      <c r="S5" s="1"/>
    </row>
    <row r="6" spans="1:19" ht="17.399999999999999" customHeight="1">
      <c r="A6" s="43" t="s">
        <v>22</v>
      </c>
      <c r="B6" s="43"/>
      <c r="C6" s="43"/>
      <c r="D6" s="44">
        <v>0.4</v>
      </c>
      <c r="E6" s="31"/>
      <c r="F6" s="3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7"/>
      <c r="S6" s="1"/>
    </row>
    <row r="7" spans="1:19" ht="15.6">
      <c r="A7" s="28" t="s">
        <v>23</v>
      </c>
      <c r="B7" s="28"/>
      <c r="C7" s="28"/>
      <c r="D7" s="45" t="s">
        <v>24</v>
      </c>
      <c r="E7" s="45"/>
      <c r="F7" s="4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9.8" customHeight="1">
      <c r="A8" s="48" t="s">
        <v>2</v>
      </c>
      <c r="B8" s="48"/>
      <c r="C8" s="48"/>
      <c r="D8" s="48"/>
      <c r="E8" s="48"/>
      <c r="F8" s="48"/>
      <c r="G8" s="48"/>
      <c r="H8" s="48"/>
      <c r="I8" s="48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2" customHeight="1">
      <c r="A9" s="43" t="s">
        <v>26</v>
      </c>
      <c r="B9" s="43"/>
      <c r="C9" s="56" t="s">
        <v>43</v>
      </c>
      <c r="D9" s="31"/>
      <c r="E9" s="31"/>
      <c r="F9" s="31" t="s">
        <v>30</v>
      </c>
      <c r="G9" s="31"/>
      <c r="H9" s="31" t="s">
        <v>31</v>
      </c>
      <c r="I9" s="3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6" customHeight="1">
      <c r="A10" s="43" t="s">
        <v>29</v>
      </c>
      <c r="B10" s="43"/>
      <c r="C10" s="57" t="s">
        <v>44</v>
      </c>
      <c r="D10" s="31"/>
      <c r="E10" s="31"/>
      <c r="F10" s="31"/>
      <c r="G10" s="31"/>
      <c r="H10" s="31"/>
      <c r="I10" s="3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8" customHeight="1">
      <c r="A11" s="28" t="s">
        <v>27</v>
      </c>
      <c r="B11" s="28"/>
      <c r="C11" s="31" t="s">
        <v>45</v>
      </c>
      <c r="D11" s="31"/>
      <c r="E11" s="31"/>
      <c r="F11" s="31"/>
      <c r="G11" s="31"/>
      <c r="H11" s="31"/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8" customHeight="1">
      <c r="A12" s="28" t="s">
        <v>28</v>
      </c>
      <c r="B12" s="28"/>
      <c r="C12" s="31" t="s">
        <v>46</v>
      </c>
      <c r="D12" s="31"/>
      <c r="E12" s="31"/>
      <c r="F12" s="31"/>
      <c r="G12" s="31"/>
      <c r="H12" s="31"/>
      <c r="I12" s="31"/>
      <c r="J12" s="1"/>
      <c r="K12" s="29" t="s">
        <v>25</v>
      </c>
      <c r="L12" s="29"/>
      <c r="M12" s="29"/>
      <c r="N12" s="29"/>
      <c r="O12" s="29"/>
      <c r="P12" s="29"/>
      <c r="Q12" s="29"/>
      <c r="R12" s="25"/>
      <c r="S12" s="25"/>
    </row>
    <row r="13" spans="1:19" ht="35.4" customHeight="1">
      <c r="A13" s="37" t="s">
        <v>9</v>
      </c>
      <c r="B13" s="53" t="s">
        <v>12</v>
      </c>
      <c r="C13" s="54"/>
      <c r="D13" s="55"/>
      <c r="E13" s="37" t="s">
        <v>13</v>
      </c>
      <c r="F13" s="37" t="s">
        <v>14</v>
      </c>
      <c r="G13" s="37" t="s">
        <v>15</v>
      </c>
      <c r="H13" s="37" t="s">
        <v>11</v>
      </c>
      <c r="I13" s="37" t="s">
        <v>15</v>
      </c>
      <c r="J13" s="1"/>
      <c r="K13" s="32" t="s">
        <v>9</v>
      </c>
      <c r="L13" s="32" t="s">
        <v>10</v>
      </c>
      <c r="M13" s="32" t="s">
        <v>33</v>
      </c>
      <c r="N13" s="32" t="s">
        <v>32</v>
      </c>
      <c r="O13" s="32" t="s">
        <v>36</v>
      </c>
      <c r="P13" s="32" t="s">
        <v>35</v>
      </c>
      <c r="Q13" s="32" t="s">
        <v>34</v>
      </c>
      <c r="R13" s="1"/>
      <c r="S13" s="1"/>
    </row>
    <row r="14" spans="1:19" ht="22.2" customHeight="1">
      <c r="A14" s="38"/>
      <c r="B14" s="12" t="s">
        <v>16</v>
      </c>
      <c r="C14" s="12" t="s">
        <v>17</v>
      </c>
      <c r="D14" s="12" t="s">
        <v>18</v>
      </c>
      <c r="E14" s="38"/>
      <c r="F14" s="38"/>
      <c r="G14" s="38"/>
      <c r="H14" s="49"/>
      <c r="I14" s="38"/>
      <c r="J14" s="1"/>
      <c r="K14" s="32"/>
      <c r="L14" s="32"/>
      <c r="M14" s="32"/>
      <c r="N14" s="32"/>
      <c r="O14" s="32"/>
      <c r="P14" s="32"/>
      <c r="Q14" s="32"/>
      <c r="R14" s="1"/>
      <c r="S14" s="1"/>
    </row>
    <row r="15" spans="1:19" ht="18" customHeight="1">
      <c r="A15" s="11" t="s">
        <v>6</v>
      </c>
      <c r="B15" s="21">
        <v>2</v>
      </c>
      <c r="C15" s="21">
        <v>8</v>
      </c>
      <c r="D15" s="21">
        <v>5</v>
      </c>
      <c r="E15" s="9">
        <v>1</v>
      </c>
      <c r="F15" s="10">
        <f>B15+C15+D15</f>
        <v>15</v>
      </c>
      <c r="G15" s="9">
        <f>E15*F15</f>
        <v>15</v>
      </c>
      <c r="H15" s="23">
        <f>19+19+17</f>
        <v>55</v>
      </c>
      <c r="I15" s="8">
        <f>E15*H15</f>
        <v>55</v>
      </c>
      <c r="J15" s="1"/>
      <c r="K15" s="36" t="s">
        <v>6</v>
      </c>
      <c r="L15" s="14">
        <v>1</v>
      </c>
      <c r="M15" s="24">
        <v>88</v>
      </c>
      <c r="N15" s="24">
        <v>4.2300000000000004</v>
      </c>
      <c r="O15" s="15">
        <f>M15/N15</f>
        <v>20.803782505910164</v>
      </c>
      <c r="P15" s="33">
        <f>AVERAGE(O15:O17)</f>
        <v>22.229881413255423</v>
      </c>
      <c r="Q15" s="33">
        <f>0.681818*($F$15*P15+$F$16*P18+$F$17*P21)/($F$15+$F$16+$F$17)</f>
        <v>17.005569301957188</v>
      </c>
      <c r="R15" s="1"/>
      <c r="S15" s="1"/>
    </row>
    <row r="16" spans="1:19" ht="18.600000000000001" customHeight="1">
      <c r="A16" s="11" t="s">
        <v>7</v>
      </c>
      <c r="B16" s="21">
        <v>4</v>
      </c>
      <c r="C16" s="21">
        <v>6</v>
      </c>
      <c r="D16" s="21">
        <v>4</v>
      </c>
      <c r="E16" s="9">
        <v>1.5</v>
      </c>
      <c r="F16" s="10">
        <f t="shared" ref="F16:F19" si="0">B16+C16+D16</f>
        <v>14</v>
      </c>
      <c r="G16" s="9">
        <f t="shared" ref="G16:G19" si="1">E16*F16</f>
        <v>21</v>
      </c>
      <c r="H16" s="23">
        <f>6+7+8</f>
        <v>21</v>
      </c>
      <c r="I16" s="8">
        <f t="shared" ref="I16:I19" si="2">E16*H16</f>
        <v>31.5</v>
      </c>
      <c r="J16" s="1"/>
      <c r="K16" s="36"/>
      <c r="L16" s="14">
        <v>2</v>
      </c>
      <c r="M16" s="24">
        <v>88</v>
      </c>
      <c r="N16" s="24">
        <v>3.43</v>
      </c>
      <c r="O16" s="15">
        <f t="shared" ref="O16:O29" si="3">M16/N16</f>
        <v>25.655976676384839</v>
      </c>
      <c r="P16" s="34"/>
      <c r="Q16" s="34"/>
      <c r="R16" s="1"/>
      <c r="S16" s="1"/>
    </row>
    <row r="17" spans="1:19" ht="18" customHeight="1">
      <c r="A17" s="11" t="s">
        <v>8</v>
      </c>
      <c r="B17" s="21">
        <v>5</v>
      </c>
      <c r="C17" s="21">
        <v>11</v>
      </c>
      <c r="D17" s="21">
        <v>9</v>
      </c>
      <c r="E17" s="9">
        <v>0.75</v>
      </c>
      <c r="F17" s="10">
        <f t="shared" si="0"/>
        <v>25</v>
      </c>
      <c r="G17" s="9">
        <f t="shared" si="1"/>
        <v>18.75</v>
      </c>
      <c r="H17" s="23">
        <f>23+27+5</f>
        <v>55</v>
      </c>
      <c r="I17" s="8">
        <f t="shared" si="2"/>
        <v>41.25</v>
      </c>
      <c r="J17" s="1"/>
      <c r="K17" s="36"/>
      <c r="L17" s="14">
        <v>3</v>
      </c>
      <c r="M17" s="24">
        <v>88</v>
      </c>
      <c r="N17" s="24">
        <v>4.3499999999999996</v>
      </c>
      <c r="O17" s="15">
        <f t="shared" si="3"/>
        <v>20.229885057471265</v>
      </c>
      <c r="P17" s="35"/>
      <c r="Q17" s="34"/>
      <c r="R17" s="1"/>
      <c r="S17" s="1"/>
    </row>
    <row r="18" spans="1:19" ht="18.600000000000001" customHeight="1">
      <c r="A18" s="11" t="s">
        <v>37</v>
      </c>
      <c r="B18" s="21">
        <v>13</v>
      </c>
      <c r="C18" s="21">
        <v>10</v>
      </c>
      <c r="D18" s="21">
        <v>14</v>
      </c>
      <c r="E18" s="9">
        <v>2</v>
      </c>
      <c r="F18" s="10">
        <f t="shared" si="0"/>
        <v>37</v>
      </c>
      <c r="G18" s="9">
        <f t="shared" si="1"/>
        <v>74</v>
      </c>
      <c r="H18" s="23">
        <f>90+F218+20</f>
        <v>110</v>
      </c>
      <c r="I18" s="8">
        <f t="shared" si="2"/>
        <v>220</v>
      </c>
      <c r="J18" s="1"/>
      <c r="K18" s="36" t="s">
        <v>7</v>
      </c>
      <c r="L18" s="14">
        <v>1</v>
      </c>
      <c r="M18" s="24">
        <v>88</v>
      </c>
      <c r="N18" s="24">
        <v>3.58</v>
      </c>
      <c r="O18" s="15">
        <f t="shared" si="3"/>
        <v>24.581005586592177</v>
      </c>
      <c r="P18" s="33">
        <f>AVERAGE(O18:O20)</f>
        <v>25.640537734398222</v>
      </c>
      <c r="Q18" s="34"/>
      <c r="R18" s="1"/>
      <c r="S18" s="1"/>
    </row>
    <row r="19" spans="1:19" ht="18.600000000000001" customHeight="1">
      <c r="A19" s="11" t="s">
        <v>42</v>
      </c>
      <c r="B19" s="22">
        <v>5</v>
      </c>
      <c r="C19" s="22">
        <v>3</v>
      </c>
      <c r="D19" s="22">
        <v>7</v>
      </c>
      <c r="E19" s="26">
        <v>1.25</v>
      </c>
      <c r="F19" s="10">
        <f t="shared" si="0"/>
        <v>15</v>
      </c>
      <c r="G19" s="9">
        <f t="shared" si="1"/>
        <v>18.75</v>
      </c>
      <c r="H19" s="23">
        <f>4+4+4</f>
        <v>12</v>
      </c>
      <c r="I19" s="8">
        <f t="shared" si="2"/>
        <v>15</v>
      </c>
      <c r="J19" s="1"/>
      <c r="K19" s="36"/>
      <c r="L19" s="14">
        <v>2</v>
      </c>
      <c r="M19" s="24">
        <v>88</v>
      </c>
      <c r="N19" s="24">
        <v>2.85</v>
      </c>
      <c r="O19" s="15">
        <f t="shared" si="3"/>
        <v>30.87719298245614</v>
      </c>
      <c r="P19" s="34"/>
      <c r="Q19" s="34"/>
      <c r="R19" s="1"/>
      <c r="S19" s="1"/>
    </row>
    <row r="20" spans="1:19" ht="22.2" customHeight="1">
      <c r="A20" s="2"/>
      <c r="B20" s="42" t="s">
        <v>3</v>
      </c>
      <c r="C20" s="42"/>
      <c r="D20" s="42"/>
      <c r="E20" s="42"/>
      <c r="F20" s="50">
        <f>SUM(G15:G19)</f>
        <v>147.5</v>
      </c>
      <c r="G20" s="51"/>
      <c r="H20" s="52">
        <f>SUM(I15:I19)</f>
        <v>362.75</v>
      </c>
      <c r="I20" s="51"/>
      <c r="J20" s="1"/>
      <c r="K20" s="36"/>
      <c r="L20" s="14">
        <v>3</v>
      </c>
      <c r="M20" s="24">
        <v>88</v>
      </c>
      <c r="N20" s="24">
        <v>4.0999999999999996</v>
      </c>
      <c r="O20" s="15">
        <f t="shared" si="3"/>
        <v>21.463414634146343</v>
      </c>
      <c r="P20" s="35"/>
      <c r="Q20" s="34"/>
      <c r="R20" s="1"/>
      <c r="S20" s="1"/>
    </row>
    <row r="21" spans="1:19" ht="25.8" customHeight="1">
      <c r="A21" s="3"/>
      <c r="B21" s="27" t="s">
        <v>4</v>
      </c>
      <c r="C21" s="27"/>
      <c r="D21" s="27"/>
      <c r="E21" s="27"/>
      <c r="F21" s="40">
        <f>F20+H20</f>
        <v>510.25</v>
      </c>
      <c r="G21" s="40"/>
      <c r="H21" s="40"/>
      <c r="I21" s="41"/>
      <c r="J21" s="1"/>
      <c r="K21" s="36" t="s">
        <v>8</v>
      </c>
      <c r="L21" s="14">
        <v>1</v>
      </c>
      <c r="M21" s="24">
        <v>88</v>
      </c>
      <c r="N21" s="24">
        <v>3.36</v>
      </c>
      <c r="O21" s="15">
        <f t="shared" si="3"/>
        <v>26.19047619047619</v>
      </c>
      <c r="P21" s="33">
        <f t="shared" ref="P21" si="4">AVERAGE(O21:O23)</f>
        <v>26.177027935692891</v>
      </c>
      <c r="Q21" s="34"/>
      <c r="R21" s="1"/>
      <c r="S21" s="1"/>
    </row>
    <row r="22" spans="1:19" ht="22.8" customHeight="1">
      <c r="A22" s="4"/>
      <c r="B22" s="27" t="s">
        <v>5</v>
      </c>
      <c r="C22" s="27"/>
      <c r="D22" s="27"/>
      <c r="E22" s="27"/>
      <c r="F22" s="40">
        <f>F21*4</f>
        <v>2041</v>
      </c>
      <c r="G22" s="40"/>
      <c r="H22" s="40"/>
      <c r="I22" s="41"/>
      <c r="J22" s="1"/>
      <c r="K22" s="36"/>
      <c r="L22" s="14">
        <v>2</v>
      </c>
      <c r="M22" s="24">
        <v>88</v>
      </c>
      <c r="N22" s="24">
        <v>2.85</v>
      </c>
      <c r="O22" s="15">
        <f t="shared" si="3"/>
        <v>30.87719298245614</v>
      </c>
      <c r="P22" s="34"/>
      <c r="Q22" s="34"/>
      <c r="R22" s="1"/>
      <c r="S22" s="1"/>
    </row>
    <row r="23" spans="1:19" ht="21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36"/>
      <c r="L23" s="14">
        <v>3</v>
      </c>
      <c r="M23" s="24">
        <v>88</v>
      </c>
      <c r="N23" s="24">
        <v>4.0999999999999996</v>
      </c>
      <c r="O23" s="15">
        <f t="shared" si="3"/>
        <v>21.463414634146343</v>
      </c>
      <c r="P23" s="35"/>
      <c r="Q23" s="34"/>
      <c r="R23" s="1"/>
      <c r="S23" s="1"/>
    </row>
    <row r="24" spans="1:19" ht="19.8" customHeight="1">
      <c r="A24" s="20"/>
      <c r="B24" s="20"/>
      <c r="C24" s="20"/>
      <c r="D24" s="20"/>
      <c r="E24" s="20"/>
      <c r="F24" s="20"/>
      <c r="G24" s="19"/>
      <c r="H24" s="17"/>
      <c r="I24" s="16"/>
      <c r="J24" s="1"/>
      <c r="K24" s="36" t="s">
        <v>37</v>
      </c>
      <c r="L24" s="14">
        <v>1</v>
      </c>
      <c r="M24" s="24">
        <v>88</v>
      </c>
      <c r="N24" s="24">
        <v>6.3</v>
      </c>
      <c r="O24" s="15">
        <f t="shared" si="3"/>
        <v>13.968253968253968</v>
      </c>
      <c r="P24" s="33">
        <f t="shared" ref="P24" si="5">AVERAGE(O24:O26)</f>
        <v>13.139666662465174</v>
      </c>
      <c r="Q24" s="34"/>
      <c r="R24" s="1"/>
      <c r="S24" s="1"/>
    </row>
    <row r="25" spans="1:19" ht="18" customHeight="1">
      <c r="A25" s="16"/>
      <c r="B25" s="16"/>
      <c r="C25" s="16"/>
      <c r="D25" s="16"/>
      <c r="E25" s="16"/>
      <c r="F25" s="16"/>
      <c r="G25" s="16"/>
      <c r="H25" s="17"/>
      <c r="I25" s="16"/>
      <c r="J25" s="1"/>
      <c r="K25" s="36"/>
      <c r="L25" s="14">
        <v>2</v>
      </c>
      <c r="M25" s="24">
        <v>88</v>
      </c>
      <c r="N25" s="24">
        <v>6.74</v>
      </c>
      <c r="O25" s="15">
        <f t="shared" si="3"/>
        <v>13.056379821958457</v>
      </c>
      <c r="P25" s="34"/>
      <c r="Q25" s="34"/>
      <c r="R25" s="1"/>
      <c r="S25" s="1"/>
    </row>
    <row r="26" spans="1:19" ht="19.8" customHeight="1">
      <c r="A26" s="16"/>
      <c r="B26" s="16"/>
      <c r="C26" s="16"/>
      <c r="D26" s="16"/>
      <c r="E26" s="16"/>
      <c r="F26" s="16"/>
      <c r="G26" s="16"/>
      <c r="H26" s="17"/>
      <c r="I26" s="16"/>
      <c r="J26" s="1"/>
      <c r="K26" s="36"/>
      <c r="L26" s="14">
        <v>3</v>
      </c>
      <c r="M26" s="24">
        <v>88</v>
      </c>
      <c r="N26" s="24">
        <v>7.1</v>
      </c>
      <c r="O26" s="15">
        <f t="shared" si="3"/>
        <v>12.3943661971831</v>
      </c>
      <c r="P26" s="35"/>
      <c r="Q26" s="34"/>
      <c r="R26" s="1"/>
      <c r="S26" s="1"/>
    </row>
    <row r="27" spans="1:19" ht="21.6" customHeight="1">
      <c r="A27" s="16"/>
      <c r="B27" s="16"/>
      <c r="C27" s="16"/>
      <c r="D27" s="16"/>
      <c r="E27" s="16"/>
      <c r="F27" s="16"/>
      <c r="G27" s="16"/>
      <c r="H27" s="17"/>
      <c r="I27" s="16"/>
      <c r="J27" s="1"/>
      <c r="K27" s="36" t="s">
        <v>42</v>
      </c>
      <c r="L27" s="14">
        <v>1</v>
      </c>
      <c r="M27" s="24">
        <v>88</v>
      </c>
      <c r="N27" s="24">
        <v>3.43</v>
      </c>
      <c r="O27" s="15">
        <f t="shared" si="3"/>
        <v>25.655976676384839</v>
      </c>
      <c r="P27" s="33">
        <f t="shared" ref="P27" si="6">AVERAGE(O27:O29)</f>
        <v>24.151398590547085</v>
      </c>
      <c r="Q27" s="34"/>
      <c r="R27" s="1"/>
      <c r="S27" s="1"/>
    </row>
    <row r="28" spans="1:19" ht="19.2" customHeight="1">
      <c r="A28" s="18"/>
      <c r="B28" s="18"/>
      <c r="C28" s="18"/>
      <c r="D28" s="18"/>
      <c r="E28" s="18"/>
      <c r="F28" s="18"/>
      <c r="G28" s="18"/>
      <c r="H28" s="1"/>
      <c r="I28" s="1"/>
      <c r="J28" s="1"/>
      <c r="K28" s="36"/>
      <c r="L28" s="14">
        <v>2</v>
      </c>
      <c r="M28" s="24">
        <v>88</v>
      </c>
      <c r="N28" s="24">
        <v>4.5199999999999996</v>
      </c>
      <c r="O28" s="15">
        <f t="shared" si="3"/>
        <v>19.469026548672566</v>
      </c>
      <c r="P28" s="34"/>
      <c r="Q28" s="34"/>
      <c r="R28" s="1"/>
      <c r="S28" s="1"/>
    </row>
    <row r="29" spans="1:19" ht="19.2" customHeight="1">
      <c r="A29" s="39" t="s">
        <v>0</v>
      </c>
      <c r="B29" s="39"/>
      <c r="C29" s="39"/>
      <c r="D29" s="39"/>
      <c r="E29" s="39"/>
      <c r="F29" s="39"/>
      <c r="G29" s="39"/>
      <c r="H29" s="39"/>
      <c r="I29" s="39"/>
      <c r="J29" s="1"/>
      <c r="K29" s="36"/>
      <c r="L29" s="14">
        <v>3</v>
      </c>
      <c r="M29" s="24">
        <v>88</v>
      </c>
      <c r="N29" s="24">
        <v>3.22</v>
      </c>
      <c r="O29" s="15">
        <f t="shared" si="3"/>
        <v>27.329192546583851</v>
      </c>
      <c r="P29" s="35"/>
      <c r="Q29" s="35"/>
      <c r="R29" s="1"/>
      <c r="S29" s="1"/>
    </row>
    <row r="30" spans="1:19" ht="15.6" customHeight="1">
      <c r="A30" s="39"/>
      <c r="B30" s="39"/>
      <c r="C30" s="39"/>
      <c r="D30" s="39"/>
      <c r="E30" s="39"/>
      <c r="F30" s="39"/>
      <c r="G30" s="39"/>
      <c r="H30" s="39"/>
      <c r="I30" s="39"/>
      <c r="J30" s="1"/>
      <c r="K30" s="5"/>
      <c r="L30" s="5"/>
      <c r="M30" s="6"/>
      <c r="N30" s="6"/>
      <c r="O30" s="6"/>
      <c r="P30" s="5"/>
      <c r="Q30" s="5"/>
      <c r="R30" s="1"/>
      <c r="S30" s="1"/>
    </row>
    <row r="31" spans="1:19" ht="15.6" customHeight="1">
      <c r="A31" s="39"/>
      <c r="B31" s="39"/>
      <c r="C31" s="39"/>
      <c r="D31" s="39"/>
      <c r="E31" s="39"/>
      <c r="F31" s="39"/>
      <c r="G31" s="39"/>
      <c r="H31" s="39"/>
      <c r="I31" s="39"/>
      <c r="J31" s="1"/>
      <c r="K31" s="5"/>
      <c r="L31" s="5"/>
      <c r="M31" s="6"/>
      <c r="N31" s="6"/>
      <c r="O31" s="6"/>
      <c r="P31" s="5"/>
      <c r="Q31" s="5"/>
      <c r="R31" s="1"/>
      <c r="S31" s="1"/>
    </row>
    <row r="32" spans="1:19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5"/>
      <c r="L32" s="5"/>
      <c r="M32" s="6"/>
      <c r="N32" s="6"/>
      <c r="O32" s="6"/>
      <c r="P32" s="5"/>
      <c r="Q32" s="5"/>
      <c r="R32" s="1"/>
      <c r="S32" s="1"/>
    </row>
    <row r="33" spans="1:19" ht="15.6">
      <c r="A33" s="1"/>
      <c r="B33" s="1"/>
      <c r="C33" s="1"/>
      <c r="D33" s="1"/>
      <c r="E33" s="1"/>
      <c r="F33" s="1"/>
      <c r="G33" s="1"/>
      <c r="H33" s="1"/>
      <c r="I33" s="1"/>
      <c r="J33" s="1"/>
      <c r="K33" s="5"/>
      <c r="L33" s="5"/>
      <c r="M33" s="6"/>
      <c r="N33" s="6"/>
      <c r="O33" s="6"/>
      <c r="P33" s="5"/>
      <c r="Q33" s="5"/>
      <c r="R33" s="1"/>
      <c r="S33" s="1"/>
    </row>
    <row r="34" spans="1:19" ht="15.6">
      <c r="A34" s="1"/>
      <c r="B34" s="1"/>
      <c r="C34" s="1"/>
      <c r="D34" s="1"/>
      <c r="E34" s="1"/>
      <c r="F34" s="1"/>
      <c r="G34" s="1"/>
      <c r="H34" s="1"/>
      <c r="I34" s="1"/>
      <c r="J34" s="1"/>
      <c r="K34" s="5"/>
      <c r="L34" s="5"/>
      <c r="M34" s="6"/>
      <c r="N34" s="6"/>
      <c r="O34" s="6"/>
      <c r="P34" s="5"/>
      <c r="Q34" s="5"/>
      <c r="R34" s="1"/>
      <c r="S34" s="1"/>
    </row>
    <row r="35" spans="1:19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5"/>
      <c r="L35" s="5"/>
      <c r="M35" s="6"/>
      <c r="N35" s="6"/>
      <c r="O35" s="6"/>
      <c r="P35" s="5"/>
      <c r="Q35" s="5"/>
      <c r="R35" s="1"/>
      <c r="S35" s="1"/>
    </row>
    <row r="36" spans="1:19" ht="15.6">
      <c r="A36" s="1"/>
      <c r="B36" s="1"/>
      <c r="C36" s="1"/>
      <c r="D36" s="1"/>
      <c r="E36" s="1"/>
      <c r="F36" s="1"/>
      <c r="G36" s="1"/>
      <c r="H36" s="1"/>
      <c r="I36" s="1"/>
      <c r="J36" s="1"/>
      <c r="K36" s="5"/>
      <c r="L36" s="5"/>
      <c r="M36" s="6"/>
      <c r="N36" s="6"/>
      <c r="O36" s="6"/>
      <c r="P36" s="5"/>
      <c r="Q36" s="5"/>
      <c r="R36" s="1"/>
      <c r="S36" s="1"/>
    </row>
    <row r="37" spans="1:19" ht="15.6">
      <c r="A37" s="1"/>
      <c r="B37" s="1"/>
      <c r="C37" s="1"/>
      <c r="D37" s="1"/>
      <c r="E37" s="1"/>
      <c r="F37" s="1"/>
      <c r="G37" s="1"/>
      <c r="H37" s="1"/>
      <c r="I37" s="1"/>
      <c r="J37" s="1"/>
      <c r="K37" s="5"/>
      <c r="L37" s="5"/>
      <c r="M37" s="6"/>
      <c r="N37" s="6"/>
      <c r="O37" s="6"/>
      <c r="P37" s="5"/>
      <c r="Q37" s="5"/>
      <c r="R37" s="1"/>
      <c r="S37" s="1"/>
    </row>
    <row r="38" spans="1:19" ht="15.6">
      <c r="A38" s="1"/>
      <c r="B38" s="1"/>
      <c r="C38" s="1"/>
      <c r="D38" s="1"/>
      <c r="E38" s="1"/>
      <c r="F38" s="1"/>
      <c r="G38" s="1"/>
      <c r="H38" s="1"/>
      <c r="I38" s="1"/>
      <c r="J38" s="1"/>
      <c r="K38" s="5"/>
      <c r="L38" s="5"/>
      <c r="M38" s="6"/>
      <c r="N38" s="6"/>
      <c r="O38" s="6"/>
      <c r="P38" s="5"/>
      <c r="Q38" s="5"/>
      <c r="R38" s="1"/>
      <c r="S38" s="1"/>
    </row>
    <row r="39" spans="1:19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5"/>
      <c r="L39" s="5"/>
      <c r="M39" s="6"/>
      <c r="N39" s="6"/>
      <c r="O39" s="6"/>
      <c r="P39" s="5"/>
      <c r="Q39" s="5"/>
      <c r="R39" s="1"/>
      <c r="S39" s="1"/>
    </row>
    <row r="40" spans="1:19" ht="15.6">
      <c r="A40" s="1"/>
      <c r="B40" s="1"/>
      <c r="C40" s="1"/>
      <c r="D40" s="1"/>
      <c r="E40" s="1"/>
      <c r="F40" s="1"/>
      <c r="G40" s="1"/>
      <c r="H40" s="1"/>
      <c r="I40" s="1"/>
      <c r="J40" s="1"/>
      <c r="K40" s="5"/>
      <c r="L40" s="5"/>
      <c r="M40" s="6"/>
      <c r="N40" s="6"/>
      <c r="O40" s="6"/>
      <c r="P40" s="5"/>
      <c r="Q40" s="5"/>
      <c r="R40" s="1"/>
      <c r="S40" s="1"/>
    </row>
    <row r="41" spans="1:19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5"/>
      <c r="L41" s="5"/>
      <c r="M41" s="6"/>
      <c r="N41" s="6"/>
      <c r="O41" s="6"/>
      <c r="P41" s="5"/>
      <c r="Q41" s="5"/>
      <c r="R41" s="1"/>
      <c r="S41" s="1"/>
    </row>
    <row r="42" spans="1:19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5"/>
      <c r="L42" s="5"/>
      <c r="M42" s="6"/>
      <c r="N42" s="6"/>
      <c r="O42" s="6"/>
      <c r="P42" s="5"/>
      <c r="Q42" s="5"/>
      <c r="R42" s="1"/>
      <c r="S42" s="1"/>
    </row>
    <row r="43" spans="1:19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5"/>
      <c r="L43" s="5"/>
      <c r="M43" s="6"/>
      <c r="N43" s="6"/>
      <c r="O43" s="6"/>
      <c r="P43" s="5"/>
      <c r="Q43" s="5"/>
      <c r="R43" s="1"/>
      <c r="S43" s="1"/>
    </row>
    <row r="44" spans="1:19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5"/>
      <c r="L44" s="5"/>
      <c r="M44" s="6"/>
      <c r="N44" s="6"/>
      <c r="O44" s="6"/>
      <c r="P44" s="5"/>
      <c r="Q44" s="5"/>
      <c r="R44" s="1"/>
      <c r="S44" s="1"/>
    </row>
    <row r="45" spans="1:19" ht="15.6">
      <c r="A45" s="1"/>
      <c r="B45" s="1"/>
      <c r="C45" s="1"/>
      <c r="D45" s="1"/>
      <c r="E45" s="1"/>
      <c r="F45" s="1"/>
      <c r="G45" s="1"/>
      <c r="H45" s="1"/>
      <c r="I45" s="1"/>
      <c r="J45" s="1"/>
      <c r="K45" s="5"/>
      <c r="L45" s="5"/>
      <c r="M45" s="6"/>
      <c r="N45" s="6"/>
      <c r="O45" s="6"/>
      <c r="P45" s="5"/>
      <c r="Q45" s="5"/>
      <c r="R45" s="1"/>
      <c r="S45" s="1"/>
    </row>
    <row r="46" spans="1:19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5"/>
      <c r="L46" s="5"/>
      <c r="M46" s="6"/>
      <c r="N46" s="6"/>
      <c r="O46" s="6"/>
      <c r="P46" s="5"/>
      <c r="Q46" s="5"/>
      <c r="R46" s="1"/>
      <c r="S46" s="1"/>
    </row>
    <row r="47" spans="1:19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5"/>
      <c r="L47" s="5"/>
      <c r="M47" s="6"/>
      <c r="N47" s="6"/>
      <c r="O47" s="6"/>
      <c r="P47" s="5"/>
      <c r="Q47" s="5"/>
      <c r="R47" s="1"/>
      <c r="S47" s="1"/>
    </row>
    <row r="48" spans="1:19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5"/>
      <c r="L48" s="5"/>
      <c r="M48" s="6"/>
      <c r="N48" s="6"/>
      <c r="O48" s="6"/>
      <c r="P48" s="5"/>
      <c r="Q48" s="5"/>
      <c r="R48" s="1"/>
      <c r="S48" s="1"/>
    </row>
    <row r="49" spans="1:19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5"/>
      <c r="L49" s="5"/>
      <c r="M49" s="6"/>
      <c r="N49" s="6"/>
      <c r="O49" s="6"/>
      <c r="P49" s="5"/>
      <c r="Q49" s="5"/>
      <c r="R49" s="1"/>
      <c r="S49" s="1"/>
    </row>
    <row r="50" spans="1:19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5"/>
      <c r="L50" s="5"/>
      <c r="M50" s="6"/>
      <c r="N50" s="6"/>
      <c r="O50" s="6"/>
      <c r="P50" s="5"/>
      <c r="Q50" s="5"/>
      <c r="R50" s="1"/>
      <c r="S50" s="1"/>
    </row>
    <row r="51" spans="1:19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5"/>
      <c r="L51" s="5"/>
      <c r="M51" s="6"/>
      <c r="N51" s="6"/>
      <c r="O51" s="6"/>
      <c r="P51" s="5"/>
      <c r="Q51" s="5"/>
      <c r="R51" s="1"/>
      <c r="S51" s="1"/>
    </row>
    <row r="55" spans="1:19">
      <c r="P55" s="30" t="s">
        <v>38</v>
      </c>
      <c r="Q55" s="30"/>
      <c r="R55" s="30"/>
      <c r="S55" s="30"/>
    </row>
    <row r="56" spans="1:19">
      <c r="P56" s="30"/>
      <c r="Q56" s="30"/>
      <c r="R56" s="30"/>
      <c r="S56" s="30"/>
    </row>
    <row r="57" spans="1:19">
      <c r="P57" s="30"/>
      <c r="Q57" s="30"/>
      <c r="R57" s="30"/>
      <c r="S57" s="30"/>
    </row>
    <row r="58" spans="1:19">
      <c r="P58" s="30"/>
      <c r="Q58" s="30"/>
      <c r="R58" s="30"/>
      <c r="S58" s="30"/>
    </row>
    <row r="59" spans="1:19">
      <c r="P59" s="30"/>
      <c r="Q59" s="30"/>
      <c r="R59" s="30"/>
      <c r="S59" s="30"/>
    </row>
  </sheetData>
  <mergeCells count="60">
    <mergeCell ref="A8:I8"/>
    <mergeCell ref="H13:H14"/>
    <mergeCell ref="I13:I14"/>
    <mergeCell ref="F20:G20"/>
    <mergeCell ref="H20:I20"/>
    <mergeCell ref="A13:A14"/>
    <mergeCell ref="B13:D13"/>
    <mergeCell ref="E13:E14"/>
    <mergeCell ref="F13:F14"/>
    <mergeCell ref="A12:B12"/>
    <mergeCell ref="A10:B10"/>
    <mergeCell ref="F9:G9"/>
    <mergeCell ref="C9:E9"/>
    <mergeCell ref="C10:E10"/>
    <mergeCell ref="C11:I11"/>
    <mergeCell ref="A9:B9"/>
    <mergeCell ref="A1:Q1"/>
    <mergeCell ref="A2:C2"/>
    <mergeCell ref="A3:C3"/>
    <mergeCell ref="A4:C4"/>
    <mergeCell ref="A5:C5"/>
    <mergeCell ref="A6:C6"/>
    <mergeCell ref="A7:C7"/>
    <mergeCell ref="D2:F2"/>
    <mergeCell ref="D3:F3"/>
    <mergeCell ref="D4:F4"/>
    <mergeCell ref="D5:F5"/>
    <mergeCell ref="D6:F6"/>
    <mergeCell ref="D7:F7"/>
    <mergeCell ref="H9:I9"/>
    <mergeCell ref="F10:I10"/>
    <mergeCell ref="G13:G14"/>
    <mergeCell ref="A29:I31"/>
    <mergeCell ref="N13:N14"/>
    <mergeCell ref="K27:K29"/>
    <mergeCell ref="F21:I21"/>
    <mergeCell ref="B20:E20"/>
    <mergeCell ref="B21:E21"/>
    <mergeCell ref="L13:L14"/>
    <mergeCell ref="M13:M14"/>
    <mergeCell ref="F22:I22"/>
    <mergeCell ref="K21:K23"/>
    <mergeCell ref="K24:K26"/>
    <mergeCell ref="K13:K14"/>
    <mergeCell ref="K15:K17"/>
    <mergeCell ref="B22:E22"/>
    <mergeCell ref="A11:B11"/>
    <mergeCell ref="K12:Q12"/>
    <mergeCell ref="P55:S59"/>
    <mergeCell ref="C12:I12"/>
    <mergeCell ref="O13:O14"/>
    <mergeCell ref="P13:P14"/>
    <mergeCell ref="Q13:Q14"/>
    <mergeCell ref="Q15:Q29"/>
    <mergeCell ref="P15:P17"/>
    <mergeCell ref="P18:P20"/>
    <mergeCell ref="P21:P23"/>
    <mergeCell ref="P24:P26"/>
    <mergeCell ref="P27:P29"/>
    <mergeCell ref="K18:K20"/>
  </mergeCells>
  <pageMargins left="0.7" right="0.7" top="0.75" bottom="0.75" header="0.3" footer="0.3"/>
  <pageSetup scale="6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4033-5C83-450B-9DB9-805CD61AEFA0}">
  <dimension ref="A1:I21"/>
  <sheetViews>
    <sheetView tabSelected="1" workbookViewId="0">
      <selection activeCell="K13" sqref="K13"/>
    </sheetView>
  </sheetViews>
  <sheetFormatPr defaultRowHeight="13.2"/>
  <cols>
    <col min="1" max="1" width="20.77734375" customWidth="1"/>
    <col min="2" max="2" width="20.6640625" customWidth="1"/>
    <col min="3" max="3" width="14.5546875" customWidth="1"/>
    <col min="4" max="4" width="13.44140625" customWidth="1"/>
    <col min="5" max="5" width="14.77734375" customWidth="1"/>
    <col min="6" max="6" width="15.88671875" customWidth="1"/>
    <col min="7" max="7" width="13.21875" customWidth="1"/>
    <col min="8" max="8" width="11.6640625" customWidth="1"/>
    <col min="9" max="9" width="12.88671875" customWidth="1"/>
  </cols>
  <sheetData>
    <row r="1" spans="1:9" ht="14.4">
      <c r="A1" s="58" t="s">
        <v>49</v>
      </c>
      <c r="B1" s="59" t="s">
        <v>50</v>
      </c>
      <c r="C1" s="60" t="s">
        <v>51</v>
      </c>
      <c r="D1" s="61" t="s">
        <v>52</v>
      </c>
      <c r="E1" s="62" t="s">
        <v>53</v>
      </c>
      <c r="F1" s="60" t="s">
        <v>54</v>
      </c>
      <c r="G1" s="63" t="s">
        <v>55</v>
      </c>
      <c r="H1" s="62" t="s">
        <v>56</v>
      </c>
      <c r="I1" s="64" t="s">
        <v>57</v>
      </c>
    </row>
    <row r="2" spans="1:9" ht="13.2" customHeight="1">
      <c r="A2" s="65" t="s">
        <v>58</v>
      </c>
      <c r="B2" s="66" t="s">
        <v>59</v>
      </c>
      <c r="C2" s="67" t="s">
        <v>60</v>
      </c>
      <c r="D2" s="68" t="s">
        <v>60</v>
      </c>
      <c r="E2" s="67" t="s">
        <v>61</v>
      </c>
      <c r="F2" s="68" t="s">
        <v>60</v>
      </c>
      <c r="G2" s="68" t="s">
        <v>60</v>
      </c>
      <c r="H2" s="67" t="s">
        <v>60</v>
      </c>
      <c r="I2" s="69" t="s">
        <v>60</v>
      </c>
    </row>
    <row r="3" spans="1:9" ht="13.2" customHeight="1">
      <c r="A3" s="70"/>
      <c r="B3" s="71" t="s">
        <v>62</v>
      </c>
      <c r="C3" s="72" t="s">
        <v>61</v>
      </c>
      <c r="D3" s="73" t="s">
        <v>61</v>
      </c>
      <c r="E3" s="72" t="s">
        <v>61</v>
      </c>
      <c r="F3" s="73" t="s">
        <v>61</v>
      </c>
      <c r="G3" s="73" t="s">
        <v>61</v>
      </c>
      <c r="H3" s="72" t="s">
        <v>61</v>
      </c>
      <c r="I3" s="74" t="s">
        <v>60</v>
      </c>
    </row>
    <row r="4" spans="1:9" ht="13.2" customHeight="1">
      <c r="A4" s="70"/>
      <c r="B4" s="71" t="s">
        <v>63</v>
      </c>
      <c r="C4" s="72" t="s">
        <v>61</v>
      </c>
      <c r="D4" s="73" t="s">
        <v>61</v>
      </c>
      <c r="E4" s="72" t="s">
        <v>61</v>
      </c>
      <c r="F4" s="73" t="s">
        <v>61</v>
      </c>
      <c r="G4" s="73" t="s">
        <v>61</v>
      </c>
      <c r="H4" s="72" t="s">
        <v>61</v>
      </c>
      <c r="I4" s="74" t="s">
        <v>61</v>
      </c>
    </row>
    <row r="5" spans="1:9" ht="13.2" customHeight="1">
      <c r="A5" s="75"/>
      <c r="B5" s="76" t="s">
        <v>64</v>
      </c>
      <c r="C5" s="77" t="s">
        <v>61</v>
      </c>
      <c r="D5" s="78" t="s">
        <v>61</v>
      </c>
      <c r="E5" s="77" t="s">
        <v>61</v>
      </c>
      <c r="F5" s="78" t="s">
        <v>61</v>
      </c>
      <c r="G5" s="78" t="s">
        <v>61</v>
      </c>
      <c r="H5" s="77" t="s">
        <v>61</v>
      </c>
      <c r="I5" s="79" t="s">
        <v>61</v>
      </c>
    </row>
    <row r="6" spans="1:9" ht="13.2" customHeight="1">
      <c r="A6" s="65" t="s">
        <v>65</v>
      </c>
      <c r="B6" s="71" t="s">
        <v>59</v>
      </c>
      <c r="C6" s="72" t="s">
        <v>60</v>
      </c>
      <c r="D6" s="73" t="s">
        <v>61</v>
      </c>
      <c r="E6" s="72" t="s">
        <v>61</v>
      </c>
      <c r="F6" s="73" t="s">
        <v>61</v>
      </c>
      <c r="G6" s="73" t="s">
        <v>61</v>
      </c>
      <c r="H6" s="72" t="s">
        <v>61</v>
      </c>
      <c r="I6" s="74" t="s">
        <v>61</v>
      </c>
    </row>
    <row r="7" spans="1:9" ht="13.2" customHeight="1">
      <c r="A7" s="70"/>
      <c r="B7" s="71" t="s">
        <v>62</v>
      </c>
      <c r="C7" s="72" t="s">
        <v>61</v>
      </c>
      <c r="D7" s="73" t="s">
        <v>61</v>
      </c>
      <c r="E7" s="72" t="s">
        <v>61</v>
      </c>
      <c r="F7" s="73" t="s">
        <v>61</v>
      </c>
      <c r="G7" s="73" t="s">
        <v>61</v>
      </c>
      <c r="H7" s="72" t="s">
        <v>61</v>
      </c>
      <c r="I7" s="74" t="s">
        <v>61</v>
      </c>
    </row>
    <row r="8" spans="1:9" ht="13.2" customHeight="1">
      <c r="A8" s="70"/>
      <c r="B8" s="71" t="s">
        <v>63</v>
      </c>
      <c r="C8" s="72" t="s">
        <v>61</v>
      </c>
      <c r="D8" s="73" t="s">
        <v>61</v>
      </c>
      <c r="E8" s="72" t="s">
        <v>61</v>
      </c>
      <c r="F8" s="73" t="s">
        <v>61</v>
      </c>
      <c r="G8" s="73" t="s">
        <v>61</v>
      </c>
      <c r="H8" s="72" t="s">
        <v>61</v>
      </c>
      <c r="I8" s="74" t="s">
        <v>61</v>
      </c>
    </row>
    <row r="9" spans="1:9" ht="13.2" customHeight="1">
      <c r="A9" s="75"/>
      <c r="B9" s="76" t="s">
        <v>64</v>
      </c>
      <c r="C9" s="77" t="s">
        <v>66</v>
      </c>
      <c r="D9" s="78" t="s">
        <v>61</v>
      </c>
      <c r="E9" s="77" t="s">
        <v>66</v>
      </c>
      <c r="F9" s="78" t="s">
        <v>66</v>
      </c>
      <c r="G9" s="78" t="s">
        <v>66</v>
      </c>
      <c r="H9" s="77" t="s">
        <v>66</v>
      </c>
      <c r="I9" s="79" t="s">
        <v>66</v>
      </c>
    </row>
    <row r="10" spans="1:9" ht="13.2" customHeight="1">
      <c r="A10" s="65" t="s">
        <v>67</v>
      </c>
      <c r="B10" s="71" t="s">
        <v>59</v>
      </c>
      <c r="C10" s="72" t="s">
        <v>61</v>
      </c>
      <c r="D10" s="73" t="s">
        <v>61</v>
      </c>
      <c r="E10" s="72" t="s">
        <v>61</v>
      </c>
      <c r="F10" s="73" t="s">
        <v>61</v>
      </c>
      <c r="G10" s="73" t="s">
        <v>61</v>
      </c>
      <c r="H10" s="72" t="s">
        <v>61</v>
      </c>
      <c r="I10" s="74" t="s">
        <v>61</v>
      </c>
    </row>
    <row r="11" spans="1:9" ht="13.2" customHeight="1">
      <c r="A11" s="70"/>
      <c r="B11" s="71" t="s">
        <v>62</v>
      </c>
      <c r="C11" s="72" t="s">
        <v>61</v>
      </c>
      <c r="D11" s="73" t="s">
        <v>61</v>
      </c>
      <c r="E11" s="72" t="s">
        <v>66</v>
      </c>
      <c r="F11" s="73" t="s">
        <v>61</v>
      </c>
      <c r="G11" s="73" t="s">
        <v>61</v>
      </c>
      <c r="H11" s="72" t="s">
        <v>61</v>
      </c>
      <c r="I11" s="74" t="s">
        <v>61</v>
      </c>
    </row>
    <row r="12" spans="1:9" ht="13.2" customHeight="1">
      <c r="A12" s="70"/>
      <c r="B12" s="71" t="s">
        <v>63</v>
      </c>
      <c r="C12" s="72" t="s">
        <v>66</v>
      </c>
      <c r="D12" s="73" t="s">
        <v>66</v>
      </c>
      <c r="E12" s="72" t="s">
        <v>66</v>
      </c>
      <c r="F12" s="73" t="s">
        <v>61</v>
      </c>
      <c r="G12" s="73" t="s">
        <v>61</v>
      </c>
      <c r="H12" s="72" t="s">
        <v>61</v>
      </c>
      <c r="I12" s="74" t="s">
        <v>61</v>
      </c>
    </row>
    <row r="13" spans="1:9" ht="13.2" customHeight="1">
      <c r="A13" s="75"/>
      <c r="B13" s="71" t="s">
        <v>64</v>
      </c>
      <c r="C13" s="77" t="s">
        <v>61</v>
      </c>
      <c r="D13" s="78" t="s">
        <v>61</v>
      </c>
      <c r="E13" s="77" t="s">
        <v>61</v>
      </c>
      <c r="F13" s="78" t="s">
        <v>61</v>
      </c>
      <c r="G13" s="78" t="s">
        <v>61</v>
      </c>
      <c r="H13" s="77" t="s">
        <v>61</v>
      </c>
      <c r="I13" s="79" t="s">
        <v>61</v>
      </c>
    </row>
    <row r="14" spans="1:9" ht="13.2" customHeight="1">
      <c r="A14" s="65" t="s">
        <v>68</v>
      </c>
      <c r="B14" s="66" t="s">
        <v>59</v>
      </c>
      <c r="C14" s="72" t="s">
        <v>66</v>
      </c>
      <c r="D14" s="73" t="s">
        <v>66</v>
      </c>
      <c r="E14" s="72" t="s">
        <v>66</v>
      </c>
      <c r="F14" s="73" t="s">
        <v>66</v>
      </c>
      <c r="G14" s="73" t="s">
        <v>66</v>
      </c>
      <c r="H14" s="72" t="s">
        <v>61</v>
      </c>
      <c r="I14" s="74" t="s">
        <v>61</v>
      </c>
    </row>
    <row r="15" spans="1:9" ht="13.2" customHeight="1">
      <c r="A15" s="70"/>
      <c r="B15" s="71" t="s">
        <v>62</v>
      </c>
      <c r="C15" s="72" t="s">
        <v>66</v>
      </c>
      <c r="D15" s="73" t="s">
        <v>66</v>
      </c>
      <c r="E15" s="72" t="s">
        <v>66</v>
      </c>
      <c r="F15" s="73" t="s">
        <v>66</v>
      </c>
      <c r="G15" s="73" t="s">
        <v>66</v>
      </c>
      <c r="H15" s="72" t="s">
        <v>66</v>
      </c>
      <c r="I15" s="74" t="s">
        <v>61</v>
      </c>
    </row>
    <row r="16" spans="1:9" ht="13.2" customHeight="1">
      <c r="A16" s="70"/>
      <c r="B16" s="71" t="s">
        <v>63</v>
      </c>
      <c r="C16" s="72" t="s">
        <v>66</v>
      </c>
      <c r="D16" s="73" t="s">
        <v>66</v>
      </c>
      <c r="E16" s="72" t="s">
        <v>66</v>
      </c>
      <c r="F16" s="73" t="s">
        <v>66</v>
      </c>
      <c r="G16" s="73" t="s">
        <v>66</v>
      </c>
      <c r="H16" s="72" t="s">
        <v>66</v>
      </c>
      <c r="I16" s="74" t="s">
        <v>61</v>
      </c>
    </row>
    <row r="17" spans="1:9" ht="13.2" customHeight="1">
      <c r="A17" s="75"/>
      <c r="B17" s="80" t="s">
        <v>64</v>
      </c>
      <c r="C17" s="77" t="s">
        <v>61</v>
      </c>
      <c r="D17" s="78" t="s">
        <v>61</v>
      </c>
      <c r="E17" s="77" t="s">
        <v>61</v>
      </c>
      <c r="F17" s="78" t="s">
        <v>61</v>
      </c>
      <c r="G17" s="78" t="s">
        <v>61</v>
      </c>
      <c r="H17" s="77" t="s">
        <v>61</v>
      </c>
      <c r="I17" s="79" t="s">
        <v>61</v>
      </c>
    </row>
    <row r="18" spans="1:9" ht="13.2" customHeight="1">
      <c r="A18" s="81" t="s">
        <v>69</v>
      </c>
      <c r="B18" s="71" t="s">
        <v>59</v>
      </c>
      <c r="C18" s="72" t="s">
        <v>61</v>
      </c>
      <c r="D18" s="73" t="s">
        <v>61</v>
      </c>
      <c r="E18" s="72" t="s">
        <v>61</v>
      </c>
      <c r="F18" s="73" t="s">
        <v>61</v>
      </c>
      <c r="G18" s="73" t="s">
        <v>61</v>
      </c>
      <c r="H18" s="72" t="s">
        <v>61</v>
      </c>
      <c r="I18" s="74" t="s">
        <v>60</v>
      </c>
    </row>
    <row r="19" spans="1:9">
      <c r="A19" s="82"/>
      <c r="B19" s="71" t="s">
        <v>62</v>
      </c>
      <c r="C19" s="72" t="s">
        <v>61</v>
      </c>
      <c r="D19" s="73" t="s">
        <v>61</v>
      </c>
      <c r="E19" s="72" t="s">
        <v>61</v>
      </c>
      <c r="F19" s="73" t="s">
        <v>61</v>
      </c>
      <c r="G19" s="73" t="s">
        <v>61</v>
      </c>
      <c r="H19" s="72" t="s">
        <v>61</v>
      </c>
      <c r="I19" s="74" t="s">
        <v>60</v>
      </c>
    </row>
    <row r="20" spans="1:9">
      <c r="A20" s="82"/>
      <c r="B20" s="71" t="s">
        <v>63</v>
      </c>
      <c r="C20" s="72" t="s">
        <v>61</v>
      </c>
      <c r="D20" s="73" t="s">
        <v>61</v>
      </c>
      <c r="E20" s="72" t="s">
        <v>61</v>
      </c>
      <c r="F20" s="78" t="s">
        <v>61</v>
      </c>
      <c r="G20" s="73" t="s">
        <v>61</v>
      </c>
      <c r="H20" s="72" t="s">
        <v>61</v>
      </c>
      <c r="I20" s="74" t="s">
        <v>61</v>
      </c>
    </row>
    <row r="21" spans="1:9" ht="13.8" thickBot="1">
      <c r="A21" s="83"/>
      <c r="B21" s="84" t="s">
        <v>64</v>
      </c>
      <c r="C21" s="85" t="s">
        <v>61</v>
      </c>
      <c r="D21" s="86" t="s">
        <v>61</v>
      </c>
      <c r="E21" s="85" t="s">
        <v>61</v>
      </c>
      <c r="F21" s="87" t="s">
        <v>61</v>
      </c>
      <c r="G21" s="86" t="s">
        <v>61</v>
      </c>
      <c r="H21" s="85" t="s">
        <v>61</v>
      </c>
      <c r="I21" s="88" t="s">
        <v>61</v>
      </c>
    </row>
  </sheetData>
  <mergeCells count="5">
    <mergeCell ref="A2:A5"/>
    <mergeCell ref="A6:A9"/>
    <mergeCell ref="A10:A13"/>
    <mergeCell ref="A14:A17"/>
    <mergeCell ref="A18:A21"/>
  </mergeCells>
  <phoneticPr fontId="15" type="noConversion"/>
  <conditionalFormatting sqref="C2:I21">
    <cfRule type="cellIs" dxfId="2" priority="1" operator="equal">
      <formula>"heavy"</formula>
    </cfRule>
    <cfRule type="cellIs" dxfId="1" priority="2" operator="equal">
      <formula>"moderate"</formula>
    </cfRule>
    <cfRule type="cellIs" dxfId="0" priority="3" operator="equal">
      <formula>"light"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I2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Traffic Demand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1604100 - Zahid Hasan Prince</dc:creator>
  <cp:lastModifiedBy>User</cp:lastModifiedBy>
  <cp:lastPrinted>2024-02-09T05:21:10Z</cp:lastPrinted>
  <dcterms:created xsi:type="dcterms:W3CDTF">2024-02-08T08:47:21Z</dcterms:created>
  <dcterms:modified xsi:type="dcterms:W3CDTF">2025-10-07T08:05:24Z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2024-02-04T00:00:00Z</vt:filetime>
  </property>
  <property fmtid="{D5CDD505-2E9C-101B-9397-08002B2CF9AE}" pid="3" name="Creator">
    <vt:lpwstr>Microsoft® Word LTSC</vt:lpwstr>
  </property>
  <property fmtid="{D5CDD505-2E9C-101B-9397-08002B2CF9AE}" pid="4" name="LastSaved">
    <vt:filetime>2024-02-08T00:00:00Z</vt:filetime>
  </property>
  <property fmtid="{D5CDD505-2E9C-101B-9397-08002B2CF9AE}" pid="5" name="Producer">
    <vt:lpwstr>3-Heights(TM) PDF Security Shell 4.8.25.2 (http://www.pdf-tools.com)</vt:lpwstr>
  </property>
</Properties>
</file>