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3" documentId="8_{3637678E-EF3C-4C2D-A42B-658E14121DA0}" xr6:coauthVersionLast="47" xr6:coauthVersionMax="47" xr10:uidLastSave="{814FECF7-9A71-4078-AC29-583293681434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Sales'!$109:$110,'Improved Sales'!$112:$119,'Improved Sales'!$121:$126,'Improved Sales'!$128:$142</definedName>
    <definedName name="Z_1A7AC83C_5B1E_4958_992C_6D76D464C5EB_.wvu.Cols" localSheetId="0" hidden="1">'Improved Sales'!$A:$B</definedName>
    <definedName name="Z_1A7AC83C_5B1E_4958_992C_6D76D464C5EB_.wvu.PrintArea" localSheetId="0" hidden="1">'Improved Sales'!$C$1:$Q$143</definedName>
    <definedName name="Z_1A7AC83C_5B1E_4958_992C_6D76D464C5EB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43937A41_1FD2_4464_B0E1_5C699C21CB34_.wvu.Cols" localSheetId="0" hidden="1">'Improved Sales'!$A:$B</definedName>
    <definedName name="Z_43937A41_1FD2_4464_B0E1_5C699C21CB34_.wvu.PrintArea" localSheetId="0" hidden="1">'Improved Sales'!$C$1:$Q$143</definedName>
    <definedName name="Z_43937A41_1FD2_4464_B0E1_5C699C21CB34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768D1ABE_31EB_4DEB_BD41_8857D64F0AD7_.wvu.Cols" localSheetId="0" hidden="1">'Improved Sales'!$A:$B</definedName>
    <definedName name="Z_768D1ABE_31EB_4DEB_BD41_8857D64F0AD7_.wvu.PrintArea" localSheetId="0" hidden="1">'Improved Sales'!$C$1:$Q$143</definedName>
    <definedName name="Z_768D1ABE_31EB_4DEB_BD41_8857D64F0AD7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8C09B9CA_CC91_47B6_99A9_4BADD4AF75F3_.wvu.Cols" localSheetId="0" hidden="1">'Improved Sales'!$A:$B</definedName>
    <definedName name="Z_8C09B9CA_CC91_47B6_99A9_4BADD4AF75F3_.wvu.PrintArea" localSheetId="0" hidden="1">'Improved Sales'!$C$1:$Q$143</definedName>
    <definedName name="Z_8C09B9CA_CC91_47B6_99A9_4BADD4AF75F3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D366EA95_B04D_499F_B9C9_44F659EA575A_.wvu.Cols" localSheetId="0" hidden="1">'Improved Sales'!$A:$B</definedName>
    <definedName name="Z_D366EA95_B04D_499F_B9C9_44F659EA575A_.wvu.PrintArea" localSheetId="0" hidden="1">'Improved Sales'!$C$1:$Q$143</definedName>
    <definedName name="Z_D366EA95_B04D_499F_B9C9_44F659EA575A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</definedNames>
  <calcPr calcId="191029"/>
  <customWorkbookViews>
    <customWorkbookView name="Kurt M. Mueller - Personal View" guid="{D366EA95-B04D-499F-B9C9-44F659EA575A}" mergeInterval="0" personalView="1" maximized="1" windowWidth="1680" windowHeight="799" activeSheetId="1" showComments="commIndAndComment"/>
    <customWorkbookView name="Kurt - Personal View" guid="{43937A41-1FD2-4464-B0E1-5C699C21CB34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768D1ABE-31EB-4DEB-BD41-8857D64F0AD7}" mergeInterval="0" personalView="1" maximized="1" windowWidth="1050" windowHeight="715" activeSheetId="1"/>
    <customWorkbookView name="Dane L. Rivers - Personal View" guid="{8C09B9CA-CC91-47B6-99A9-4BADD4AF75F3}" mergeInterval="0" personalView="1" maximized="1" windowWidth="1600" windowHeight="646" activeSheetId="1"/>
    <customWorkbookView name="Ben Blake - Personal View" guid="{1A7AC83C-5B1E-4958-992C-6D76D464C5EB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63" i="1" l="1"/>
  <c r="G63" i="1"/>
  <c r="E4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H8" i="1"/>
  <c r="I8" i="1"/>
  <c r="J8" i="1"/>
  <c r="J189" i="1" s="1"/>
  <c r="K8" i="1"/>
  <c r="K189" i="1" s="1"/>
  <c r="L8" i="1"/>
  <c r="M8" i="1"/>
  <c r="M189" i="1" s="1"/>
  <c r="N8" i="1"/>
  <c r="O8" i="1"/>
  <c r="P8" i="1"/>
  <c r="G16" i="1"/>
  <c r="H16" i="1"/>
  <c r="H18" i="1" s="1"/>
  <c r="H137" i="1" s="1"/>
  <c r="H121" i="1" s="1"/>
  <c r="I16" i="1"/>
  <c r="I18" i="1" s="1"/>
  <c r="J16" i="1"/>
  <c r="J18" i="1" s="1"/>
  <c r="J138" i="1" s="1"/>
  <c r="J122" i="1" s="1"/>
  <c r="K16" i="1"/>
  <c r="K18" i="1" s="1"/>
  <c r="L16" i="1"/>
  <c r="L18" i="1" s="1"/>
  <c r="L137" i="1" s="1"/>
  <c r="L121" i="1" s="1"/>
  <c r="M16" i="1"/>
  <c r="M18" i="1" s="1"/>
  <c r="N16" i="1"/>
  <c r="N18" i="1" s="1"/>
  <c r="O16" i="1"/>
  <c r="O18" i="1" s="1"/>
  <c r="P16" i="1"/>
  <c r="P18" i="1" s="1"/>
  <c r="P137" i="1" s="1"/>
  <c r="P121" i="1" s="1"/>
  <c r="G18" i="1"/>
  <c r="G137" i="1" s="1"/>
  <c r="G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5" i="1" s="1"/>
  <c r="I70" i="1"/>
  <c r="I74" i="1" s="1"/>
  <c r="J70" i="1"/>
  <c r="J75" i="1" s="1"/>
  <c r="K70" i="1"/>
  <c r="K75" i="1" s="1"/>
  <c r="L70" i="1"/>
  <c r="L74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K74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J92" i="1"/>
  <c r="J95" i="1" s="1"/>
  <c r="K92" i="1"/>
  <c r="K95" i="1" s="1"/>
  <c r="L92" i="1"/>
  <c r="L95" i="1" s="1"/>
  <c r="M92" i="1"/>
  <c r="M95" i="1" s="1"/>
  <c r="N92" i="1"/>
  <c r="N95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P118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E204" i="1" s="1"/>
  <c r="E21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L189" i="1"/>
  <c r="N189" i="1"/>
  <c r="O189" i="1"/>
  <c r="P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M74" i="1" l="1"/>
  <c r="J74" i="1"/>
  <c r="H138" i="1"/>
  <c r="H122" i="1" s="1"/>
  <c r="L204" i="1"/>
  <c r="L215" i="1" s="1"/>
  <c r="G138" i="1"/>
  <c r="G122" i="1" s="1"/>
  <c r="P74" i="1"/>
  <c r="K104" i="1"/>
  <c r="K113" i="1"/>
  <c r="K138" i="1"/>
  <c r="K122" i="1" s="1"/>
  <c r="K137" i="1"/>
  <c r="K121" i="1" s="1"/>
  <c r="J105" i="1"/>
  <c r="J117" i="1" s="1"/>
  <c r="J104" i="1"/>
  <c r="O138" i="1"/>
  <c r="O122" i="1" s="1"/>
  <c r="O137" i="1"/>
  <c r="O121" i="1" s="1"/>
  <c r="J137" i="1"/>
  <c r="J121" i="1" s="1"/>
  <c r="I75" i="1"/>
  <c r="O75" i="1"/>
  <c r="H74" i="1"/>
  <c r="I138" i="1"/>
  <c r="I122" i="1" s="1"/>
  <c r="I137" i="1"/>
  <c r="I121" i="1" s="1"/>
  <c r="N138" i="1"/>
  <c r="N122" i="1" s="1"/>
  <c r="N137" i="1"/>
  <c r="N121" i="1" s="1"/>
  <c r="O104" i="1"/>
  <c r="O113" i="1"/>
  <c r="G104" i="1"/>
  <c r="G113" i="1"/>
  <c r="M137" i="1"/>
  <c r="M121" i="1" s="1"/>
  <c r="M138" i="1"/>
  <c r="M122" i="1" s="1"/>
  <c r="N113" i="1"/>
  <c r="N104" i="1"/>
  <c r="N105" i="1"/>
  <c r="N117" i="1" s="1"/>
  <c r="J113" i="1"/>
  <c r="G75" i="1"/>
  <c r="J204" i="1"/>
  <c r="J215" i="1" s="1"/>
  <c r="N75" i="1"/>
  <c r="P204" i="1"/>
  <c r="P215" i="1" s="1"/>
  <c r="H204" i="1"/>
  <c r="H215" i="1" s="1"/>
  <c r="L75" i="1"/>
  <c r="N204" i="1"/>
  <c r="N215" i="1" s="1"/>
  <c r="E158" i="1"/>
  <c r="P162" i="1" s="1"/>
  <c r="P163" i="1" s="1"/>
  <c r="P164" i="1" s="1"/>
  <c r="P123" i="1" s="1"/>
  <c r="E75" i="1"/>
  <c r="P138" i="1"/>
  <c r="P122" i="1" s="1"/>
  <c r="L138" i="1"/>
  <c r="L122" i="1" s="1"/>
  <c r="O204" i="1"/>
  <c r="O215" i="1" s="1"/>
  <c r="M204" i="1"/>
  <c r="M215" i="1" s="1"/>
  <c r="K204" i="1"/>
  <c r="K215" i="1" s="1"/>
  <c r="I204" i="1"/>
  <c r="I215" i="1" s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77" i="1" s="1"/>
  <c r="G175" i="1"/>
  <c r="G176" i="1" s="1"/>
  <c r="G177" i="1" s="1"/>
  <c r="G20" i="1" s="1"/>
  <c r="G110" i="1" s="1"/>
  <c r="K175" i="1"/>
  <c r="K176" i="1" s="1"/>
  <c r="K177" i="1" s="1"/>
  <c r="K20" i="1" s="1"/>
  <c r="K110" i="1" s="1"/>
  <c r="O175" i="1"/>
  <c r="O176" i="1" s="1"/>
  <c r="O177" i="1" s="1"/>
  <c r="O178" i="1" s="1"/>
  <c r="O124" i="1" s="1"/>
  <c r="H175" i="1"/>
  <c r="H176" i="1" s="1"/>
  <c r="H19" i="1" s="1"/>
  <c r="L175" i="1"/>
  <c r="L176" i="1" s="1"/>
  <c r="L19" i="1" s="1"/>
  <c r="P175" i="1"/>
  <c r="P176" i="1" s="1"/>
  <c r="P19" i="1" s="1"/>
  <c r="M104" i="1"/>
  <c r="M113" i="1"/>
  <c r="M105" i="1"/>
  <c r="M117" i="1" s="1"/>
  <c r="I113" i="1"/>
  <c r="I104" i="1"/>
  <c r="I105" i="1"/>
  <c r="I117" i="1" s="1"/>
  <c r="P113" i="1"/>
  <c r="P105" i="1"/>
  <c r="P117" i="1" s="1"/>
  <c r="P104" i="1"/>
  <c r="L104" i="1"/>
  <c r="L113" i="1"/>
  <c r="L105" i="1"/>
  <c r="L117" i="1" s="1"/>
  <c r="H113" i="1"/>
  <c r="H104" i="1"/>
  <c r="H105" i="1"/>
  <c r="H117" i="1" s="1"/>
  <c r="O105" i="1"/>
  <c r="O117" i="1" s="1"/>
  <c r="K105" i="1"/>
  <c r="K117" i="1" s="1"/>
  <c r="G105" i="1"/>
  <c r="G117" i="1" s="1"/>
  <c r="G198" i="1"/>
  <c r="G200" i="1" s="1"/>
  <c r="G202" i="1" s="1"/>
  <c r="G204" i="1" s="1"/>
  <c r="G215" i="1" s="1"/>
  <c r="G220" i="1"/>
  <c r="G219" i="1"/>
  <c r="G218" i="1"/>
  <c r="G221" i="1"/>
  <c r="N162" i="1" l="1"/>
  <c r="N163" i="1" s="1"/>
  <c r="N164" i="1" s="1"/>
  <c r="N123" i="1" s="1"/>
  <c r="J162" i="1"/>
  <c r="J163" i="1" s="1"/>
  <c r="J164" i="1" s="1"/>
  <c r="J123" i="1" s="1"/>
  <c r="K162" i="1"/>
  <c r="K163" i="1" s="1"/>
  <c r="K164" i="1" s="1"/>
  <c r="K123" i="1" s="1"/>
  <c r="G162" i="1"/>
  <c r="G163" i="1" s="1"/>
  <c r="G164" i="1" s="1"/>
  <c r="G123" i="1" s="1"/>
  <c r="H162" i="1"/>
  <c r="H163" i="1" s="1"/>
  <c r="H164" i="1" s="1"/>
  <c r="H123" i="1" s="1"/>
  <c r="O162" i="1"/>
  <c r="O163" i="1" s="1"/>
  <c r="O164" i="1" s="1"/>
  <c r="O123" i="1" s="1"/>
  <c r="M162" i="1"/>
  <c r="M163" i="1" s="1"/>
  <c r="M164" i="1" s="1"/>
  <c r="M123" i="1" s="1"/>
  <c r="I162" i="1"/>
  <c r="I163" i="1" s="1"/>
  <c r="I164" i="1" s="1"/>
  <c r="I123" i="1" s="1"/>
  <c r="L162" i="1"/>
  <c r="L163" i="1" s="1"/>
  <c r="L164" i="1" s="1"/>
  <c r="L123" i="1" s="1"/>
  <c r="G19" i="1"/>
  <c r="G178" i="1"/>
  <c r="G124" i="1" s="1"/>
  <c r="O19" i="1"/>
  <c r="I177" i="1"/>
  <c r="I178" i="1" s="1"/>
  <c r="I124" i="1" s="1"/>
  <c r="J19" i="1"/>
  <c r="O20" i="1"/>
  <c r="O110" i="1" s="1"/>
  <c r="N19" i="1"/>
  <c r="M177" i="1"/>
  <c r="M20" i="1" s="1"/>
  <c r="M110" i="1" s="1"/>
  <c r="L177" i="1"/>
  <c r="L178" i="1" s="1"/>
  <c r="L124" i="1" s="1"/>
  <c r="K19" i="1"/>
  <c r="K178" i="1"/>
  <c r="K124" i="1" s="1"/>
  <c r="H177" i="1"/>
  <c r="H178" i="1" s="1"/>
  <c r="H124" i="1" s="1"/>
  <c r="P177" i="1"/>
  <c r="P20" i="1" s="1"/>
  <c r="P110" i="1" s="1"/>
  <c r="J20" i="1"/>
  <c r="J110" i="1" s="1"/>
  <c r="J178" i="1"/>
  <c r="J124" i="1" s="1"/>
  <c r="N20" i="1"/>
  <c r="N110" i="1" s="1"/>
  <c r="N178" i="1"/>
  <c r="N124" i="1" s="1"/>
  <c r="H221" i="1"/>
  <c r="I221" i="1" s="1"/>
  <c r="H220" i="1"/>
  <c r="I220" i="1" s="1"/>
  <c r="H219" i="1"/>
  <c r="I219" i="1" s="1"/>
  <c r="H218" i="1"/>
  <c r="I218" i="1" s="1"/>
  <c r="M178" i="1" l="1"/>
  <c r="M124" i="1" s="1"/>
  <c r="H20" i="1"/>
  <c r="H110" i="1" s="1"/>
  <c r="I20" i="1"/>
  <c r="I110" i="1" s="1"/>
  <c r="P178" i="1"/>
  <c r="P124" i="1" s="1"/>
  <c r="L20" i="1"/>
  <c r="L110" i="1" s="1"/>
</calcChain>
</file>

<file path=xl/sharedStrings.xml><?xml version="1.0" encoding="utf-8"?>
<sst xmlns="http://schemas.openxmlformats.org/spreadsheetml/2006/main" count="173" uniqueCount="146">
  <si>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</si>
  <si>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</si>
  <si>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</si>
  <si>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</si>
  <si>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</si>
  <si>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</si>
  <si>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</si>
  <si>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</si>
  <si>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</si>
  <si>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</si>
  <si>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</si>
  <si>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</si>
  <si>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</si>
  <si>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</si>
  <si>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</si>
  <si>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</si>
  <si>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</si>
  <si>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</si>
  <si>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</si>
  <si>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</si>
  <si>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</si>
  <si>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</si>
  <si>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</si>
  <si>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</si>
  <si>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</si>
  <si>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</si>
  <si>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</si>
  <si>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</si>
  <si>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</si>
  <si>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</si>
  <si>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</si>
  <si>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</si>
  <si>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</si>
  <si>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</si>
  <si>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</si>
  <si>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</si>
  <si>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</si>
  <si>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</si>
  <si>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</si>
  <si>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</si>
  <si>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</si>
  <si>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</si>
  <si>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</si>
  <si>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</si>
  <si>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</si>
  <si>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</si>
  <si>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</si>
  <si>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</si>
  <si>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</si>
  <si>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</si>
  <si>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</si>
  <si>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</si>
  <si>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</si>
  <si>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</si>
  <si>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</si>
  <si>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</si>
  <si>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</si>
  <si>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</si>
  <si>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</si>
  <si>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</si>
  <si>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</si>
  <si>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</si>
  <si>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</si>
  <si>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</si>
  <si>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</si>
  <si>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</si>
  <si>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</si>
  <si>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</si>
  <si>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</si>
  <si>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</si>
  <si>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</si>
  <si>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</si>
  <si>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</si>
  <si>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</si>
  <si>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</si>
  <si>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</si>
  <si>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</si>
  <si>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</si>
  <si>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</si>
  <si>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</si>
  <si>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</si>
  <si>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</si>
  <si>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</si>
  <si>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</si>
  <si>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</si>
  <si>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</si>
  <si>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</si>
  <si>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</si>
  <si>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</si>
  <si>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</si>
  <si>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</si>
  <si>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</si>
  <si>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</si>
  <si>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</si>
  <si>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</si>
  <si>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</si>
  <si>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</si>
  <si>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</si>
  <si>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</si>
  <si>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</si>
  <si>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</si>
  <si>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</si>
  <si>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</si>
  <si>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</si>
  <si>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</si>
  <si>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Net Rentable Area (SF)</t>
  </si>
  <si>
    <t>No. of Tunnels / Service Bays</t>
  </si>
  <si>
    <t>NOI per SF NRA</t>
  </si>
  <si>
    <t>Adjusted Price / Tunnel / Service Bay</t>
  </si>
  <si>
    <t>Adjusted Price / SF NRA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</si>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</sst>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0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7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9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9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1" xfId="0" applyFont="1" applyFill="1" applyBorder="1" applyAlignment="1">
      <alignment horizontal="right" vertical="top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5" xfId="0" applyFont="1" applyFill="1" applyBorder="1" applyAlignment="1">
      <alignment horizontal="left" vertical="center" wrapText="1"/>
    </xf>
    <xf numFmtId="0" fontId="26" fillId="22" borderId="76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7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8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9" xfId="0" applyNumberFormat="1" applyFont="1" applyFill="1" applyBorder="1" applyAlignment="1">
      <alignment horizontal="center" vertical="top" wrapText="1"/>
    </xf>
    <xf numFmtId="169" fontId="26" fillId="30" borderId="69" xfId="0" applyNumberFormat="1" applyFont="1" applyFill="1" applyBorder="1" applyAlignment="1">
      <alignment horizontal="center" vertical="center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8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9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4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34" fillId="29" borderId="83" xfId="0" applyFont="1" applyFill="1" applyBorder="1" applyAlignment="1">
      <alignment horizontal="right" vertical="center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2" customWidth="1"/>
    <col min="6" max="6" width="0.5703125" style="62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7" t="s">
        <v>110</v>
      </c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73" t="s">
        <v>62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2"/>
      <c r="R6" s="72"/>
    </row>
    <row r="7" spans="3:18" ht="15" x14ac:dyDescent="0.25">
      <c r="C7" s="16"/>
      <c r="D7" s="73" t="s">
        <v>61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2"/>
      <c r="R7" s="72"/>
    </row>
    <row r="8" spans="3:18" ht="15" x14ac:dyDescent="0.25">
      <c r="C8" s="16"/>
      <c r="D8" s="73" t="s">
        <v>60</v>
      </c>
      <c r="E8" s="74" t="str">
        <f>E128&amp;", "&amp;E129</f>
        <v xml:space="preserve">, </v>
      </c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2"/>
      <c r="R8" s="72"/>
    </row>
    <row r="9" spans="3:18" ht="3.6" customHeight="1" x14ac:dyDescent="0.25">
      <c r="C9" s="16"/>
      <c r="D9" s="263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2"/>
      <c r="R9" s="72"/>
    </row>
    <row r="10" spans="3:18" ht="15" x14ac:dyDescent="0.25">
      <c r="C10" s="24"/>
      <c r="D10" s="68" t="s">
        <v>65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4"/>
      <c r="R10" s="72"/>
    </row>
    <row r="11" spans="3:18" ht="3.6" customHeight="1" x14ac:dyDescent="0.25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2"/>
      <c r="R11" s="72"/>
    </row>
    <row r="12" spans="3:18" ht="15" x14ac:dyDescent="0.25">
      <c r="C12" s="16"/>
      <c r="D12" s="73" t="s">
        <v>59</v>
      </c>
      <c r="E12" s="78"/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65"/>
      <c r="R12" s="72"/>
    </row>
    <row r="13" spans="3:18" ht="15" x14ac:dyDescent="0.25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2"/>
      <c r="R13" s="72"/>
    </row>
    <row r="14" spans="3:18" ht="15" x14ac:dyDescent="0.25">
      <c r="C14" s="16"/>
      <c r="D14" s="73" t="s">
        <v>58</v>
      </c>
      <c r="E14" s="81"/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66"/>
      <c r="R14" s="72"/>
    </row>
    <row r="15" spans="3:18" ht="15" x14ac:dyDescent="0.25">
      <c r="C15" s="16"/>
      <c r="D15" s="73" t="s">
        <v>57</v>
      </c>
      <c r="E15" s="81">
        <f>E14</f>
        <v>0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66"/>
      <c r="R15" s="72"/>
    </row>
    <row r="16" spans="3:18" ht="15" hidden="1" x14ac:dyDescent="0.25">
      <c r="C16" s="26"/>
      <c r="D16" s="84" t="s">
        <v>10</v>
      </c>
      <c r="E16" s="85"/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67"/>
      <c r="R16" s="72"/>
    </row>
    <row r="17" spans="3:18" ht="15" hidden="1" x14ac:dyDescent="0.25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66"/>
      <c r="R17" s="72"/>
    </row>
    <row r="18" spans="3:18" ht="15" hidden="1" x14ac:dyDescent="0.25">
      <c r="C18" s="16"/>
      <c r="D18" s="73" t="s">
        <v>56</v>
      </c>
      <c r="E18" s="89"/>
      <c r="F18" s="75"/>
      <c r="G18" s="82">
        <f t="shared" ref="G18:P18" si="2">G15+G16</f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266"/>
      <c r="R18" s="72"/>
    </row>
    <row r="19" spans="3:18" ht="16.5" hidden="1" customHeight="1" x14ac:dyDescent="0.2">
      <c r="C19" s="27"/>
      <c r="D19" s="90" t="s">
        <v>27</v>
      </c>
      <c r="E19" s="91"/>
      <c r="F19" s="92"/>
      <c r="G19" s="93" t="e">
        <f>G176</f>
        <v>#DIV/0!</v>
      </c>
      <c r="H19" s="94" t="e">
        <f t="shared" ref="H19:P19" si="3">H176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8"/>
      <c r="R19" s="72"/>
    </row>
    <row r="20" spans="3:18" ht="16.5" hidden="1" customHeight="1" x14ac:dyDescent="0.2">
      <c r="C20" s="29"/>
      <c r="D20" s="95" t="s">
        <v>28</v>
      </c>
      <c r="E20" s="96"/>
      <c r="F20" s="97"/>
      <c r="G20" s="98" t="e">
        <f>G177</f>
        <v>#DIV/0!</v>
      </c>
      <c r="H20" s="99" t="e">
        <f t="shared" ref="H20:P20" si="4">H177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30"/>
      <c r="R20" s="72"/>
    </row>
    <row r="21" spans="3:18" ht="15" x14ac:dyDescent="0.25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2"/>
      <c r="R21" s="72"/>
    </row>
    <row r="22" spans="3:18" ht="15" x14ac:dyDescent="0.25">
      <c r="C22" s="16"/>
      <c r="D22" s="73" t="s">
        <v>71</v>
      </c>
      <c r="E22" s="100" t="s">
        <v>113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2"/>
      <c r="R22" s="72"/>
    </row>
    <row r="23" spans="3:18" ht="15" x14ac:dyDescent="0.25">
      <c r="C23" s="16"/>
      <c r="D23" s="73" t="s">
        <v>55</v>
      </c>
      <c r="E23" s="356" t="s">
        <v>145</v>
      </c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2"/>
      <c r="R23" s="72"/>
    </row>
    <row r="24" spans="3:18" ht="15" x14ac:dyDescent="0.25">
      <c r="C24" s="16"/>
      <c r="D24" s="101" t="s">
        <v>54</v>
      </c>
      <c r="E24" s="100" t="s">
        <v>113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2"/>
      <c r="R24" s="72"/>
    </row>
    <row r="25" spans="3:18" ht="3.6" customHeight="1" x14ac:dyDescent="0.25">
      <c r="C25" s="16"/>
      <c r="D25" s="268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2"/>
      <c r="R25" s="72"/>
    </row>
    <row r="26" spans="3:18" ht="15" x14ac:dyDescent="0.25">
      <c r="C26" s="24"/>
      <c r="D26" s="69" t="s">
        <v>66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4"/>
      <c r="R26" s="72"/>
    </row>
    <row r="27" spans="3:18" ht="3.6" customHeight="1" x14ac:dyDescent="0.25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2"/>
      <c r="R27" s="72"/>
    </row>
    <row r="28" spans="3:18" ht="14.25" customHeight="1" x14ac:dyDescent="0.25">
      <c r="C28" s="16"/>
      <c r="D28" s="73" t="s">
        <v>53</v>
      </c>
      <c r="E28" s="74" t="e">
        <f>RIGHT(E130,LEN(E130)-1)&amp;" "&amp;E131</f>
        <v>#VALUE!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5">RIGHT(I130,LEN(I130)-1)&amp;" "&amp;I131</f>
        <v>#VALUE!</v>
      </c>
      <c r="J28" s="77" t="e">
        <f t="shared" si="5"/>
        <v>#VALUE!</v>
      </c>
      <c r="K28" s="77" t="e">
        <f t="shared" si="5"/>
        <v>#VALUE!</v>
      </c>
      <c r="L28" s="77" t="e">
        <f t="shared" si="5"/>
        <v>#VALUE!</v>
      </c>
      <c r="M28" s="77" t="e">
        <f t="shared" si="5"/>
        <v>#VALUE!</v>
      </c>
      <c r="N28" s="77" t="e">
        <f t="shared" si="5"/>
        <v>#VALUE!</v>
      </c>
      <c r="O28" s="77" t="e">
        <f t="shared" si="5"/>
        <v>#VALUE!</v>
      </c>
      <c r="P28" s="77" t="e">
        <f t="shared" si="5"/>
        <v>#VALUE!</v>
      </c>
      <c r="Q28" s="262"/>
      <c r="R28" s="72"/>
    </row>
    <row r="29" spans="3:18" ht="14.25" hidden="1" customHeight="1" x14ac:dyDescent="0.25">
      <c r="C29" s="16"/>
      <c r="D29" s="73" t="s">
        <v>72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2"/>
      <c r="R29" s="72"/>
    </row>
    <row r="30" spans="3:18" ht="14.25" hidden="1" customHeight="1" x14ac:dyDescent="0.25">
      <c r="C30" s="16"/>
      <c r="D30" s="73" t="s">
        <v>87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2"/>
      <c r="R30" s="72"/>
    </row>
    <row r="31" spans="3:18" ht="14.25" hidden="1" customHeight="1" x14ac:dyDescent="0.25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2"/>
      <c r="R31" s="72"/>
    </row>
    <row r="32" spans="3:18" ht="14.25" hidden="1" customHeight="1" x14ac:dyDescent="0.25">
      <c r="C32" s="16"/>
      <c r="D32" s="73"/>
      <c r="E32" s="74"/>
      <c r="F32" s="75"/>
      <c r="G32" s="103" t="str">
        <f>"Single Wides - "&amp;G139</f>
        <v xml:space="preserve">Single Wides - </v>
      </c>
      <c r="H32" s="104" t="str">
        <f>"Single Wides - "&amp;H139</f>
        <v xml:space="preserve">Single Wides - </v>
      </c>
      <c r="I32" s="104" t="str">
        <f t="shared" ref="I32:P32" si="6">"Single Wides - "&amp;I139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2"/>
      <c r="R32" s="72"/>
    </row>
    <row r="33" spans="3:18" ht="14.25" hidden="1" customHeight="1" x14ac:dyDescent="0.25">
      <c r="C33" s="16"/>
      <c r="D33" s="73"/>
      <c r="E33" s="74"/>
      <c r="F33" s="75"/>
      <c r="G33" s="103" t="str">
        <f>"Double Wides - "&amp;G140</f>
        <v xml:space="preserve">Double Wides - </v>
      </c>
      <c r="H33" s="104" t="str">
        <f>"Double Wides - "&amp;H140</f>
        <v xml:space="preserve">Double Wides - </v>
      </c>
      <c r="I33" s="104" t="str">
        <f t="shared" ref="I33:P33" si="7">"Double Wides - "&amp;I140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2"/>
      <c r="R33" s="72"/>
    </row>
    <row r="34" spans="3:18" ht="14.25" hidden="1" customHeight="1" x14ac:dyDescent="0.25">
      <c r="C34" s="16"/>
      <c r="D34" s="73"/>
      <c r="E34" s="74"/>
      <c r="F34" s="75"/>
      <c r="G34" s="103" t="str">
        <f>"Triple Wides - "&amp;G141</f>
        <v xml:space="preserve">Triple Wides - </v>
      </c>
      <c r="H34" s="104" t="str">
        <f>"Triple Wides - "&amp;H141</f>
        <v xml:space="preserve">Triple Wides - </v>
      </c>
      <c r="I34" s="104" t="str">
        <f t="shared" ref="I34:P34" si="8">"Triple Wides - "&amp;I141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2"/>
      <c r="R34" s="72"/>
    </row>
    <row r="35" spans="3:18" ht="14.25" hidden="1" customHeight="1" x14ac:dyDescent="0.25">
      <c r="C35" s="16"/>
      <c r="D35" s="73"/>
      <c r="E35" s="74"/>
      <c r="F35" s="75"/>
      <c r="G35" s="103" t="str">
        <f>"RV Spaces - "&amp;G142</f>
        <v xml:space="preserve">RV Spaces - </v>
      </c>
      <c r="H35" s="104" t="str">
        <f>"RV Spaces - "&amp;H142</f>
        <v xml:space="preserve">RV Spaces - </v>
      </c>
      <c r="I35" s="104" t="str">
        <f t="shared" ref="I35:P35" si="9">"RV Spaces - "&amp;I142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2"/>
      <c r="R35" s="72"/>
    </row>
    <row r="36" spans="3:18" ht="15" x14ac:dyDescent="0.25">
      <c r="C36" s="16"/>
      <c r="D36" s="73" t="s">
        <v>52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69"/>
      <c r="R36" s="72"/>
    </row>
    <row r="37" spans="3:18" ht="15" x14ac:dyDescent="0.25">
      <c r="C37" s="16"/>
      <c r="D37" s="73" t="s">
        <v>105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69"/>
      <c r="R37" s="72"/>
    </row>
    <row r="38" spans="3:18" ht="15" hidden="1" x14ac:dyDescent="0.25">
      <c r="C38" s="16"/>
      <c r="D38" s="101" t="s">
        <v>39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69"/>
      <c r="R38" s="72"/>
    </row>
    <row r="39" spans="3:18" ht="15" hidden="1" x14ac:dyDescent="0.25">
      <c r="C39" s="16"/>
      <c r="D39" s="101" t="s">
        <v>38</v>
      </c>
      <c r="E39" s="105" t="e">
        <f>E38/E37</f>
        <v>#DIV/0!</v>
      </c>
      <c r="F39" s="75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70"/>
      <c r="R39" s="72"/>
    </row>
    <row r="40" spans="3:18" ht="15" hidden="1" x14ac:dyDescent="0.25">
      <c r="C40" s="16"/>
      <c r="D40" s="101" t="s">
        <v>111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69"/>
      <c r="R40" s="72"/>
    </row>
    <row r="41" spans="3:18" ht="15" hidden="1" x14ac:dyDescent="0.25">
      <c r="C41" s="16"/>
      <c r="D41" s="101" t="s">
        <v>112</v>
      </c>
      <c r="E41" s="105" t="e">
        <f>E40/E168</f>
        <v>#DIV/0!</v>
      </c>
      <c r="F41" s="108"/>
      <c r="G41" s="106" t="e">
        <f>G40/G174</f>
        <v>#DIV/0!</v>
      </c>
      <c r="H41" s="107" t="e">
        <f t="shared" ref="H41:P41" si="11">H40/H174</f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2"/>
      <c r="R41" s="72"/>
    </row>
    <row r="42" spans="3:18" ht="15" hidden="1" x14ac:dyDescent="0.25">
      <c r="C42" s="16"/>
      <c r="D42" s="73" t="s">
        <v>43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2"/>
      <c r="R42" s="72"/>
    </row>
    <row r="43" spans="3:18" ht="15" hidden="1" x14ac:dyDescent="0.25">
      <c r="C43" s="16"/>
      <c r="D43" s="73" t="s">
        <v>42</v>
      </c>
      <c r="E43" s="105" t="e">
        <f>E42/E36</f>
        <v>#DIV/0!</v>
      </c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70"/>
      <c r="R43" s="72"/>
    </row>
    <row r="44" spans="3:18" ht="15" hidden="1" x14ac:dyDescent="0.25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2"/>
      <c r="R44" s="72"/>
    </row>
    <row r="45" spans="3:18" ht="15" hidden="1" x14ac:dyDescent="0.25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69"/>
      <c r="R45" s="72"/>
    </row>
    <row r="46" spans="3:18" ht="15" hidden="1" x14ac:dyDescent="0.25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2"/>
      <c r="R46" s="72"/>
    </row>
    <row r="47" spans="3:18" ht="15" hidden="1" x14ac:dyDescent="0.25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69"/>
      <c r="R47" s="72"/>
    </row>
    <row r="48" spans="3:18" ht="15" hidden="1" x14ac:dyDescent="0.25">
      <c r="C48" s="16"/>
      <c r="D48" s="73" t="s">
        <v>24</v>
      </c>
      <c r="E48" s="105" t="e">
        <f>E47/E37</f>
        <v>#DIV/0!</v>
      </c>
      <c r="F48" s="75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70"/>
      <c r="R48" s="72"/>
    </row>
    <row r="49" spans="3:18" ht="15" hidden="1" x14ac:dyDescent="0.25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1"/>
      <c r="R49" s="72"/>
    </row>
    <row r="50" spans="3:18" ht="15" hidden="1" x14ac:dyDescent="0.25">
      <c r="C50" s="16"/>
      <c r="D50" s="73" t="s">
        <v>106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2"/>
      <c r="R50" s="72"/>
    </row>
    <row r="51" spans="3:18" ht="15" x14ac:dyDescent="0.25">
      <c r="C51" s="16"/>
      <c r="D51" s="73" t="s">
        <v>68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2"/>
      <c r="R51" s="72"/>
    </row>
    <row r="52" spans="3:18" ht="5.0999999999999996" customHeight="1" x14ac:dyDescent="0.25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70"/>
      <c r="R52" s="72"/>
    </row>
    <row r="53" spans="3:18" ht="15" hidden="1" x14ac:dyDescent="0.25">
      <c r="C53" s="16"/>
      <c r="D53" s="101" t="s">
        <v>70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2"/>
      <c r="R53" s="72"/>
    </row>
    <row r="54" spans="3:18" ht="15" x14ac:dyDescent="0.25">
      <c r="C54" s="16"/>
      <c r="D54" s="73" t="s">
        <v>102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2"/>
      <c r="R54" s="72"/>
    </row>
    <row r="55" spans="3:18" ht="15" x14ac:dyDescent="0.25">
      <c r="C55" s="16"/>
      <c r="D55" s="73" t="s">
        <v>51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2"/>
      <c r="R55" s="72"/>
    </row>
    <row r="56" spans="3:18" ht="15.75" customHeight="1" x14ac:dyDescent="0.25">
      <c r="C56" s="16"/>
      <c r="D56" s="73" t="s">
        <v>50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2"/>
      <c r="R56" s="72"/>
    </row>
    <row r="57" spans="3:18" ht="15" x14ac:dyDescent="0.25">
      <c r="C57" s="16"/>
      <c r="D57" s="73" t="s">
        <v>41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2"/>
      <c r="R57" s="72"/>
    </row>
    <row r="58" spans="3:18" ht="15" hidden="1" x14ac:dyDescent="0.25">
      <c r="C58" s="16"/>
      <c r="D58" s="73" t="s">
        <v>91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2"/>
      <c r="R58" s="72"/>
    </row>
    <row r="59" spans="3:18" ht="15" hidden="1" x14ac:dyDescent="0.25">
      <c r="C59" s="16"/>
      <c r="D59" s="73" t="s">
        <v>92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2"/>
      <c r="R59" s="72"/>
    </row>
    <row r="60" spans="3:18" ht="15" x14ac:dyDescent="0.25">
      <c r="C60" s="16"/>
      <c r="D60" s="73" t="s">
        <v>49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2"/>
      <c r="R60" s="72"/>
    </row>
    <row r="61" spans="3:18" ht="15" x14ac:dyDescent="0.25">
      <c r="C61" s="16"/>
      <c r="D61" s="73" t="s">
        <v>40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2"/>
      <c r="R61" s="72"/>
    </row>
    <row r="62" spans="3:18" ht="15" hidden="1" x14ac:dyDescent="0.25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2"/>
      <c r="R62" s="72"/>
    </row>
    <row r="63" spans="3:18" ht="14.25" hidden="1" customHeight="1" x14ac:dyDescent="0.25">
      <c r="C63" s="16"/>
      <c r="D63" s="114" t="s">
        <v>34</v>
      </c>
      <c r="E63" s="74" t="str">
        <f>E132&amp;" / "&amp;E133</f>
        <v xml:space="preserve"> / </v>
      </c>
      <c r="F63" s="75"/>
      <c r="G63" s="76" t="str">
        <f>G132&amp;" / "&amp;G133</f>
        <v xml:space="preserve"> / </v>
      </c>
      <c r="H63" s="77" t="str">
        <f t="shared" ref="H63:P63" si="15">H132&amp;" / "&amp;H133</f>
        <v xml:space="preserve"> / </v>
      </c>
      <c r="I63" s="77" t="str">
        <f t="shared" si="15"/>
        <v xml:space="preserve"> / </v>
      </c>
      <c r="J63" s="77" t="str">
        <f t="shared" si="15"/>
        <v xml:space="preserve"> / </v>
      </c>
      <c r="K63" s="77" t="str">
        <f t="shared" si="15"/>
        <v xml:space="preserve"> / </v>
      </c>
      <c r="L63" s="77" t="str">
        <f t="shared" si="15"/>
        <v xml:space="preserve"> / </v>
      </c>
      <c r="M63" s="77" t="str">
        <f t="shared" si="15"/>
        <v xml:space="preserve"> / </v>
      </c>
      <c r="N63" s="77" t="str">
        <f t="shared" si="15"/>
        <v xml:space="preserve"> / </v>
      </c>
      <c r="O63" s="77" t="str">
        <f t="shared" si="15"/>
        <v xml:space="preserve"> / </v>
      </c>
      <c r="P63" s="77" t="str">
        <f t="shared" si="15"/>
        <v xml:space="preserve"> / </v>
      </c>
      <c r="Q63" s="262"/>
      <c r="R63" s="72"/>
    </row>
    <row r="64" spans="3:18" ht="15" hidden="1" x14ac:dyDescent="0.25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2"/>
      <c r="R64" s="72"/>
    </row>
    <row r="65" spans="3:18" ht="15" hidden="1" x14ac:dyDescent="0.25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2"/>
      <c r="R65" s="72"/>
    </row>
    <row r="66" spans="3:18" ht="15" hidden="1" x14ac:dyDescent="0.25">
      <c r="C66" s="16"/>
      <c r="D66" s="114" t="s">
        <v>95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2"/>
      <c r="R66" s="72"/>
    </row>
    <row r="67" spans="3:18" ht="15" hidden="1" x14ac:dyDescent="0.25">
      <c r="C67" s="16"/>
      <c r="D67" s="114" t="s">
        <v>96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2"/>
      <c r="R67" s="72"/>
    </row>
    <row r="68" spans="3:18" ht="15" x14ac:dyDescent="0.25">
      <c r="C68" s="16"/>
      <c r="D68" s="73" t="s">
        <v>48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2"/>
      <c r="R68" s="72"/>
    </row>
    <row r="69" spans="3:18" ht="3.6" customHeight="1" x14ac:dyDescent="0.25">
      <c r="C69" s="34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4"/>
      <c r="R69" s="72"/>
    </row>
    <row r="70" spans="3:18" ht="15" x14ac:dyDescent="0.25">
      <c r="C70" s="16"/>
      <c r="D70" s="73" t="s">
        <v>103</v>
      </c>
      <c r="E70" s="120">
        <f>E71/43560</f>
        <v>0</v>
      </c>
      <c r="F70" s="75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2"/>
      <c r="R70" s="72"/>
    </row>
    <row r="71" spans="3:18" ht="15" x14ac:dyDescent="0.25">
      <c r="C71" s="16"/>
      <c r="D71" s="73" t="s">
        <v>104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69"/>
      <c r="R71" s="72"/>
    </row>
    <row r="72" spans="3:18" ht="15" hidden="1" x14ac:dyDescent="0.25">
      <c r="C72" s="16"/>
      <c r="D72" s="73" t="s">
        <v>73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2"/>
      <c r="R72" s="72"/>
    </row>
    <row r="73" spans="3:18" ht="15" hidden="1" x14ac:dyDescent="0.25">
      <c r="C73" s="16"/>
      <c r="D73" s="73" t="s">
        <v>74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2"/>
      <c r="R73" s="72"/>
    </row>
    <row r="74" spans="3:18" ht="15" hidden="1" x14ac:dyDescent="0.25">
      <c r="C74" s="16"/>
      <c r="D74" s="73" t="s">
        <v>75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69"/>
      <c r="R74" s="72"/>
    </row>
    <row r="75" spans="3:18" ht="15" hidden="1" x14ac:dyDescent="0.25">
      <c r="C75" s="16"/>
      <c r="D75" s="73" t="s">
        <v>88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69"/>
      <c r="R75" s="72"/>
    </row>
    <row r="76" spans="3:18" ht="15" hidden="1" x14ac:dyDescent="0.25">
      <c r="C76" s="16"/>
      <c r="D76" s="73" t="s">
        <v>76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69"/>
      <c r="R76" s="72"/>
    </row>
    <row r="77" spans="3:18" ht="15" x14ac:dyDescent="0.25">
      <c r="C77" s="16"/>
      <c r="D77" s="73" t="s">
        <v>47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3"/>
      <c r="R77" s="72"/>
    </row>
    <row r="78" spans="3:18" ht="15" hidden="1" x14ac:dyDescent="0.25">
      <c r="C78" s="16"/>
      <c r="D78" s="73" t="s">
        <v>44</v>
      </c>
      <c r="E78" s="105" t="e">
        <f>E168/E71</f>
        <v>#DIV/0!</v>
      </c>
      <c r="F78" s="75"/>
      <c r="G78" s="106" t="e">
        <f t="shared" ref="G78:P78" si="21">G174/G71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70"/>
      <c r="R78" s="72"/>
    </row>
    <row r="79" spans="3:18" ht="15" x14ac:dyDescent="0.25">
      <c r="C79" s="16"/>
      <c r="D79" s="73" t="s">
        <v>46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2"/>
      <c r="R79" s="72"/>
    </row>
    <row r="80" spans="3:18" ht="15" x14ac:dyDescent="0.25">
      <c r="C80" s="16"/>
      <c r="D80" s="73" t="s">
        <v>45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2"/>
      <c r="R80" s="72"/>
    </row>
    <row r="81" spans="3:18" ht="15" x14ac:dyDescent="0.25">
      <c r="C81" s="16"/>
      <c r="D81" s="73" t="s">
        <v>63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2"/>
      <c r="R81" s="72"/>
    </row>
    <row r="82" spans="3:18" ht="15" hidden="1" x14ac:dyDescent="0.25">
      <c r="C82" s="16"/>
      <c r="D82" s="101" t="s">
        <v>37</v>
      </c>
      <c r="E82" s="74"/>
      <c r="F82" s="23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2"/>
      <c r="R82" s="72"/>
    </row>
    <row r="83" spans="3:18" ht="15" hidden="1" x14ac:dyDescent="0.25">
      <c r="C83" s="16"/>
      <c r="D83" s="101" t="s">
        <v>36</v>
      </c>
      <c r="E83" s="74"/>
      <c r="F83" s="23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2"/>
      <c r="R83" s="72"/>
    </row>
    <row r="84" spans="3:18" ht="5.0999999999999996" hidden="1" customHeight="1" x14ac:dyDescent="0.25">
      <c r="C84" s="16"/>
      <c r="D84" s="101"/>
      <c r="E84" s="74"/>
      <c r="F84" s="23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2"/>
      <c r="R84" s="72"/>
    </row>
    <row r="85" spans="3:18" ht="5.0999999999999996" hidden="1" customHeight="1" x14ac:dyDescent="0.25">
      <c r="C85" s="34"/>
      <c r="D85" s="274"/>
      <c r="E85" s="116"/>
      <c r="F85" s="35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4"/>
      <c r="R85" s="72"/>
    </row>
    <row r="86" spans="3:18" ht="15" hidden="1" x14ac:dyDescent="0.25">
      <c r="C86" s="16"/>
      <c r="D86" s="101" t="s">
        <v>97</v>
      </c>
      <c r="E86" s="110"/>
      <c r="F86" s="33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2"/>
      <c r="R86" s="72"/>
    </row>
    <row r="87" spans="3:18" ht="15" hidden="1" x14ac:dyDescent="0.25">
      <c r="C87" s="16"/>
      <c r="D87" s="101" t="s">
        <v>98</v>
      </c>
      <c r="E87" s="89"/>
      <c r="F87" s="32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2"/>
      <c r="R87" s="72"/>
    </row>
    <row r="88" spans="3:18" ht="25.5" hidden="1" x14ac:dyDescent="0.25">
      <c r="C88" s="16"/>
      <c r="D88" s="101" t="s">
        <v>99</v>
      </c>
      <c r="E88" s="137"/>
      <c r="F88" s="36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2"/>
      <c r="R88" s="72"/>
    </row>
    <row r="89" spans="3:18" ht="5.0999999999999996" customHeight="1" thickBot="1" x14ac:dyDescent="0.3">
      <c r="C89" s="16"/>
      <c r="D89" s="268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2"/>
      <c r="R89" s="72"/>
    </row>
    <row r="90" spans="3:18" ht="15" hidden="1" customHeight="1" thickTop="1" x14ac:dyDescent="0.25">
      <c r="C90" s="37"/>
      <c r="D90" s="71" t="s">
        <v>77</v>
      </c>
      <c r="E90" s="275"/>
      <c r="F90" s="38"/>
      <c r="G90" s="276"/>
      <c r="H90" s="277"/>
      <c r="I90" s="277"/>
      <c r="J90" s="277"/>
      <c r="K90" s="277"/>
      <c r="L90" s="277"/>
      <c r="M90" s="277"/>
      <c r="N90" s="277"/>
      <c r="O90" s="277"/>
      <c r="P90" s="278"/>
      <c r="Q90" s="279"/>
      <c r="R90" s="72"/>
    </row>
    <row r="91" spans="3:18" ht="15" hidden="1" customHeight="1" x14ac:dyDescent="0.25">
      <c r="C91" s="16"/>
      <c r="D91" s="280" t="s">
        <v>78</v>
      </c>
      <c r="E91" s="133"/>
      <c r="F91" s="23"/>
      <c r="G91" s="82"/>
      <c r="H91" s="83"/>
      <c r="I91" s="83"/>
      <c r="J91" s="83"/>
      <c r="K91" s="83"/>
      <c r="L91" s="83"/>
      <c r="M91" s="83"/>
      <c r="N91" s="83"/>
      <c r="O91" s="83"/>
      <c r="P91" s="83"/>
      <c r="Q91" s="262"/>
      <c r="R91" s="72"/>
    </row>
    <row r="92" spans="3:18" ht="15" hidden="1" customHeight="1" x14ac:dyDescent="0.25">
      <c r="C92" s="16"/>
      <c r="D92" s="280" t="s">
        <v>85</v>
      </c>
      <c r="E92" s="281"/>
      <c r="F92" s="23"/>
      <c r="G92" s="282">
        <f t="shared" ref="G92:P92" si="22">-G93</f>
        <v>0</v>
      </c>
      <c r="H92" s="283">
        <f t="shared" si="22"/>
        <v>0</v>
      </c>
      <c r="I92" s="283">
        <f t="shared" si="22"/>
        <v>0</v>
      </c>
      <c r="J92" s="283">
        <f t="shared" si="22"/>
        <v>0</v>
      </c>
      <c r="K92" s="283">
        <f t="shared" si="22"/>
        <v>0</v>
      </c>
      <c r="L92" s="283">
        <f t="shared" si="22"/>
        <v>0</v>
      </c>
      <c r="M92" s="283">
        <f t="shared" si="22"/>
        <v>0</v>
      </c>
      <c r="N92" s="283">
        <f t="shared" si="22"/>
        <v>0</v>
      </c>
      <c r="O92" s="283">
        <f t="shared" si="22"/>
        <v>0</v>
      </c>
      <c r="P92" s="283">
        <f t="shared" si="22"/>
        <v>0</v>
      </c>
      <c r="Q92" s="262"/>
      <c r="R92" s="72"/>
    </row>
    <row r="93" spans="3:18" ht="15" hidden="1" customHeight="1" x14ac:dyDescent="0.25">
      <c r="C93" s="16"/>
      <c r="D93" s="280" t="s">
        <v>85</v>
      </c>
      <c r="E93" s="281"/>
      <c r="F93" s="23"/>
      <c r="G93" s="82"/>
      <c r="H93" s="83"/>
      <c r="I93" s="83"/>
      <c r="J93" s="83"/>
      <c r="K93" s="83"/>
      <c r="L93" s="83"/>
      <c r="M93" s="83"/>
      <c r="N93" s="83"/>
      <c r="O93" s="83"/>
      <c r="P93" s="83"/>
      <c r="Q93" s="262"/>
      <c r="R93" s="72"/>
    </row>
    <row r="94" spans="3:18" ht="15" hidden="1" customHeight="1" x14ac:dyDescent="0.25">
      <c r="C94" s="16"/>
      <c r="D94" s="284" t="s">
        <v>86</v>
      </c>
      <c r="E94" s="281"/>
      <c r="F94" s="23"/>
      <c r="G94" s="103"/>
      <c r="H94" s="104"/>
      <c r="I94" s="104"/>
      <c r="J94" s="104"/>
      <c r="K94" s="104"/>
      <c r="L94" s="104"/>
      <c r="M94" s="104"/>
      <c r="N94" s="104"/>
      <c r="O94" s="104"/>
      <c r="P94" s="104"/>
      <c r="Q94" s="262"/>
      <c r="R94" s="72"/>
    </row>
    <row r="95" spans="3:18" ht="15" hidden="1" customHeight="1" x14ac:dyDescent="0.25">
      <c r="C95" s="34"/>
      <c r="D95" s="280" t="s">
        <v>79</v>
      </c>
      <c r="E95" s="285"/>
      <c r="F95" s="35"/>
      <c r="G95" s="285">
        <f t="shared" ref="G95:P95" si="23">G91+G92+G94</f>
        <v>0</v>
      </c>
      <c r="H95" s="286">
        <f t="shared" si="23"/>
        <v>0</v>
      </c>
      <c r="I95" s="286">
        <f t="shared" si="23"/>
        <v>0</v>
      </c>
      <c r="J95" s="286">
        <f t="shared" si="23"/>
        <v>0</v>
      </c>
      <c r="K95" s="286">
        <f t="shared" si="23"/>
        <v>0</v>
      </c>
      <c r="L95" s="286">
        <f t="shared" si="23"/>
        <v>0</v>
      </c>
      <c r="M95" s="286">
        <f t="shared" si="23"/>
        <v>0</v>
      </c>
      <c r="N95" s="286">
        <f t="shared" si="23"/>
        <v>0</v>
      </c>
      <c r="O95" s="286">
        <f t="shared" si="23"/>
        <v>0</v>
      </c>
      <c r="P95" s="286">
        <f t="shared" si="23"/>
        <v>0</v>
      </c>
      <c r="Q95" s="264"/>
      <c r="R95" s="72"/>
    </row>
    <row r="96" spans="3:18" ht="15" hidden="1" customHeight="1" x14ac:dyDescent="0.25">
      <c r="C96" s="26"/>
      <c r="D96" s="284" t="s">
        <v>80</v>
      </c>
      <c r="E96" s="85"/>
      <c r="F96" s="39"/>
      <c r="G96" s="87">
        <f t="shared" ref="G96:P96" si="24">-G97</f>
        <v>0</v>
      </c>
      <c r="H96" s="88">
        <f t="shared" si="24"/>
        <v>0</v>
      </c>
      <c r="I96" s="88">
        <f t="shared" si="24"/>
        <v>0</v>
      </c>
      <c r="J96" s="88">
        <f t="shared" si="24"/>
        <v>0</v>
      </c>
      <c r="K96" s="88">
        <f t="shared" si="24"/>
        <v>0</v>
      </c>
      <c r="L96" s="88">
        <f t="shared" si="24"/>
        <v>0</v>
      </c>
      <c r="M96" s="88">
        <f t="shared" si="24"/>
        <v>0</v>
      </c>
      <c r="N96" s="88">
        <f t="shared" si="24"/>
        <v>0</v>
      </c>
      <c r="O96" s="88">
        <f t="shared" si="24"/>
        <v>0</v>
      </c>
      <c r="P96" s="88">
        <f t="shared" si="24"/>
        <v>0</v>
      </c>
      <c r="Q96" s="287"/>
      <c r="R96" s="72"/>
    </row>
    <row r="97" spans="3:18" ht="15" hidden="1" customHeight="1" x14ac:dyDescent="0.25">
      <c r="C97" s="16"/>
      <c r="D97" s="280" t="s">
        <v>80</v>
      </c>
      <c r="E97" s="282"/>
      <c r="F97" s="23"/>
      <c r="G97" s="82"/>
      <c r="H97" s="83"/>
      <c r="I97" s="83"/>
      <c r="J97" s="83"/>
      <c r="K97" s="83"/>
      <c r="L97" s="83"/>
      <c r="M97" s="83"/>
      <c r="N97" s="83"/>
      <c r="O97" s="83"/>
      <c r="P97" s="83"/>
      <c r="Q97" s="262"/>
      <c r="R97" s="72"/>
    </row>
    <row r="98" spans="3:18" ht="15" hidden="1" customHeight="1" x14ac:dyDescent="0.25">
      <c r="C98" s="16"/>
      <c r="D98" s="280" t="s">
        <v>81</v>
      </c>
      <c r="E98" s="288"/>
      <c r="F98" s="23"/>
      <c r="G98" s="288"/>
      <c r="H98" s="136"/>
      <c r="I98" s="136"/>
      <c r="J98" s="136"/>
      <c r="K98" s="136"/>
      <c r="L98" s="136"/>
      <c r="M98" s="136"/>
      <c r="N98" s="136"/>
      <c r="O98" s="136"/>
      <c r="P98" s="136"/>
      <c r="Q98" s="262"/>
      <c r="R98" s="72"/>
    </row>
    <row r="99" spans="3:18" ht="3.6" hidden="1" customHeight="1" thickBot="1" x14ac:dyDescent="0.3">
      <c r="C99" s="16"/>
      <c r="D99" s="280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2"/>
      <c r="R99" s="72"/>
    </row>
    <row r="100" spans="3:18" ht="15.75" thickTop="1" x14ac:dyDescent="0.25">
      <c r="C100" s="37"/>
      <c r="D100" s="70" t="s">
        <v>67</v>
      </c>
      <c r="E100" s="289"/>
      <c r="F100" s="290"/>
      <c r="G100" s="275"/>
      <c r="H100" s="278"/>
      <c r="I100" s="278"/>
      <c r="J100" s="278"/>
      <c r="K100" s="278"/>
      <c r="L100" s="278"/>
      <c r="M100" s="278"/>
      <c r="N100" s="278"/>
      <c r="O100" s="278"/>
      <c r="P100" s="278"/>
      <c r="Q100" s="279"/>
      <c r="R100" s="72"/>
    </row>
    <row r="101" spans="3:18" ht="3.6" customHeight="1" x14ac:dyDescent="0.25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2"/>
      <c r="R101" s="72"/>
    </row>
    <row r="102" spans="3:18" ht="15" hidden="1" x14ac:dyDescent="0.25">
      <c r="C102" s="16"/>
      <c r="D102" s="73" t="s">
        <v>93</v>
      </c>
      <c r="E102" s="137"/>
      <c r="F102" s="36"/>
      <c r="G102" s="82" t="e">
        <f>G15/G30</f>
        <v>#DIV/0!</v>
      </c>
      <c r="H102" s="83" t="e">
        <f>H15/H30</f>
        <v>#DIV/0!</v>
      </c>
      <c r="I102" s="83" t="e">
        <f t="shared" ref="I102:P102" si="25">I15/I30</f>
        <v>#DIV/0!</v>
      </c>
      <c r="J102" s="83" t="e">
        <f t="shared" si="25"/>
        <v>#DIV/0!</v>
      </c>
      <c r="K102" s="83" t="e">
        <f t="shared" si="25"/>
        <v>#DIV/0!</v>
      </c>
      <c r="L102" s="83" t="e">
        <f t="shared" si="25"/>
        <v>#DIV/0!</v>
      </c>
      <c r="M102" s="83" t="e">
        <f t="shared" si="25"/>
        <v>#DIV/0!</v>
      </c>
      <c r="N102" s="83" t="e">
        <f t="shared" si="25"/>
        <v>#DIV/0!</v>
      </c>
      <c r="O102" s="83" t="e">
        <f t="shared" si="25"/>
        <v>#DIV/0!</v>
      </c>
      <c r="P102" s="83" t="e">
        <f t="shared" si="25"/>
        <v>#DIV/0!</v>
      </c>
      <c r="Q102" s="272"/>
      <c r="R102" s="72"/>
    </row>
    <row r="103" spans="3:18" ht="15" x14ac:dyDescent="0.25">
      <c r="C103" s="16"/>
      <c r="D103" s="101" t="s">
        <v>13</v>
      </c>
      <c r="E103" s="129" t="s">
        <v>113</v>
      </c>
      <c r="F103" s="108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1"/>
      <c r="R103" s="72"/>
    </row>
    <row r="104" spans="3:18" ht="15" x14ac:dyDescent="0.25">
      <c r="C104" s="16"/>
      <c r="D104" s="101" t="s">
        <v>15</v>
      </c>
      <c r="E104" s="129" t="s">
        <v>113</v>
      </c>
      <c r="F104" s="108"/>
      <c r="G104" s="106" t="e">
        <f t="shared" ref="G104:P104" si="26">(G97/G37)/(G95/G37)</f>
        <v>#DIV/0!</v>
      </c>
      <c r="H104" s="107" t="e">
        <f t="shared" si="26"/>
        <v>#DIV/0!</v>
      </c>
      <c r="I104" s="107" t="e">
        <f t="shared" si="26"/>
        <v>#DIV/0!</v>
      </c>
      <c r="J104" s="107" t="e">
        <f t="shared" si="26"/>
        <v>#DIV/0!</v>
      </c>
      <c r="K104" s="107" t="e">
        <f t="shared" si="26"/>
        <v>#DIV/0!</v>
      </c>
      <c r="L104" s="107" t="e">
        <f t="shared" si="26"/>
        <v>#DIV/0!</v>
      </c>
      <c r="M104" s="107" t="e">
        <f t="shared" si="26"/>
        <v>#DIV/0!</v>
      </c>
      <c r="N104" s="107" t="e">
        <f t="shared" si="26"/>
        <v>#DIV/0!</v>
      </c>
      <c r="O104" s="107" t="e">
        <f t="shared" si="26"/>
        <v>#DIV/0!</v>
      </c>
      <c r="P104" s="107" t="e">
        <f t="shared" si="26"/>
        <v>#DIV/0!</v>
      </c>
      <c r="Q104" s="270"/>
      <c r="R104" s="72"/>
    </row>
    <row r="105" spans="3:18" ht="15" hidden="1" x14ac:dyDescent="0.25">
      <c r="C105" s="16"/>
      <c r="D105" s="101" t="s">
        <v>16</v>
      </c>
      <c r="E105" s="130"/>
      <c r="F105" s="75"/>
      <c r="G105" s="131" t="e">
        <f t="shared" ref="G105:P105" si="27">G15/G95</f>
        <v>#DIV/0!</v>
      </c>
      <c r="H105" s="132" t="e">
        <f t="shared" si="27"/>
        <v>#DIV/0!</v>
      </c>
      <c r="I105" s="132" t="e">
        <f t="shared" si="27"/>
        <v>#DIV/0!</v>
      </c>
      <c r="J105" s="132" t="e">
        <f t="shared" si="27"/>
        <v>#DIV/0!</v>
      </c>
      <c r="K105" s="132" t="e">
        <f t="shared" si="27"/>
        <v>#DIV/0!</v>
      </c>
      <c r="L105" s="132" t="e">
        <f t="shared" si="27"/>
        <v>#DIV/0!</v>
      </c>
      <c r="M105" s="132" t="e">
        <f t="shared" si="27"/>
        <v>#DIV/0!</v>
      </c>
      <c r="N105" s="132" t="e">
        <f t="shared" si="27"/>
        <v>#DIV/0!</v>
      </c>
      <c r="O105" s="132" t="e">
        <f t="shared" si="27"/>
        <v>#DIV/0!</v>
      </c>
      <c r="P105" s="132" t="e">
        <f t="shared" si="27"/>
        <v>#DIV/0!</v>
      </c>
      <c r="Q105" s="272"/>
      <c r="R105" s="72"/>
    </row>
    <row r="106" spans="3:18" ht="15" hidden="1" x14ac:dyDescent="0.25">
      <c r="C106" s="16"/>
      <c r="D106" s="101" t="s">
        <v>82</v>
      </c>
      <c r="E106" s="133"/>
      <c r="F106" s="134"/>
      <c r="G106" s="135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72"/>
      <c r="R106" s="72"/>
    </row>
    <row r="107" spans="3:18" ht="15" hidden="1" x14ac:dyDescent="0.25">
      <c r="C107" s="16"/>
      <c r="D107" s="101" t="s">
        <v>90</v>
      </c>
      <c r="E107" s="137"/>
      <c r="F107" s="138"/>
      <c r="G107" s="82" t="e">
        <f t="shared" ref="G107:P107" si="29">G98/G30</f>
        <v>#DIV/0!</v>
      </c>
      <c r="H107" s="83" t="e">
        <f t="shared" si="29"/>
        <v>#DIV/0!</v>
      </c>
      <c r="I107" s="83" t="e">
        <f t="shared" si="29"/>
        <v>#DIV/0!</v>
      </c>
      <c r="J107" s="83" t="e">
        <f t="shared" si="29"/>
        <v>#DIV/0!</v>
      </c>
      <c r="K107" s="83" t="e">
        <f t="shared" si="29"/>
        <v>#DIV/0!</v>
      </c>
      <c r="L107" s="83" t="e">
        <f t="shared" si="29"/>
        <v>#DIV/0!</v>
      </c>
      <c r="M107" s="83" t="e">
        <f t="shared" si="29"/>
        <v>#DIV/0!</v>
      </c>
      <c r="N107" s="83" t="e">
        <f t="shared" si="29"/>
        <v>#DIV/0!</v>
      </c>
      <c r="O107" s="83" t="e">
        <f t="shared" si="29"/>
        <v>#DIV/0!</v>
      </c>
      <c r="P107" s="83" t="e">
        <f t="shared" si="29"/>
        <v>#DIV/0!</v>
      </c>
      <c r="Q107" s="272"/>
      <c r="R107" s="72"/>
    </row>
    <row r="108" spans="3:18" ht="15" customHeight="1" x14ac:dyDescent="0.25">
      <c r="C108" s="16"/>
      <c r="D108" s="73" t="s">
        <v>107</v>
      </c>
      <c r="E108" s="139" t="s">
        <v>113</v>
      </c>
      <c r="F108" s="140"/>
      <c r="G108" s="141" t="e">
        <f t="shared" ref="G108:P108" si="30">G98/G37</f>
        <v>#DIV/0!</v>
      </c>
      <c r="H108" s="142" t="e">
        <f t="shared" si="30"/>
        <v>#DIV/0!</v>
      </c>
      <c r="I108" s="142" t="e">
        <f t="shared" si="30"/>
        <v>#DIV/0!</v>
      </c>
      <c r="J108" s="142" t="e">
        <f t="shared" si="30"/>
        <v>#DIV/0!</v>
      </c>
      <c r="K108" s="142" t="e">
        <f t="shared" si="30"/>
        <v>#DIV/0!</v>
      </c>
      <c r="L108" s="142" t="e">
        <f t="shared" si="30"/>
        <v>#DIV/0!</v>
      </c>
      <c r="M108" s="142" t="e">
        <f t="shared" si="30"/>
        <v>#DIV/0!</v>
      </c>
      <c r="N108" s="142" t="e">
        <f t="shared" si="30"/>
        <v>#DIV/0!</v>
      </c>
      <c r="O108" s="142" t="e">
        <f t="shared" si="30"/>
        <v>#DIV/0!</v>
      </c>
      <c r="P108" s="142" t="e">
        <f t="shared" si="30"/>
        <v>#DIV/0!</v>
      </c>
      <c r="Q108" s="292"/>
      <c r="R108" s="72"/>
    </row>
    <row r="109" spans="3:18" ht="15" x14ac:dyDescent="0.25">
      <c r="C109" s="16"/>
      <c r="D109" s="73" t="s">
        <v>30</v>
      </c>
      <c r="E109" s="143" t="s">
        <v>113</v>
      </c>
      <c r="F109" s="75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91"/>
      <c r="R109" s="72"/>
    </row>
    <row r="110" spans="3:18" ht="15" hidden="1" x14ac:dyDescent="0.25">
      <c r="C110" s="16"/>
      <c r="D110" s="73" t="s">
        <v>94</v>
      </c>
      <c r="E110" s="137"/>
      <c r="F110" s="140"/>
      <c r="G110" s="82" t="e">
        <f t="shared" ref="G110:P110" si="32">G6/G20</f>
        <v>#DIV/0!</v>
      </c>
      <c r="H110" s="83" t="e">
        <f t="shared" si="32"/>
        <v>#DIV/0!</v>
      </c>
      <c r="I110" s="83" t="e">
        <f t="shared" si="32"/>
        <v>#DIV/0!</v>
      </c>
      <c r="J110" s="83" t="e">
        <f t="shared" si="32"/>
        <v>#DIV/0!</v>
      </c>
      <c r="K110" s="83" t="e">
        <f t="shared" si="32"/>
        <v>#DIV/0!</v>
      </c>
      <c r="L110" s="83" t="e">
        <f t="shared" si="32"/>
        <v>#DIV/0!</v>
      </c>
      <c r="M110" s="83" t="e">
        <f t="shared" si="32"/>
        <v>#DIV/0!</v>
      </c>
      <c r="N110" s="83" t="e">
        <f t="shared" si="32"/>
        <v>#DIV/0!</v>
      </c>
      <c r="O110" s="83" t="e">
        <f t="shared" si="32"/>
        <v>#DIV/0!</v>
      </c>
      <c r="P110" s="83" t="e">
        <f t="shared" si="32"/>
        <v>#DIV/0!</v>
      </c>
      <c r="Q110" s="272"/>
      <c r="R110" s="72"/>
    </row>
    <row r="111" spans="3:18" ht="15" x14ac:dyDescent="0.25">
      <c r="C111" s="16"/>
      <c r="D111" s="73" t="s">
        <v>31</v>
      </c>
      <c r="E111" s="146" t="e">
        <f>E15/E36</f>
        <v>#DIV/0!</v>
      </c>
      <c r="F111" s="140"/>
      <c r="G111" s="141" t="e">
        <f t="shared" ref="G111:P111" si="33">IF(G135=0,"---",G135)</f>
        <v>#DIV/0!</v>
      </c>
      <c r="H111" s="142" t="e">
        <f t="shared" si="33"/>
        <v>#DIV/0!</v>
      </c>
      <c r="I111" s="142" t="e">
        <f t="shared" si="33"/>
        <v>#DIV/0!</v>
      </c>
      <c r="J111" s="142" t="e">
        <f t="shared" si="33"/>
        <v>#DIV/0!</v>
      </c>
      <c r="K111" s="142" t="e">
        <f t="shared" si="33"/>
        <v>#DIV/0!</v>
      </c>
      <c r="L111" s="142" t="e">
        <f t="shared" si="33"/>
        <v>#DIV/0!</v>
      </c>
      <c r="M111" s="142" t="e">
        <f t="shared" si="33"/>
        <v>#DIV/0!</v>
      </c>
      <c r="N111" s="142" t="e">
        <f t="shared" si="33"/>
        <v>#DIV/0!</v>
      </c>
      <c r="O111" s="142" t="e">
        <f t="shared" si="33"/>
        <v>#DIV/0!</v>
      </c>
      <c r="P111" s="142" t="e">
        <f t="shared" si="33"/>
        <v>#DIV/0!</v>
      </c>
      <c r="Q111" s="272"/>
      <c r="R111" s="72"/>
    </row>
    <row r="112" spans="3:18" ht="25.5" hidden="1" x14ac:dyDescent="0.25">
      <c r="C112" s="16"/>
      <c r="D112" s="73" t="s">
        <v>108</v>
      </c>
      <c r="E112" s="146"/>
      <c r="F112" s="138"/>
      <c r="G112" s="82" t="e">
        <f t="shared" ref="G112:P112" si="34">IF(G134=0,"---",G134)</f>
        <v>#DIV/0!</v>
      </c>
      <c r="H112" s="83" t="e">
        <f t="shared" si="34"/>
        <v>#DIV/0!</v>
      </c>
      <c r="I112" s="83" t="e">
        <f t="shared" si="34"/>
        <v>#DIV/0!</v>
      </c>
      <c r="J112" s="83" t="e">
        <f t="shared" si="34"/>
        <v>#DIV/0!</v>
      </c>
      <c r="K112" s="83" t="e">
        <f t="shared" si="34"/>
        <v>#DIV/0!</v>
      </c>
      <c r="L112" s="83" t="e">
        <f t="shared" si="34"/>
        <v>#DIV/0!</v>
      </c>
      <c r="M112" s="83" t="e">
        <f t="shared" si="34"/>
        <v>#DIV/0!</v>
      </c>
      <c r="N112" s="83" t="e">
        <f t="shared" si="34"/>
        <v>#DIV/0!</v>
      </c>
      <c r="O112" s="83" t="e">
        <f t="shared" si="34"/>
        <v>#DIV/0!</v>
      </c>
      <c r="P112" s="83" t="e">
        <f t="shared" si="34"/>
        <v>#DIV/0!</v>
      </c>
      <c r="Q112" s="272"/>
      <c r="R112" s="72"/>
    </row>
    <row r="113" spans="3:18" ht="15" hidden="1" x14ac:dyDescent="0.25">
      <c r="C113" s="16"/>
      <c r="D113" s="73" t="s">
        <v>15</v>
      </c>
      <c r="E113" s="146"/>
      <c r="F113" s="140"/>
      <c r="G113" s="106" t="e">
        <f t="shared" ref="G113:P113" si="35">G97/G95</f>
        <v>#DIV/0!</v>
      </c>
      <c r="H113" s="107" t="e">
        <f t="shared" si="35"/>
        <v>#DIV/0!</v>
      </c>
      <c r="I113" s="107" t="e">
        <f t="shared" si="35"/>
        <v>#DIV/0!</v>
      </c>
      <c r="J113" s="107" t="e">
        <f t="shared" si="35"/>
        <v>#DIV/0!</v>
      </c>
      <c r="K113" s="107" t="e">
        <f t="shared" si="35"/>
        <v>#DIV/0!</v>
      </c>
      <c r="L113" s="107" t="e">
        <f t="shared" si="35"/>
        <v>#DIV/0!</v>
      </c>
      <c r="M113" s="107" t="e">
        <f t="shared" si="35"/>
        <v>#DIV/0!</v>
      </c>
      <c r="N113" s="107" t="e">
        <f t="shared" si="35"/>
        <v>#DIV/0!</v>
      </c>
      <c r="O113" s="107" t="e">
        <f t="shared" si="35"/>
        <v>#DIV/0!</v>
      </c>
      <c r="P113" s="107" t="e">
        <f t="shared" si="35"/>
        <v>#DIV/0!</v>
      </c>
      <c r="Q113" s="272"/>
      <c r="R113" s="72"/>
    </row>
    <row r="114" spans="3:18" ht="15" hidden="1" x14ac:dyDescent="0.25">
      <c r="C114" s="16"/>
      <c r="D114" s="73" t="s">
        <v>83</v>
      </c>
      <c r="E114" s="146"/>
      <c r="F114" s="140"/>
      <c r="G114" s="135" t="e">
        <f t="shared" ref="G114:P114" si="36">G97/G29</f>
        <v>#DIV/0!</v>
      </c>
      <c r="H114" s="142" t="e">
        <f t="shared" si="36"/>
        <v>#DIV/0!</v>
      </c>
      <c r="I114" s="142" t="e">
        <f t="shared" si="36"/>
        <v>#DIV/0!</v>
      </c>
      <c r="J114" s="142" t="e">
        <f t="shared" si="36"/>
        <v>#DIV/0!</v>
      </c>
      <c r="K114" s="142" t="e">
        <f t="shared" si="36"/>
        <v>#DIV/0!</v>
      </c>
      <c r="L114" s="142" t="e">
        <f t="shared" si="36"/>
        <v>#DIV/0!</v>
      </c>
      <c r="M114" s="142" t="e">
        <f t="shared" si="36"/>
        <v>#DIV/0!</v>
      </c>
      <c r="N114" s="142" t="e">
        <f t="shared" si="36"/>
        <v>#DIV/0!</v>
      </c>
      <c r="O114" s="142" t="e">
        <f t="shared" si="36"/>
        <v>#DIV/0!</v>
      </c>
      <c r="P114" s="142" t="e">
        <f t="shared" si="36"/>
        <v>#DIV/0!</v>
      </c>
      <c r="Q114" s="272"/>
      <c r="R114" s="72"/>
    </row>
    <row r="115" spans="3:18" ht="15" hidden="1" x14ac:dyDescent="0.25">
      <c r="C115" s="16"/>
      <c r="D115" s="73" t="s">
        <v>89</v>
      </c>
      <c r="E115" s="146"/>
      <c r="F115" s="138"/>
      <c r="G115" s="82" t="e">
        <f t="shared" ref="G115:P115" si="37">G97/G30</f>
        <v>#DIV/0!</v>
      </c>
      <c r="H115" s="83" t="e">
        <f t="shared" si="37"/>
        <v>#DIV/0!</v>
      </c>
      <c r="I115" s="83" t="e">
        <f t="shared" si="37"/>
        <v>#DIV/0!</v>
      </c>
      <c r="J115" s="83" t="e">
        <f t="shared" si="37"/>
        <v>#DIV/0!</v>
      </c>
      <c r="K115" s="83" t="e">
        <f t="shared" si="37"/>
        <v>#DIV/0!</v>
      </c>
      <c r="L115" s="83" t="e">
        <f t="shared" si="37"/>
        <v>#DIV/0!</v>
      </c>
      <c r="M115" s="83" t="e">
        <f t="shared" si="37"/>
        <v>#DIV/0!</v>
      </c>
      <c r="N115" s="83" t="e">
        <f t="shared" si="37"/>
        <v>#DIV/0!</v>
      </c>
      <c r="O115" s="83" t="e">
        <f t="shared" si="37"/>
        <v>#DIV/0!</v>
      </c>
      <c r="P115" s="83" t="e">
        <f t="shared" si="37"/>
        <v>#DIV/0!</v>
      </c>
      <c r="Q115" s="272"/>
      <c r="R115" s="72"/>
    </row>
    <row r="116" spans="3:18" ht="15" hidden="1" x14ac:dyDescent="0.25">
      <c r="C116" s="16"/>
      <c r="D116" s="73" t="s">
        <v>84</v>
      </c>
      <c r="E116" s="146"/>
      <c r="F116" s="140"/>
      <c r="G116" s="141" t="e">
        <f t="shared" ref="G116:P116" si="38">G97/G37</f>
        <v>#DIV/0!</v>
      </c>
      <c r="H116" s="142" t="e">
        <f t="shared" si="38"/>
        <v>#DIV/0!</v>
      </c>
      <c r="I116" s="142" t="e">
        <f t="shared" si="38"/>
        <v>#DIV/0!</v>
      </c>
      <c r="J116" s="142" t="e">
        <f t="shared" si="38"/>
        <v>#DIV/0!</v>
      </c>
      <c r="K116" s="142" t="e">
        <f t="shared" si="38"/>
        <v>#DIV/0!</v>
      </c>
      <c r="L116" s="142" t="e">
        <f t="shared" si="38"/>
        <v>#DIV/0!</v>
      </c>
      <c r="M116" s="142" t="e">
        <f t="shared" si="38"/>
        <v>#DIV/0!</v>
      </c>
      <c r="N116" s="142" t="e">
        <f t="shared" si="38"/>
        <v>#DIV/0!</v>
      </c>
      <c r="O116" s="142" t="e">
        <f t="shared" si="38"/>
        <v>#DIV/0!</v>
      </c>
      <c r="P116" s="142" t="e">
        <f t="shared" si="38"/>
        <v>#DIV/0!</v>
      </c>
      <c r="Q116" s="272"/>
      <c r="R116" s="72"/>
    </row>
    <row r="117" spans="3:18" ht="15" hidden="1" x14ac:dyDescent="0.25">
      <c r="C117" s="16"/>
      <c r="D117" s="73" t="s">
        <v>16</v>
      </c>
      <c r="E117" s="146"/>
      <c r="F117" s="140"/>
      <c r="G117" s="131" t="e">
        <f t="shared" ref="G117:P117" si="39">G105</f>
        <v>#DIV/0!</v>
      </c>
      <c r="H117" s="132" t="e">
        <f t="shared" si="39"/>
        <v>#DIV/0!</v>
      </c>
      <c r="I117" s="132" t="e">
        <f t="shared" si="39"/>
        <v>#DIV/0!</v>
      </c>
      <c r="J117" s="132" t="e">
        <f t="shared" si="39"/>
        <v>#DIV/0!</v>
      </c>
      <c r="K117" s="132" t="e">
        <f t="shared" si="39"/>
        <v>#DIV/0!</v>
      </c>
      <c r="L117" s="132" t="e">
        <f t="shared" si="39"/>
        <v>#DIV/0!</v>
      </c>
      <c r="M117" s="132" t="e">
        <f t="shared" si="39"/>
        <v>#DIV/0!</v>
      </c>
      <c r="N117" s="132" t="e">
        <f t="shared" si="39"/>
        <v>#DIV/0!</v>
      </c>
      <c r="O117" s="132" t="e">
        <f t="shared" si="39"/>
        <v>#DIV/0!</v>
      </c>
      <c r="P117" s="132" t="e">
        <f t="shared" si="39"/>
        <v>#DIV/0!</v>
      </c>
      <c r="Q117" s="272"/>
      <c r="R117" s="72"/>
    </row>
    <row r="118" spans="3:18" ht="15" hidden="1" customHeight="1" x14ac:dyDescent="0.25">
      <c r="C118" s="16"/>
      <c r="D118" s="73" t="s">
        <v>30</v>
      </c>
      <c r="E118" s="146"/>
      <c r="F118" s="140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2"/>
      <c r="R118" s="72"/>
    </row>
    <row r="119" spans="3:18" ht="15" hidden="1" x14ac:dyDescent="0.25">
      <c r="C119" s="16"/>
      <c r="D119" s="73" t="s">
        <v>94</v>
      </c>
      <c r="E119" s="146"/>
      <c r="F119" s="140"/>
      <c r="G119" s="82" t="e">
        <f t="shared" ref="G119:P119" si="41">G15/G29</f>
        <v>#DIV/0!</v>
      </c>
      <c r="H119" s="83" t="e">
        <f t="shared" si="41"/>
        <v>#DIV/0!</v>
      </c>
      <c r="I119" s="83" t="e">
        <f t="shared" si="41"/>
        <v>#DIV/0!</v>
      </c>
      <c r="J119" s="83" t="e">
        <f t="shared" si="41"/>
        <v>#DIV/0!</v>
      </c>
      <c r="K119" s="83" t="e">
        <f t="shared" si="41"/>
        <v>#DIV/0!</v>
      </c>
      <c r="L119" s="83" t="e">
        <f t="shared" si="41"/>
        <v>#DIV/0!</v>
      </c>
      <c r="M119" s="83" t="e">
        <f t="shared" si="41"/>
        <v>#DIV/0!</v>
      </c>
      <c r="N119" s="83" t="e">
        <f t="shared" si="41"/>
        <v>#DIV/0!</v>
      </c>
      <c r="O119" s="83" t="e">
        <f t="shared" si="41"/>
        <v>#DIV/0!</v>
      </c>
      <c r="P119" s="83" t="e">
        <f t="shared" si="41"/>
        <v>#DIV/0!</v>
      </c>
      <c r="Q119" s="272"/>
      <c r="R119" s="72"/>
    </row>
    <row r="120" spans="3:18" ht="15.75" thickBot="1" x14ac:dyDescent="0.3">
      <c r="C120" s="16"/>
      <c r="D120" s="73" t="s">
        <v>109</v>
      </c>
      <c r="E120" s="146" t="e">
        <f>E15/E37</f>
        <v>#DIV/0!</v>
      </c>
      <c r="F120" s="140"/>
      <c r="G120" s="141" t="e">
        <f t="shared" ref="G120:P120" si="42">IF(G136=0,"---",G136)</f>
        <v>#DIV/0!</v>
      </c>
      <c r="H120" s="142" t="e">
        <f t="shared" si="42"/>
        <v>#DIV/0!</v>
      </c>
      <c r="I120" s="142" t="e">
        <f t="shared" si="42"/>
        <v>#DIV/0!</v>
      </c>
      <c r="J120" s="142" t="e">
        <f t="shared" si="42"/>
        <v>#DIV/0!</v>
      </c>
      <c r="K120" s="142" t="e">
        <f t="shared" si="42"/>
        <v>#DIV/0!</v>
      </c>
      <c r="L120" s="142" t="e">
        <f t="shared" si="42"/>
        <v>#DIV/0!</v>
      </c>
      <c r="M120" s="142" t="e">
        <f t="shared" si="42"/>
        <v>#DIV/0!</v>
      </c>
      <c r="N120" s="142" t="e">
        <f t="shared" si="42"/>
        <v>#DIV/0!</v>
      </c>
      <c r="O120" s="142" t="e">
        <f t="shared" si="42"/>
        <v>#DIV/0!</v>
      </c>
      <c r="P120" s="142" t="e">
        <f t="shared" si="42"/>
        <v>#DIV/0!</v>
      </c>
      <c r="Q120" s="272"/>
      <c r="R120" s="72"/>
    </row>
    <row r="121" spans="3:18" ht="15" hidden="1" x14ac:dyDescent="0.25">
      <c r="C121" s="16"/>
      <c r="D121" s="73" t="s">
        <v>18</v>
      </c>
      <c r="E121" s="146"/>
      <c r="F121" s="40"/>
      <c r="G121" s="141" t="e">
        <f t="shared" ref="G121:P121" si="43">IF(G137=0,"---",G137)</f>
        <v>#DIV/0!</v>
      </c>
      <c r="H121" s="142" t="e">
        <f t="shared" si="43"/>
        <v>#DIV/0!</v>
      </c>
      <c r="I121" s="142" t="e">
        <f t="shared" si="43"/>
        <v>#DIV/0!</v>
      </c>
      <c r="J121" s="142" t="e">
        <f t="shared" si="43"/>
        <v>#DIV/0!</v>
      </c>
      <c r="K121" s="142" t="e">
        <f t="shared" si="43"/>
        <v>#DIV/0!</v>
      </c>
      <c r="L121" s="142" t="e">
        <f t="shared" si="43"/>
        <v>#DIV/0!</v>
      </c>
      <c r="M121" s="142" t="e">
        <f t="shared" si="43"/>
        <v>#DIV/0!</v>
      </c>
      <c r="N121" s="142" t="e">
        <f t="shared" si="43"/>
        <v>#DIV/0!</v>
      </c>
      <c r="O121" s="142" t="e">
        <f t="shared" si="43"/>
        <v>#DIV/0!</v>
      </c>
      <c r="P121" s="142" t="e">
        <f t="shared" si="43"/>
        <v>#DIV/0!</v>
      </c>
      <c r="Q121" s="272"/>
      <c r="R121" s="72"/>
    </row>
    <row r="122" spans="3:18" ht="15" hidden="1" x14ac:dyDescent="0.25">
      <c r="C122" s="16"/>
      <c r="D122" s="73" t="s">
        <v>8</v>
      </c>
      <c r="E122" s="146"/>
      <c r="F122" s="40"/>
      <c r="G122" s="141" t="e">
        <f t="shared" ref="G122:P122" si="44">IF(G138=0,"---",G138)</f>
        <v>#DIV/0!</v>
      </c>
      <c r="H122" s="142" t="e">
        <f t="shared" si="44"/>
        <v>#DIV/0!</v>
      </c>
      <c r="I122" s="142" t="e">
        <f t="shared" si="44"/>
        <v>#DIV/0!</v>
      </c>
      <c r="J122" s="142" t="e">
        <f t="shared" si="44"/>
        <v>#DIV/0!</v>
      </c>
      <c r="K122" s="142" t="e">
        <f t="shared" si="44"/>
        <v>#DIV/0!</v>
      </c>
      <c r="L122" s="142" t="e">
        <f t="shared" si="44"/>
        <v>#DIV/0!</v>
      </c>
      <c r="M122" s="142" t="e">
        <f t="shared" si="44"/>
        <v>#DIV/0!</v>
      </c>
      <c r="N122" s="142" t="e">
        <f t="shared" si="44"/>
        <v>#DIV/0!</v>
      </c>
      <c r="O122" s="142" t="e">
        <f t="shared" si="44"/>
        <v>#DIV/0!</v>
      </c>
      <c r="P122" s="142" t="e">
        <f t="shared" si="44"/>
        <v>#DIV/0!</v>
      </c>
      <c r="Q122" s="292"/>
      <c r="R122" s="72"/>
    </row>
    <row r="123" spans="3:18" ht="15" hidden="1" x14ac:dyDescent="0.2">
      <c r="C123" s="16"/>
      <c r="D123" s="293" t="s">
        <v>14</v>
      </c>
      <c r="E123" s="294"/>
      <c r="F123" s="97"/>
      <c r="G123" s="295" t="e">
        <f>IF(G164="$0.00","---",G164)</f>
        <v>#DIV/0!</v>
      </c>
      <c r="H123" s="296" t="e">
        <f>IF(H164="$0.00","---",H164)</f>
        <v>#DIV/0!</v>
      </c>
      <c r="I123" s="296" t="e">
        <f t="shared" ref="I123:P123" si="45">IF(I164="$0.00","---",I164)</f>
        <v>#DIV/0!</v>
      </c>
      <c r="J123" s="296" t="e">
        <f t="shared" si="45"/>
        <v>#DIV/0!</v>
      </c>
      <c r="K123" s="296" t="e">
        <f t="shared" si="45"/>
        <v>#DIV/0!</v>
      </c>
      <c r="L123" s="296" t="e">
        <f t="shared" si="45"/>
        <v>#DIV/0!</v>
      </c>
      <c r="M123" s="296" t="e">
        <f t="shared" si="45"/>
        <v>#DIV/0!</v>
      </c>
      <c r="N123" s="296" t="e">
        <f t="shared" si="45"/>
        <v>#DIV/0!</v>
      </c>
      <c r="O123" s="296" t="e">
        <f t="shared" si="45"/>
        <v>#DIV/0!</v>
      </c>
      <c r="P123" s="296" t="e">
        <f t="shared" si="45"/>
        <v>#DIV/0!</v>
      </c>
      <c r="Q123" s="292"/>
      <c r="R123" s="72"/>
    </row>
    <row r="124" spans="3:18" ht="16.5" hidden="1" customHeight="1" x14ac:dyDescent="0.2">
      <c r="C124" s="29"/>
      <c r="D124" s="95" t="s">
        <v>29</v>
      </c>
      <c r="E124" s="297"/>
      <c r="F124" s="97"/>
      <c r="G124" s="295" t="e">
        <f>IF(G178="$0.00","---",G178)</f>
        <v>#DIV/0!</v>
      </c>
      <c r="H124" s="296" t="e">
        <f>IF(H178="$0.00","---",H178)</f>
        <v>#DIV/0!</v>
      </c>
      <c r="I124" s="296" t="e">
        <f t="shared" ref="I124:P124" si="46">IF(I178="$0.00","---",I178)</f>
        <v>#DIV/0!</v>
      </c>
      <c r="J124" s="296" t="e">
        <f t="shared" si="46"/>
        <v>#DIV/0!</v>
      </c>
      <c r="K124" s="296" t="e">
        <f t="shared" si="46"/>
        <v>#DIV/0!</v>
      </c>
      <c r="L124" s="296" t="e">
        <f t="shared" si="46"/>
        <v>#DIV/0!</v>
      </c>
      <c r="M124" s="296" t="e">
        <f t="shared" si="46"/>
        <v>#DIV/0!</v>
      </c>
      <c r="N124" s="296" t="e">
        <f t="shared" si="46"/>
        <v>#DIV/0!</v>
      </c>
      <c r="O124" s="296" t="e">
        <f t="shared" si="46"/>
        <v>#DIV/0!</v>
      </c>
      <c r="P124" s="296" t="e">
        <f t="shared" si="46"/>
        <v>#DIV/0!</v>
      </c>
      <c r="Q124" s="30"/>
      <c r="R124" s="72"/>
    </row>
    <row r="125" spans="3:18" ht="16.5" hidden="1" customHeight="1" x14ac:dyDescent="0.2">
      <c r="C125" s="29"/>
      <c r="D125" s="95" t="s">
        <v>100</v>
      </c>
      <c r="E125" s="298"/>
      <c r="F125" s="299"/>
      <c r="G125" s="300" t="e">
        <f>G15/G87</f>
        <v>#DIV/0!</v>
      </c>
      <c r="H125" s="301" t="e">
        <f>H15/H87</f>
        <v>#DIV/0!</v>
      </c>
      <c r="I125" s="301" t="e">
        <f t="shared" ref="I125:P125" si="47">I15/I87</f>
        <v>#DIV/0!</v>
      </c>
      <c r="J125" s="301" t="e">
        <f t="shared" si="47"/>
        <v>#DIV/0!</v>
      </c>
      <c r="K125" s="301" t="e">
        <f t="shared" si="47"/>
        <v>#DIV/0!</v>
      </c>
      <c r="L125" s="301" t="e">
        <f t="shared" si="47"/>
        <v>#DIV/0!</v>
      </c>
      <c r="M125" s="301" t="e">
        <f t="shared" si="47"/>
        <v>#DIV/0!</v>
      </c>
      <c r="N125" s="301" t="e">
        <f t="shared" si="47"/>
        <v>#DIV/0!</v>
      </c>
      <c r="O125" s="301" t="e">
        <f t="shared" si="47"/>
        <v>#DIV/0!</v>
      </c>
      <c r="P125" s="301" t="e">
        <f t="shared" si="47"/>
        <v>#DIV/0!</v>
      </c>
      <c r="Q125" s="30"/>
      <c r="R125" s="72"/>
    </row>
    <row r="126" spans="3:18" ht="16.5" hidden="1" customHeight="1" thickBot="1" x14ac:dyDescent="0.25">
      <c r="C126" s="41"/>
      <c r="D126" s="95" t="s">
        <v>101</v>
      </c>
      <c r="E126" s="302"/>
      <c r="F126" s="303"/>
      <c r="G126" s="300"/>
      <c r="H126" s="304"/>
      <c r="I126" s="304"/>
      <c r="J126" s="304"/>
      <c r="K126" s="304"/>
      <c r="L126" s="304"/>
      <c r="M126" s="304"/>
      <c r="N126" s="304"/>
      <c r="O126" s="304"/>
      <c r="P126" s="304"/>
      <c r="Q126" s="42"/>
      <c r="R126" s="72"/>
    </row>
    <row r="127" spans="3:18" ht="16.5" customHeight="1" thickTop="1" x14ac:dyDescent="0.25">
      <c r="C127" s="43"/>
      <c r="D127" s="44"/>
      <c r="E127" s="305"/>
      <c r="F127" s="44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72"/>
    </row>
    <row r="128" spans="3:18" ht="16.5" hidden="1" customHeight="1" x14ac:dyDescent="0.25">
      <c r="C128" s="45"/>
      <c r="D128" s="46"/>
      <c r="E128" s="307"/>
      <c r="F128" s="46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72"/>
    </row>
    <row r="129" spans="2:28" ht="16.5" hidden="1" customHeight="1" x14ac:dyDescent="0.25">
      <c r="C129" s="45"/>
      <c r="D129" s="46"/>
      <c r="E129" s="307"/>
      <c r="F129" s="46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72"/>
    </row>
    <row r="130" spans="2:28" ht="16.5" hidden="1" customHeight="1" x14ac:dyDescent="0.25">
      <c r="C130" s="45"/>
      <c r="D130" s="46"/>
      <c r="E130" s="307"/>
      <c r="F130" s="46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72"/>
    </row>
    <row r="131" spans="2:28" ht="16.5" hidden="1" customHeight="1" x14ac:dyDescent="0.25">
      <c r="C131" s="45"/>
      <c r="D131" s="46"/>
      <c r="E131" s="309"/>
      <c r="F131" s="47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8"/>
      <c r="R131" s="72"/>
    </row>
    <row r="132" spans="2:28" ht="16.5" hidden="1" customHeight="1" x14ac:dyDescent="0.25">
      <c r="C132" s="45"/>
      <c r="D132" s="46"/>
      <c r="E132" s="307"/>
      <c r="F132" s="46"/>
      <c r="G132" s="308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  <c r="R132" s="72"/>
    </row>
    <row r="133" spans="2:28" ht="16.5" hidden="1" customHeight="1" x14ac:dyDescent="0.25">
      <c r="C133" s="45"/>
      <c r="D133" s="46"/>
      <c r="E133" s="307"/>
      <c r="F133" s="46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72"/>
    </row>
    <row r="134" spans="2:28" ht="16.5" hidden="1" customHeight="1" x14ac:dyDescent="0.25">
      <c r="C134" s="45"/>
      <c r="D134" s="46"/>
      <c r="E134" s="307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8"/>
      <c r="R134" s="72"/>
    </row>
    <row r="135" spans="2:28" ht="16.5" hidden="1" customHeight="1" x14ac:dyDescent="0.25">
      <c r="C135" s="45"/>
      <c r="D135" s="46"/>
      <c r="E135" s="307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8"/>
      <c r="R135" s="72"/>
    </row>
    <row r="136" spans="2:28" ht="16.5" hidden="1" customHeight="1" x14ac:dyDescent="0.25">
      <c r="C136" s="45"/>
      <c r="D136" s="46"/>
      <c r="E136" s="307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8"/>
      <c r="R136" s="72"/>
    </row>
    <row r="137" spans="2:28" ht="16.5" hidden="1" customHeight="1" x14ac:dyDescent="0.25">
      <c r="C137" s="45"/>
      <c r="D137" s="46"/>
      <c r="E137" s="307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8"/>
      <c r="R137" s="72"/>
    </row>
    <row r="138" spans="2:28" ht="16.5" hidden="1" customHeight="1" x14ac:dyDescent="0.25">
      <c r="C138" s="45"/>
      <c r="D138" s="46"/>
      <c r="E138" s="307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8"/>
      <c r="R138" s="72"/>
    </row>
    <row r="139" spans="2:28" s="317" customFormat="1" ht="16.5" hidden="1" customHeight="1" x14ac:dyDescent="0.25">
      <c r="B139" s="310"/>
      <c r="C139" s="311"/>
      <c r="D139" s="312"/>
      <c r="E139" s="312"/>
      <c r="F139" s="312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4"/>
      <c r="R139" s="315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</row>
    <row r="140" spans="2:28" s="317" customFormat="1" ht="16.5" hidden="1" customHeight="1" x14ac:dyDescent="0.25">
      <c r="B140" s="310"/>
      <c r="C140" s="311"/>
      <c r="D140" s="312"/>
      <c r="E140" s="312"/>
      <c r="F140" s="312"/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4"/>
      <c r="R140" s="315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</row>
    <row r="141" spans="2:28" s="317" customFormat="1" ht="16.5" hidden="1" customHeight="1" x14ac:dyDescent="0.25">
      <c r="B141" s="310"/>
      <c r="C141" s="311"/>
      <c r="D141" s="312"/>
      <c r="E141" s="312"/>
      <c r="F141" s="312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4"/>
      <c r="R141" s="315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</row>
    <row r="142" spans="2:28" s="317" customFormat="1" ht="16.5" hidden="1" customHeight="1" x14ac:dyDescent="0.25">
      <c r="B142" s="310"/>
      <c r="C142" s="311"/>
      <c r="D142" s="312"/>
      <c r="E142" s="312"/>
      <c r="F142" s="312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4"/>
      <c r="R142" s="315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</row>
    <row r="143" spans="2:28" ht="16.5" customHeight="1" x14ac:dyDescent="0.25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50" t="e">
        <f>RIGHT(G224,LEN(G224)-1)</f>
        <v>#VALUE!</v>
      </c>
      <c r="H150" s="150" t="e">
        <f t="shared" ref="H150:P150" si="53">RIGHT(H224,LEN(H224)-1)</f>
        <v>#VALUE!</v>
      </c>
      <c r="I150" s="150" t="e">
        <f t="shared" si="53"/>
        <v>#VALUE!</v>
      </c>
      <c r="J150" s="150" t="e">
        <f t="shared" si="53"/>
        <v>#VALUE!</v>
      </c>
      <c r="K150" s="150" t="e">
        <f t="shared" si="53"/>
        <v>#VALUE!</v>
      </c>
      <c r="L150" s="150" t="e">
        <f t="shared" si="53"/>
        <v>#VALUE!</v>
      </c>
      <c r="M150" s="150" t="e">
        <f t="shared" si="53"/>
        <v>#VALUE!</v>
      </c>
      <c r="N150" s="150" t="e">
        <f t="shared" si="53"/>
        <v>#VALUE!</v>
      </c>
      <c r="O150" s="150" t="e">
        <f t="shared" si="53"/>
        <v>#VALUE!</v>
      </c>
      <c r="P150" s="150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8"/>
      <c r="F154" s="318"/>
      <c r="G154" s="319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25">
      <c r="D155" s="60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2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2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2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2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2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2">
      <c r="D161" s="95" t="s">
        <v>9</v>
      </c>
      <c r="E161" s="167"/>
      <c r="F161" s="97"/>
      <c r="G161" s="168">
        <f>G15</f>
        <v>0</v>
      </c>
      <c r="H161" s="168">
        <f t="shared" ref="H161:P161" si="54">H15</f>
        <v>0</v>
      </c>
      <c r="I161" s="168">
        <f t="shared" si="54"/>
        <v>0</v>
      </c>
      <c r="J161" s="168">
        <f t="shared" si="54"/>
        <v>0</v>
      </c>
      <c r="K161" s="168">
        <f t="shared" si="54"/>
        <v>0</v>
      </c>
      <c r="L161" s="168">
        <f t="shared" si="54"/>
        <v>0</v>
      </c>
      <c r="M161" s="168">
        <f t="shared" si="54"/>
        <v>0</v>
      </c>
      <c r="N161" s="168">
        <f t="shared" si="54"/>
        <v>0</v>
      </c>
      <c r="O161" s="168">
        <f t="shared" si="54"/>
        <v>0</v>
      </c>
      <c r="P161" s="168">
        <f t="shared" si="54"/>
        <v>0</v>
      </c>
    </row>
    <row r="162" spans="4:16" ht="16.5" customHeight="1" x14ac:dyDescent="0.2">
      <c r="D162" s="95" t="s">
        <v>11</v>
      </c>
      <c r="E162" s="167"/>
      <c r="F162" s="97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2">
      <c r="D163" s="95" t="s">
        <v>12</v>
      </c>
      <c r="E163" s="170"/>
      <c r="F163" s="171"/>
      <c r="G163" s="169" t="e">
        <f>G161+G162</f>
        <v>#DIV/0!</v>
      </c>
      <c r="H163" s="169" t="e">
        <f t="shared" ref="H163:P163" si="55">H161+H162</f>
        <v>#DIV/0!</v>
      </c>
      <c r="I163" s="169" t="e">
        <f t="shared" si="55"/>
        <v>#DIV/0!</v>
      </c>
      <c r="J163" s="169" t="e">
        <f t="shared" si="55"/>
        <v>#DIV/0!</v>
      </c>
      <c r="K163" s="169" t="e">
        <f t="shared" si="55"/>
        <v>#DIV/0!</v>
      </c>
      <c r="L163" s="169" t="e">
        <f t="shared" si="55"/>
        <v>#DIV/0!</v>
      </c>
      <c r="M163" s="169" t="e">
        <f t="shared" si="55"/>
        <v>#DIV/0!</v>
      </c>
      <c r="N163" s="169" t="e">
        <f t="shared" si="55"/>
        <v>#DIV/0!</v>
      </c>
      <c r="O163" s="169" t="e">
        <f t="shared" si="55"/>
        <v>#DIV/0!</v>
      </c>
      <c r="P163" s="169" t="e">
        <f t="shared" si="55"/>
        <v>#DIV/0!</v>
      </c>
    </row>
    <row r="164" spans="4:16" ht="16.5" customHeight="1" x14ac:dyDescent="0.2">
      <c r="D164" s="95" t="s">
        <v>14</v>
      </c>
      <c r="E164" s="167"/>
      <c r="F164" s="97"/>
      <c r="G164" s="172" t="e">
        <f t="shared" ref="G164:P164" si="56">G163/G37</f>
        <v>#DIV/0!</v>
      </c>
      <c r="H164" s="172" t="e">
        <f t="shared" si="56"/>
        <v>#DIV/0!</v>
      </c>
      <c r="I164" s="172" t="e">
        <f t="shared" si="56"/>
        <v>#DIV/0!</v>
      </c>
      <c r="J164" s="172" t="e">
        <f t="shared" si="56"/>
        <v>#DIV/0!</v>
      </c>
      <c r="K164" s="172" t="e">
        <f t="shared" si="56"/>
        <v>#DIV/0!</v>
      </c>
      <c r="L164" s="172" t="e">
        <f t="shared" si="56"/>
        <v>#DIV/0!</v>
      </c>
      <c r="M164" s="172" t="e">
        <f t="shared" si="56"/>
        <v>#DIV/0!</v>
      </c>
      <c r="N164" s="172" t="e">
        <f t="shared" si="56"/>
        <v>#DIV/0!</v>
      </c>
      <c r="O164" s="172" t="e">
        <f t="shared" si="56"/>
        <v>#DIV/0!</v>
      </c>
      <c r="P164" s="172" t="e">
        <f t="shared" si="56"/>
        <v>#DIV/0!</v>
      </c>
    </row>
    <row r="165" spans="4:16" ht="3.6" customHeight="1" x14ac:dyDescent="0.25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25">
      <c r="D166" s="59" t="s">
        <v>17</v>
      </c>
      <c r="E166" s="318"/>
      <c r="F166" s="318"/>
      <c r="G166" s="319"/>
      <c r="H166" s="320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25">
      <c r="D167" s="60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2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2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2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2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2">
      <c r="D172" s="95" t="s">
        <v>9</v>
      </c>
      <c r="E172" s="167"/>
      <c r="F172" s="97"/>
      <c r="G172" s="168">
        <f>G15</f>
        <v>0</v>
      </c>
      <c r="H172" s="168">
        <f t="shared" ref="H172:P172" si="57">H15</f>
        <v>0</v>
      </c>
      <c r="I172" s="168">
        <f t="shared" si="57"/>
        <v>0</v>
      </c>
      <c r="J172" s="168">
        <f t="shared" si="57"/>
        <v>0</v>
      </c>
      <c r="K172" s="168">
        <f t="shared" si="57"/>
        <v>0</v>
      </c>
      <c r="L172" s="168">
        <f t="shared" si="57"/>
        <v>0</v>
      </c>
      <c r="M172" s="168">
        <f t="shared" si="57"/>
        <v>0</v>
      </c>
      <c r="N172" s="168">
        <f t="shared" si="57"/>
        <v>0</v>
      </c>
      <c r="O172" s="168">
        <f t="shared" si="57"/>
        <v>0</v>
      </c>
      <c r="P172" s="168">
        <f t="shared" si="57"/>
        <v>0</v>
      </c>
    </row>
    <row r="173" spans="4:16" ht="16.5" customHeight="1" x14ac:dyDescent="0.2">
      <c r="D173" s="176" t="s">
        <v>25</v>
      </c>
      <c r="E173" s="167"/>
      <c r="F173" s="97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2">
      <c r="D174" s="176" t="s">
        <v>69</v>
      </c>
      <c r="E174" s="167"/>
      <c r="F174" s="97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2">
      <c r="D175" s="176" t="s">
        <v>26</v>
      </c>
      <c r="E175" s="180"/>
      <c r="F175" s="181"/>
      <c r="G175" s="182" t="e">
        <f t="shared" ref="G175:P175" si="58">G71-G174/$E$170</f>
        <v>#DIV/0!</v>
      </c>
      <c r="H175" s="182" t="e">
        <f t="shared" si="58"/>
        <v>#DIV/0!</v>
      </c>
      <c r="I175" s="182" t="e">
        <f t="shared" si="58"/>
        <v>#DIV/0!</v>
      </c>
      <c r="J175" s="182" t="e">
        <f t="shared" si="58"/>
        <v>#DIV/0!</v>
      </c>
      <c r="K175" s="182" t="e">
        <f t="shared" si="58"/>
        <v>#DIV/0!</v>
      </c>
      <c r="L175" s="182" t="e">
        <f t="shared" si="58"/>
        <v>#DIV/0!</v>
      </c>
      <c r="M175" s="182" t="e">
        <f t="shared" si="58"/>
        <v>#DIV/0!</v>
      </c>
      <c r="N175" s="182" t="e">
        <f t="shared" si="58"/>
        <v>#DIV/0!</v>
      </c>
      <c r="O175" s="182" t="e">
        <f t="shared" si="58"/>
        <v>#DIV/0!</v>
      </c>
      <c r="P175" s="182" t="e">
        <f t="shared" si="58"/>
        <v>#DIV/0!</v>
      </c>
    </row>
    <row r="176" spans="4:16" ht="16.5" customHeight="1" x14ac:dyDescent="0.2">
      <c r="D176" s="95" t="s">
        <v>27</v>
      </c>
      <c r="E176" s="167"/>
      <c r="F176" s="97"/>
      <c r="G176" s="169" t="e">
        <f>-ROUND(G175*G173,-3)</f>
        <v>#DIV/0!</v>
      </c>
      <c r="H176" s="169" t="e">
        <f t="shared" ref="H176:P176" si="59">-ROUND(H175*H173,-3)</f>
        <v>#DIV/0!</v>
      </c>
      <c r="I176" s="169" t="e">
        <f t="shared" si="59"/>
        <v>#DIV/0!</v>
      </c>
      <c r="J176" s="169" t="e">
        <f t="shared" si="59"/>
        <v>#DIV/0!</v>
      </c>
      <c r="K176" s="169" t="e">
        <f t="shared" si="59"/>
        <v>#DIV/0!</v>
      </c>
      <c r="L176" s="169" t="e">
        <f t="shared" si="59"/>
        <v>#DIV/0!</v>
      </c>
      <c r="M176" s="169" t="e">
        <f t="shared" si="59"/>
        <v>#DIV/0!</v>
      </c>
      <c r="N176" s="169" t="e">
        <f t="shared" si="59"/>
        <v>#DIV/0!</v>
      </c>
      <c r="O176" s="169" t="e">
        <f t="shared" si="59"/>
        <v>#DIV/0!</v>
      </c>
      <c r="P176" s="169" t="e">
        <f t="shared" si="59"/>
        <v>#DIV/0!</v>
      </c>
    </row>
    <row r="177" spans="1:23" ht="16.5" customHeight="1" x14ac:dyDescent="0.2">
      <c r="D177" s="95" t="s">
        <v>28</v>
      </c>
      <c r="E177" s="167"/>
      <c r="F177" s="97"/>
      <c r="G177" s="168" t="e">
        <f>G172+G176</f>
        <v>#DIV/0!</v>
      </c>
      <c r="H177" s="168" t="e">
        <f t="shared" ref="H177:P177" si="60">H172+H176</f>
        <v>#DIV/0!</v>
      </c>
      <c r="I177" s="168" t="e">
        <f t="shared" si="60"/>
        <v>#DIV/0!</v>
      </c>
      <c r="J177" s="168" t="e">
        <f t="shared" si="60"/>
        <v>#DIV/0!</v>
      </c>
      <c r="K177" s="168" t="e">
        <f t="shared" si="60"/>
        <v>#DIV/0!</v>
      </c>
      <c r="L177" s="168" t="e">
        <f t="shared" si="60"/>
        <v>#DIV/0!</v>
      </c>
      <c r="M177" s="168" t="e">
        <f t="shared" si="60"/>
        <v>#DIV/0!</v>
      </c>
      <c r="N177" s="168" t="e">
        <f t="shared" si="60"/>
        <v>#DIV/0!</v>
      </c>
      <c r="O177" s="168" t="e">
        <f t="shared" si="60"/>
        <v>#DIV/0!</v>
      </c>
      <c r="P177" s="168" t="e">
        <f t="shared" si="60"/>
        <v>#DIV/0!</v>
      </c>
    </row>
    <row r="178" spans="1:23" ht="16.5" customHeight="1" x14ac:dyDescent="0.2">
      <c r="D178" s="95" t="s">
        <v>29</v>
      </c>
      <c r="E178" s="167"/>
      <c r="F178" s="97"/>
      <c r="G178" s="183" t="e">
        <f t="shared" ref="G178:P178" si="61">G177/G37</f>
        <v>#DIV/0!</v>
      </c>
      <c r="H178" s="183" t="e">
        <f t="shared" si="61"/>
        <v>#DIV/0!</v>
      </c>
      <c r="I178" s="183" t="e">
        <f t="shared" si="61"/>
        <v>#DIV/0!</v>
      </c>
      <c r="J178" s="183" t="e">
        <f t="shared" si="61"/>
        <v>#DIV/0!</v>
      </c>
      <c r="K178" s="183" t="e">
        <f t="shared" si="61"/>
        <v>#DIV/0!</v>
      </c>
      <c r="L178" s="183" t="e">
        <f t="shared" si="61"/>
        <v>#DIV/0!</v>
      </c>
      <c r="M178" s="183" t="e">
        <f t="shared" si="61"/>
        <v>#DIV/0!</v>
      </c>
      <c r="N178" s="183" t="e">
        <f t="shared" si="61"/>
        <v>#DIV/0!</v>
      </c>
      <c r="O178" s="183" t="e">
        <f t="shared" si="61"/>
        <v>#DIV/0!</v>
      </c>
      <c r="P178" s="183" t="e">
        <f t="shared" si="61"/>
        <v>#DIV/0!</v>
      </c>
    </row>
    <row r="180" spans="1:23" ht="16.5" customHeight="1" x14ac:dyDescent="0.25">
      <c r="E180" s="4"/>
    </row>
    <row r="181" spans="1:23" ht="16.5" customHeight="1" x14ac:dyDescent="0.25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2"/>
    </row>
    <row r="182" spans="1:23" ht="16.5" customHeight="1" x14ac:dyDescent="0.25">
      <c r="C182" s="359" t="s">
        <v>116</v>
      </c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72"/>
    </row>
    <row r="183" spans="1:23" ht="16.5" customHeight="1" x14ac:dyDescent="0.25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2"/>
    </row>
    <row r="184" spans="1:23" ht="15" x14ac:dyDescent="0.25">
      <c r="C184" s="187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88" t="s">
        <v>117</v>
      </c>
      <c r="U184" s="189"/>
      <c r="V184" s="189"/>
      <c r="W184" s="189"/>
    </row>
    <row r="185" spans="1:23" ht="15.75" thickBot="1" x14ac:dyDescent="0.3">
      <c r="C185" s="190"/>
      <c r="D185" s="224" t="s">
        <v>118</v>
      </c>
      <c r="E185" s="234" t="s">
        <v>64</v>
      </c>
      <c r="F185" s="65"/>
      <c r="G185" s="353">
        <f>G4</f>
        <v>1</v>
      </c>
      <c r="H185" s="67">
        <f t="shared" ref="H185:P185" si="62">H4</f>
        <v>2</v>
      </c>
      <c r="I185" s="67">
        <f t="shared" ref="I185:P185" si="63">I4</f>
        <v>3</v>
      </c>
      <c r="J185" s="67">
        <f t="shared" si="63"/>
        <v>4</v>
      </c>
      <c r="K185" s="67">
        <f t="shared" si="63"/>
        <v>5</v>
      </c>
      <c r="L185" s="67">
        <f t="shared" si="63"/>
        <v>6</v>
      </c>
      <c r="M185" s="67">
        <f t="shared" si="63"/>
        <v>7</v>
      </c>
      <c r="N185" s="67">
        <f t="shared" si="63"/>
        <v>8</v>
      </c>
      <c r="O185" s="67">
        <f t="shared" si="63"/>
        <v>9</v>
      </c>
      <c r="P185" s="67">
        <f t="shared" si="63"/>
        <v>10</v>
      </c>
      <c r="Q185" s="15"/>
      <c r="R185" s="72"/>
      <c r="T185" s="191" t="s">
        <v>119</v>
      </c>
      <c r="U185" s="72"/>
      <c r="V185" s="192"/>
      <c r="W185" s="193">
        <v>42736</v>
      </c>
    </row>
    <row r="186" spans="1:23" ht="3.6" customHeight="1" x14ac:dyDescent="0.25">
      <c r="C186" s="194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1"/>
      <c r="U186" s="72"/>
      <c r="V186" s="72"/>
      <c r="W186" s="195"/>
    </row>
    <row r="187" spans="1:23" ht="15" x14ac:dyDescent="0.25">
      <c r="C187" s="321"/>
      <c r="D187" s="225" t="s">
        <v>62</v>
      </c>
      <c r="E187" s="76">
        <f>E6</f>
        <v>0</v>
      </c>
      <c r="F187" s="75"/>
      <c r="G187" s="76">
        <f t="shared" ref="G187:P189" si="64">G6</f>
        <v>0</v>
      </c>
      <c r="H187" s="77">
        <f t="shared" si="64"/>
        <v>0</v>
      </c>
      <c r="I187" s="77">
        <f t="shared" si="64"/>
        <v>0</v>
      </c>
      <c r="J187" s="77">
        <f t="shared" si="64"/>
        <v>0</v>
      </c>
      <c r="K187" s="77">
        <f t="shared" si="64"/>
        <v>0</v>
      </c>
      <c r="L187" s="77">
        <f t="shared" si="64"/>
        <v>0</v>
      </c>
      <c r="M187" s="77">
        <f t="shared" si="64"/>
        <v>0</v>
      </c>
      <c r="N187" s="77">
        <f t="shared" si="64"/>
        <v>0</v>
      </c>
      <c r="O187" s="77">
        <f t="shared" si="64"/>
        <v>0</v>
      </c>
      <c r="P187" s="77">
        <f t="shared" si="64"/>
        <v>0</v>
      </c>
      <c r="Q187" s="262"/>
      <c r="R187" s="72"/>
      <c r="T187" s="191" t="s">
        <v>120</v>
      </c>
      <c r="U187" s="72"/>
      <c r="V187" s="72"/>
      <c r="W187" s="196">
        <v>0.03</v>
      </c>
    </row>
    <row r="188" spans="1:23" ht="15" x14ac:dyDescent="0.25">
      <c r="C188" s="321"/>
      <c r="D188" s="225" t="s">
        <v>61</v>
      </c>
      <c r="E188" s="76">
        <f>E7</f>
        <v>0</v>
      </c>
      <c r="F188" s="75"/>
      <c r="G188" s="76">
        <f t="shared" si="64"/>
        <v>0</v>
      </c>
      <c r="H188" s="77">
        <f t="shared" si="64"/>
        <v>0</v>
      </c>
      <c r="I188" s="77">
        <f t="shared" si="64"/>
        <v>0</v>
      </c>
      <c r="J188" s="77">
        <f t="shared" si="64"/>
        <v>0</v>
      </c>
      <c r="K188" s="77">
        <f t="shared" si="64"/>
        <v>0</v>
      </c>
      <c r="L188" s="77">
        <f t="shared" si="64"/>
        <v>0</v>
      </c>
      <c r="M188" s="77">
        <f t="shared" si="64"/>
        <v>0</v>
      </c>
      <c r="N188" s="77">
        <f t="shared" si="64"/>
        <v>0</v>
      </c>
      <c r="O188" s="77">
        <f t="shared" si="64"/>
        <v>0</v>
      </c>
      <c r="P188" s="77">
        <f t="shared" si="64"/>
        <v>0</v>
      </c>
      <c r="Q188" s="262"/>
      <c r="R188" s="72"/>
      <c r="T188" s="191"/>
      <c r="U188" s="72"/>
      <c r="V188" s="72"/>
      <c r="W188" s="197"/>
    </row>
    <row r="189" spans="1:23" ht="15" x14ac:dyDescent="0.25">
      <c r="C189" s="321"/>
      <c r="D189" s="225" t="s">
        <v>60</v>
      </c>
      <c r="E189" s="76" t="str">
        <f>E8</f>
        <v xml:space="preserve">, </v>
      </c>
      <c r="F189" s="75"/>
      <c r="G189" s="76" t="str">
        <f t="shared" si="64"/>
        <v xml:space="preserve">, </v>
      </c>
      <c r="H189" s="77" t="str">
        <f t="shared" si="64"/>
        <v xml:space="preserve">, </v>
      </c>
      <c r="I189" s="77" t="str">
        <f t="shared" si="64"/>
        <v xml:space="preserve">, </v>
      </c>
      <c r="J189" s="77" t="str">
        <f t="shared" si="64"/>
        <v xml:space="preserve">, </v>
      </c>
      <c r="K189" s="77" t="str">
        <f t="shared" si="64"/>
        <v xml:space="preserve">, </v>
      </c>
      <c r="L189" s="77" t="str">
        <f t="shared" si="64"/>
        <v xml:space="preserve">, </v>
      </c>
      <c r="M189" s="77" t="str">
        <f t="shared" si="64"/>
        <v xml:space="preserve">, </v>
      </c>
      <c r="N189" s="77" t="str">
        <f t="shared" si="64"/>
        <v xml:space="preserve">, </v>
      </c>
      <c r="O189" s="77" t="str">
        <f t="shared" si="64"/>
        <v xml:space="preserve">, </v>
      </c>
      <c r="P189" s="77" t="str">
        <f t="shared" si="64"/>
        <v xml:space="preserve">, </v>
      </c>
      <c r="Q189" s="262"/>
      <c r="R189" s="72"/>
    </row>
    <row r="190" spans="1:23" ht="3.6" customHeight="1" x14ac:dyDescent="0.25">
      <c r="C190" s="322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2"/>
      <c r="R190" s="72"/>
    </row>
    <row r="191" spans="1:23" ht="15" x14ac:dyDescent="0.25">
      <c r="C191" s="198"/>
      <c r="D191" s="226" t="s">
        <v>65</v>
      </c>
      <c r="E191" s="236"/>
      <c r="F191" s="199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4"/>
      <c r="R191" s="72"/>
    </row>
    <row r="192" spans="1:23" ht="3.6" customHeight="1" x14ac:dyDescent="0.25">
      <c r="C192" s="322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2"/>
      <c r="R192" s="72"/>
    </row>
    <row r="193" spans="3:18" ht="15" x14ac:dyDescent="0.25">
      <c r="C193" s="321"/>
      <c r="D193" s="225" t="s">
        <v>59</v>
      </c>
      <c r="E193" s="79">
        <f>E12</f>
        <v>0</v>
      </c>
      <c r="F193" s="75"/>
      <c r="G193" s="79">
        <f t="shared" ref="G193:P193" si="65">G12</f>
        <v>0</v>
      </c>
      <c r="H193" s="80">
        <f t="shared" si="65"/>
        <v>0</v>
      </c>
      <c r="I193" s="80">
        <f t="shared" si="65"/>
        <v>0</v>
      </c>
      <c r="J193" s="80">
        <f t="shared" si="65"/>
        <v>0</v>
      </c>
      <c r="K193" s="80">
        <f t="shared" si="65"/>
        <v>0</v>
      </c>
      <c r="L193" s="80">
        <f t="shared" si="65"/>
        <v>0</v>
      </c>
      <c r="M193" s="80">
        <f t="shared" si="65"/>
        <v>0</v>
      </c>
      <c r="N193" s="80">
        <f t="shared" si="65"/>
        <v>0</v>
      </c>
      <c r="O193" s="80">
        <f t="shared" si="65"/>
        <v>0</v>
      </c>
      <c r="P193" s="80">
        <f t="shared" si="65"/>
        <v>0</v>
      </c>
      <c r="Q193" s="265"/>
      <c r="R193" s="72"/>
    </row>
    <row r="194" spans="3:18" ht="16.5" customHeight="1" x14ac:dyDescent="0.25">
      <c r="C194" s="321"/>
      <c r="D194" s="225" t="s">
        <v>121</v>
      </c>
      <c r="E194" s="249" t="e">
        <f>E120</f>
        <v>#DIV/0!</v>
      </c>
      <c r="F194" s="75"/>
      <c r="G194" s="250" t="e">
        <f t="shared" ref="G194:P194" si="66">G120</f>
        <v>#DIV/0!</v>
      </c>
      <c r="H194" s="251" t="e">
        <f t="shared" si="66"/>
        <v>#DIV/0!</v>
      </c>
      <c r="I194" s="251" t="e">
        <f t="shared" si="66"/>
        <v>#DIV/0!</v>
      </c>
      <c r="J194" s="251" t="e">
        <f t="shared" si="66"/>
        <v>#DIV/0!</v>
      </c>
      <c r="K194" s="251" t="e">
        <f t="shared" si="66"/>
        <v>#DIV/0!</v>
      </c>
      <c r="L194" s="251" t="e">
        <f t="shared" si="66"/>
        <v>#DIV/0!</v>
      </c>
      <c r="M194" s="251" t="e">
        <f t="shared" si="66"/>
        <v>#DIV/0!</v>
      </c>
      <c r="N194" s="251" t="e">
        <f t="shared" si="66"/>
        <v>#DIV/0!</v>
      </c>
      <c r="O194" s="251" t="e">
        <f t="shared" si="66"/>
        <v>#DIV/0!</v>
      </c>
      <c r="P194" s="251" t="e">
        <f t="shared" si="66"/>
        <v>#DIV/0!</v>
      </c>
      <c r="Q194" s="323"/>
      <c r="R194" s="72"/>
    </row>
    <row r="195" spans="3:18" ht="16.5" customHeight="1" x14ac:dyDescent="0.25">
      <c r="C195" s="198"/>
      <c r="D195" s="226" t="s">
        <v>122</v>
      </c>
      <c r="E195" s="236"/>
      <c r="F195" s="199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65"/>
      <c r="R195" s="72"/>
    </row>
    <row r="196" spans="3:18" ht="3.75" customHeight="1" x14ac:dyDescent="0.25">
      <c r="C196" s="324"/>
      <c r="D196" s="78"/>
      <c r="E196" s="325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65"/>
      <c r="R196" s="72"/>
    </row>
    <row r="197" spans="3:18" ht="16.5" customHeight="1" x14ac:dyDescent="0.25">
      <c r="C197" s="321"/>
      <c r="D197" s="225" t="s">
        <v>55</v>
      </c>
      <c r="E197" s="259" t="str">
        <f>E23</f>
        <v>Fee Simple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65"/>
      <c r="R197" s="72"/>
    </row>
    <row r="198" spans="3:18" ht="16.5" customHeight="1" x14ac:dyDescent="0.25">
      <c r="C198" s="326"/>
      <c r="D198" s="244" t="s">
        <v>142</v>
      </c>
      <c r="E198" s="260"/>
      <c r="F198" s="205"/>
      <c r="G198" s="245" t="e">
        <f t="shared" ref="G198:P198" si="67">G194*(1+G197)</f>
        <v>#DIV/0!</v>
      </c>
      <c r="H198" s="246" t="e">
        <f t="shared" si="67"/>
        <v>#DIV/0!</v>
      </c>
      <c r="I198" s="246" t="e">
        <f t="shared" si="67"/>
        <v>#DIV/0!</v>
      </c>
      <c r="J198" s="246" t="e">
        <f t="shared" si="67"/>
        <v>#DIV/0!</v>
      </c>
      <c r="K198" s="246" t="e">
        <f t="shared" si="67"/>
        <v>#DIV/0!</v>
      </c>
      <c r="L198" s="246" t="e">
        <f t="shared" si="67"/>
        <v>#DIV/0!</v>
      </c>
      <c r="M198" s="246" t="e">
        <f t="shared" si="67"/>
        <v>#DIV/0!</v>
      </c>
      <c r="N198" s="246" t="e">
        <f t="shared" si="67"/>
        <v>#DIV/0!</v>
      </c>
      <c r="O198" s="246" t="e">
        <f t="shared" si="67"/>
        <v>#DIV/0!</v>
      </c>
      <c r="P198" s="246" t="e">
        <f t="shared" si="67"/>
        <v>#DIV/0!</v>
      </c>
      <c r="Q198" s="323"/>
      <c r="R198" s="72"/>
    </row>
    <row r="199" spans="3:18" ht="16.5" customHeight="1" x14ac:dyDescent="0.25">
      <c r="C199" s="321"/>
      <c r="D199" s="354" t="s">
        <v>124</v>
      </c>
      <c r="E199" s="259" t="str">
        <f>E22</f>
        <v>---</v>
      </c>
      <c r="F199" s="75"/>
      <c r="G199" s="24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65"/>
      <c r="R199" s="72"/>
    </row>
    <row r="200" spans="3:18" ht="16.5" customHeight="1" x14ac:dyDescent="0.25">
      <c r="C200" s="326"/>
      <c r="D200" s="244" t="s">
        <v>142</v>
      </c>
      <c r="E200" s="260"/>
      <c r="F200" s="205"/>
      <c r="G200" s="245" t="e">
        <f t="shared" ref="G200:P200" si="68">G198*(1+G199)</f>
        <v>#DIV/0!</v>
      </c>
      <c r="H200" s="246" t="e">
        <f t="shared" si="68"/>
        <v>#DIV/0!</v>
      </c>
      <c r="I200" s="246" t="e">
        <f t="shared" si="68"/>
        <v>#DIV/0!</v>
      </c>
      <c r="J200" s="246" t="e">
        <f t="shared" si="68"/>
        <v>#DIV/0!</v>
      </c>
      <c r="K200" s="246" t="e">
        <f t="shared" si="68"/>
        <v>#DIV/0!</v>
      </c>
      <c r="L200" s="246" t="e">
        <f t="shared" si="68"/>
        <v>#DIV/0!</v>
      </c>
      <c r="M200" s="246" t="e">
        <f t="shared" si="68"/>
        <v>#DIV/0!</v>
      </c>
      <c r="N200" s="246" t="e">
        <f t="shared" si="68"/>
        <v>#DIV/0!</v>
      </c>
      <c r="O200" s="246" t="e">
        <f t="shared" si="68"/>
        <v>#DIV/0!</v>
      </c>
      <c r="P200" s="246" t="e">
        <f t="shared" si="68"/>
        <v>#DIV/0!</v>
      </c>
      <c r="Q200" s="323"/>
      <c r="R200" s="72"/>
    </row>
    <row r="201" spans="3:18" ht="16.5" customHeight="1" x14ac:dyDescent="0.25">
      <c r="C201" s="321"/>
      <c r="D201" s="354" t="s">
        <v>123</v>
      </c>
      <c r="E201" s="355"/>
      <c r="F201" s="75"/>
      <c r="G201" s="24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65"/>
      <c r="R201" s="72"/>
    </row>
    <row r="202" spans="3:18" ht="16.5" customHeight="1" x14ac:dyDescent="0.25">
      <c r="C202" s="326"/>
      <c r="D202" s="244" t="s">
        <v>142</v>
      </c>
      <c r="E202" s="260"/>
      <c r="F202" s="205"/>
      <c r="G202" s="245" t="e">
        <f t="shared" ref="G202:P202" si="69">G200*(1+G201)</f>
        <v>#DIV/0!</v>
      </c>
      <c r="H202" s="246" t="e">
        <f t="shared" si="69"/>
        <v>#DIV/0!</v>
      </c>
      <c r="I202" s="246" t="e">
        <f t="shared" si="69"/>
        <v>#DIV/0!</v>
      </c>
      <c r="J202" s="246" t="e">
        <f t="shared" si="69"/>
        <v>#DIV/0!</v>
      </c>
      <c r="K202" s="246" t="e">
        <f t="shared" si="69"/>
        <v>#DIV/0!</v>
      </c>
      <c r="L202" s="246" t="e">
        <f t="shared" si="69"/>
        <v>#DIV/0!</v>
      </c>
      <c r="M202" s="246" t="e">
        <f t="shared" si="69"/>
        <v>#DIV/0!</v>
      </c>
      <c r="N202" s="246" t="e">
        <f t="shared" si="69"/>
        <v>#DIV/0!</v>
      </c>
      <c r="O202" s="246" t="e">
        <f t="shared" si="69"/>
        <v>#DIV/0!</v>
      </c>
      <c r="P202" s="246" t="e">
        <f t="shared" si="69"/>
        <v>#DIV/0!</v>
      </c>
      <c r="Q202" s="327"/>
      <c r="R202" s="72"/>
    </row>
    <row r="203" spans="3:18" ht="16.5" customHeight="1" x14ac:dyDescent="0.25">
      <c r="C203" s="321"/>
      <c r="D203" s="225" t="s">
        <v>125</v>
      </c>
      <c r="E203" s="352">
        <f>($W$185-E193)/30.4735*($W$187/12)</f>
        <v>3.5059970137988747</v>
      </c>
      <c r="F203" s="75"/>
      <c r="G203" s="106">
        <f>($W$185-G193)/30.4735*($W$187/12)</f>
        <v>3.5059970137988747</v>
      </c>
      <c r="H203" s="107">
        <f t="shared" ref="H203:P203" si="70">($W$185-H193)/30.4735*($W$187/12)</f>
        <v>3.5059970137988747</v>
      </c>
      <c r="I203" s="107">
        <f t="shared" si="70"/>
        <v>3.5059970137988747</v>
      </c>
      <c r="J203" s="107">
        <f t="shared" si="70"/>
        <v>3.5059970137988747</v>
      </c>
      <c r="K203" s="107">
        <f t="shared" si="70"/>
        <v>3.5059970137988747</v>
      </c>
      <c r="L203" s="107">
        <f t="shared" si="70"/>
        <v>3.5059970137988747</v>
      </c>
      <c r="M203" s="107">
        <f t="shared" si="70"/>
        <v>3.5059970137988747</v>
      </c>
      <c r="N203" s="107">
        <f t="shared" si="70"/>
        <v>3.5059970137988747</v>
      </c>
      <c r="O203" s="107">
        <f t="shared" si="70"/>
        <v>3.5059970137988747</v>
      </c>
      <c r="P203" s="107">
        <f t="shared" si="70"/>
        <v>3.5059970137988747</v>
      </c>
      <c r="Q203" s="265"/>
      <c r="R203" s="72"/>
    </row>
    <row r="204" spans="3:18" ht="16.5" customHeight="1" x14ac:dyDescent="0.25">
      <c r="C204" s="328"/>
      <c r="D204" s="228" t="s">
        <v>126</v>
      </c>
      <c r="E204" s="203" t="e">
        <f>E194*(1+E203)</f>
        <v>#DIV/0!</v>
      </c>
      <c r="F204" s="248"/>
      <c r="G204" s="203" t="e">
        <f t="shared" ref="G204:P204" si="71">G202*(1+G203)</f>
        <v>#DIV/0!</v>
      </c>
      <c r="H204" s="204" t="e">
        <f t="shared" si="71"/>
        <v>#DIV/0!</v>
      </c>
      <c r="I204" s="204" t="e">
        <f t="shared" si="71"/>
        <v>#DIV/0!</v>
      </c>
      <c r="J204" s="204" t="e">
        <f t="shared" si="71"/>
        <v>#DIV/0!</v>
      </c>
      <c r="K204" s="204" t="e">
        <f t="shared" si="71"/>
        <v>#DIV/0!</v>
      </c>
      <c r="L204" s="204" t="e">
        <f t="shared" si="71"/>
        <v>#DIV/0!</v>
      </c>
      <c r="M204" s="204" t="e">
        <f t="shared" si="71"/>
        <v>#DIV/0!</v>
      </c>
      <c r="N204" s="204" t="e">
        <f t="shared" si="71"/>
        <v>#DIV/0!</v>
      </c>
      <c r="O204" s="204" t="e">
        <f t="shared" si="71"/>
        <v>#DIV/0!</v>
      </c>
      <c r="P204" s="204" t="e">
        <f t="shared" si="71"/>
        <v>#DIV/0!</v>
      </c>
      <c r="Q204" s="265"/>
      <c r="R204" s="72"/>
    </row>
    <row r="205" spans="3:18" ht="15" x14ac:dyDescent="0.25">
      <c r="C205" s="198"/>
      <c r="D205" s="226" t="s">
        <v>127</v>
      </c>
      <c r="E205" s="237"/>
      <c r="F205" s="350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65"/>
      <c r="R205" s="72"/>
    </row>
    <row r="206" spans="3:18" ht="3" customHeight="1" x14ac:dyDescent="0.25">
      <c r="C206" s="324"/>
      <c r="D206" s="78"/>
      <c r="E206" s="325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65"/>
      <c r="R206" s="72"/>
    </row>
    <row r="207" spans="3:18" ht="16.5" customHeight="1" x14ac:dyDescent="0.25">
      <c r="C207" s="321"/>
      <c r="D207" s="225" t="s">
        <v>128</v>
      </c>
      <c r="E207" s="351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65"/>
      <c r="R207" s="72"/>
    </row>
    <row r="208" spans="3:18" ht="15" x14ac:dyDescent="0.25">
      <c r="C208" s="326"/>
      <c r="D208" s="229" t="s">
        <v>129</v>
      </c>
      <c r="E208" s="238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3"/>
      <c r="R208" s="72"/>
    </row>
    <row r="209" spans="3:18" ht="15" x14ac:dyDescent="0.25">
      <c r="C209" s="321"/>
      <c r="D209" s="225" t="s">
        <v>131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65"/>
      <c r="R209" s="72"/>
    </row>
    <row r="210" spans="3:18" ht="15" x14ac:dyDescent="0.25">
      <c r="C210" s="326"/>
      <c r="D210" s="229" t="s">
        <v>130</v>
      </c>
      <c r="E210" s="239">
        <f>E60</f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3"/>
      <c r="R210" s="72"/>
    </row>
    <row r="211" spans="3:18" ht="15" x14ac:dyDescent="0.25">
      <c r="C211" s="321"/>
      <c r="D211" s="225" t="s">
        <v>132</v>
      </c>
      <c r="E211" s="112">
        <f>E51</f>
        <v>0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65"/>
      <c r="R211" s="72"/>
    </row>
    <row r="212" spans="3:18" ht="16.5" customHeight="1" x14ac:dyDescent="0.25">
      <c r="C212" s="321"/>
      <c r="D212" s="225" t="s">
        <v>48</v>
      </c>
      <c r="E212" s="135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65"/>
      <c r="R212" s="72"/>
    </row>
    <row r="213" spans="3:18" ht="6.75" customHeight="1" x14ac:dyDescent="0.25">
      <c r="C213" s="329"/>
      <c r="D213" s="227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30"/>
      <c r="R213" s="72"/>
    </row>
    <row r="214" spans="3:18" ht="23.25" customHeight="1" x14ac:dyDescent="0.25">
      <c r="C214" s="331"/>
      <c r="D214" s="230" t="s">
        <v>143</v>
      </c>
      <c r="E214" s="240"/>
      <c r="F214" s="208"/>
      <c r="G214" s="209">
        <f>SUM(G207:G212)</f>
        <v>0</v>
      </c>
      <c r="H214" s="210">
        <f t="shared" ref="H214:P214" si="72">SUM(H207:H212)</f>
        <v>0</v>
      </c>
      <c r="I214" s="210">
        <f t="shared" si="72"/>
        <v>0</v>
      </c>
      <c r="J214" s="210">
        <f t="shared" si="72"/>
        <v>0</v>
      </c>
      <c r="K214" s="210">
        <f t="shared" si="72"/>
        <v>0</v>
      </c>
      <c r="L214" s="210">
        <f t="shared" si="72"/>
        <v>0</v>
      </c>
      <c r="M214" s="210">
        <f t="shared" si="72"/>
        <v>0</v>
      </c>
      <c r="N214" s="210">
        <f t="shared" si="72"/>
        <v>0</v>
      </c>
      <c r="O214" s="210">
        <f t="shared" si="72"/>
        <v>0</v>
      </c>
      <c r="P214" s="210">
        <f t="shared" si="72"/>
        <v>0</v>
      </c>
      <c r="Q214" s="332"/>
      <c r="R214" s="72"/>
    </row>
    <row r="215" spans="3:18" ht="24" customHeight="1" thickBot="1" x14ac:dyDescent="0.3">
      <c r="C215" s="333"/>
      <c r="D215" s="231" t="s">
        <v>144</v>
      </c>
      <c r="E215" s="211" t="e">
        <f>E204</f>
        <v>#DIV/0!</v>
      </c>
      <c r="F215" s="261"/>
      <c r="G215" s="211" t="e">
        <f>(SUM(G207:G213)+1)*G204</f>
        <v>#DIV/0!</v>
      </c>
      <c r="H215" s="349" t="e">
        <f>(SUM(H207:H213)+1)*H204</f>
        <v>#DIV/0!</v>
      </c>
      <c r="I215" s="349" t="e">
        <f t="shared" ref="I215:P215" si="73">(SUM(I207:I213)+1)*I204</f>
        <v>#DIV/0!</v>
      </c>
      <c r="J215" s="349" t="e">
        <f t="shared" si="73"/>
        <v>#DIV/0!</v>
      </c>
      <c r="K215" s="349" t="e">
        <f t="shared" si="73"/>
        <v>#DIV/0!</v>
      </c>
      <c r="L215" s="349" t="e">
        <f t="shared" si="73"/>
        <v>#DIV/0!</v>
      </c>
      <c r="M215" s="349" t="e">
        <f t="shared" si="73"/>
        <v>#DIV/0!</v>
      </c>
      <c r="N215" s="349" t="e">
        <f t="shared" si="73"/>
        <v>#DIV/0!</v>
      </c>
      <c r="O215" s="349" t="e">
        <f t="shared" si="73"/>
        <v>#DIV/0!</v>
      </c>
      <c r="P215" s="349" t="e">
        <f t="shared" si="73"/>
        <v>#DIV/0!</v>
      </c>
      <c r="Q215" s="334"/>
      <c r="R215" s="72"/>
    </row>
    <row r="216" spans="3:18" ht="15.75" thickTop="1" x14ac:dyDescent="0.25">
      <c r="C216" s="212"/>
      <c r="D216" s="232" t="s">
        <v>133</v>
      </c>
      <c r="E216" s="241" t="s">
        <v>134</v>
      </c>
      <c r="F216" s="213"/>
      <c r="G216" s="214" t="s">
        <v>135</v>
      </c>
      <c r="H216" s="252" t="s">
        <v>136</v>
      </c>
      <c r="I216" s="215" t="s">
        <v>137</v>
      </c>
      <c r="J216" s="256"/>
      <c r="K216" s="335"/>
      <c r="L216" s="335"/>
      <c r="M216" s="335"/>
      <c r="N216" s="335"/>
      <c r="O216" s="335"/>
      <c r="P216" s="336"/>
      <c r="Q216" s="265"/>
      <c r="R216" s="72"/>
    </row>
    <row r="217" spans="3:18" ht="7.5" customHeight="1" x14ac:dyDescent="0.25">
      <c r="C217" s="337"/>
      <c r="D217" s="338"/>
      <c r="E217" s="339"/>
      <c r="F217" s="23"/>
      <c r="G217" s="340"/>
      <c r="H217" s="341"/>
      <c r="I217" s="341"/>
      <c r="J217" s="342"/>
      <c r="K217" s="336"/>
      <c r="L217" s="336"/>
      <c r="M217" s="336"/>
      <c r="N217" s="336"/>
      <c r="O217" s="336"/>
      <c r="P217" s="336"/>
      <c r="Q217" s="265"/>
      <c r="R217" s="72"/>
    </row>
    <row r="218" spans="3:18" ht="15" x14ac:dyDescent="0.25">
      <c r="C218" s="343"/>
      <c r="D218" s="344"/>
      <c r="E218" s="242" t="s">
        <v>138</v>
      </c>
      <c r="F218" s="75"/>
      <c r="G218" s="216" t="e">
        <f>MIN(G194:P194)</f>
        <v>#DIV/0!</v>
      </c>
      <c r="H218" s="253" t="e">
        <f>MIN(G215:P215)</f>
        <v>#DIV/0!</v>
      </c>
      <c r="I218" s="217" t="e">
        <f>(H218-G218)/G218</f>
        <v>#DIV/0!</v>
      </c>
      <c r="J218" s="257"/>
      <c r="K218" s="336"/>
      <c r="L218" s="336"/>
      <c r="M218" s="336"/>
      <c r="N218" s="336"/>
      <c r="O218" s="336"/>
      <c r="P218" s="336"/>
      <c r="Q218" s="265"/>
      <c r="R218" s="72"/>
    </row>
    <row r="219" spans="3:18" ht="16.5" customHeight="1" x14ac:dyDescent="0.25">
      <c r="C219" s="343"/>
      <c r="D219" s="344"/>
      <c r="E219" s="242" t="s">
        <v>139</v>
      </c>
      <c r="F219" s="75"/>
      <c r="G219" s="216" t="e">
        <f>MAX(G194:P194)</f>
        <v>#DIV/0!</v>
      </c>
      <c r="H219" s="253" t="e">
        <f>MAX(G215:P215)</f>
        <v>#DIV/0!</v>
      </c>
      <c r="I219" s="217" t="e">
        <f>(H219-G219)/G219</f>
        <v>#DIV/0!</v>
      </c>
      <c r="J219" s="257"/>
      <c r="K219" s="345"/>
      <c r="L219" s="345"/>
      <c r="M219" s="345"/>
      <c r="N219" s="345"/>
      <c r="O219" s="345"/>
      <c r="P219" s="345"/>
      <c r="Q219" s="265"/>
      <c r="R219" s="72"/>
    </row>
    <row r="220" spans="3:18" ht="16.5" customHeight="1" x14ac:dyDescent="0.25">
      <c r="C220" s="343"/>
      <c r="D220" s="344"/>
      <c r="E220" s="242" t="s">
        <v>140</v>
      </c>
      <c r="F220" s="75"/>
      <c r="G220" s="218" t="e">
        <f>AVERAGE(G194:P194)</f>
        <v>#DIV/0!</v>
      </c>
      <c r="H220" s="254" t="e">
        <f>AVERAGE(G215:P215)</f>
        <v>#DIV/0!</v>
      </c>
      <c r="I220" s="217" t="e">
        <f>(H220-G220)/G220</f>
        <v>#DIV/0!</v>
      </c>
      <c r="J220" s="257"/>
      <c r="K220" s="184"/>
      <c r="L220" s="184"/>
      <c r="M220" s="184"/>
      <c r="N220" s="184"/>
      <c r="O220" s="184"/>
      <c r="P220" s="184"/>
      <c r="Q220" s="265"/>
      <c r="R220" s="72"/>
    </row>
    <row r="221" spans="3:18" ht="16.5" customHeight="1" thickBot="1" x14ac:dyDescent="0.3">
      <c r="C221" s="346"/>
      <c r="D221" s="347"/>
      <c r="E221" s="243" t="s">
        <v>141</v>
      </c>
      <c r="F221" s="219"/>
      <c r="G221" s="220" t="e">
        <f>MEDIAN(G194:P194)</f>
        <v>#DIV/0!</v>
      </c>
      <c r="H221" s="255" t="e">
        <f>MEDIAN(G215:P215)</f>
        <v>#DIV/0!</v>
      </c>
      <c r="I221" s="221" t="e">
        <f>(H221-G221)/G221</f>
        <v>#DIV/0!</v>
      </c>
      <c r="J221" s="258"/>
      <c r="K221" s="222"/>
      <c r="L221" s="222"/>
      <c r="M221" s="222"/>
      <c r="N221" s="222"/>
      <c r="O221" s="222"/>
      <c r="P221" s="222"/>
      <c r="Q221" s="348"/>
      <c r="R221" s="72"/>
    </row>
    <row r="222" spans="3:18" ht="16.5" customHeight="1" thickTop="1" x14ac:dyDescent="0.25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2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</sheetData>
  <customSheetViews>
    <customSheetView guid="{D366EA95-B04D-499F-B9C9-44F659EA575A}" scale="90" showPageBreaks="1" fitToPage="1" printArea="1" hiddenRows="1" hiddenColumns="1" topLeftCell="C1">
      <selection activeCell="H23" sqref="H23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43937A41-1FD2-4464-B0E1-5C699C21CB34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768D1ABE-31EB-4DEB-BD41-8857D64F0AD7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8C09B9CA-CC91-47B6-99A9-4BADD4AF75F3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1A7AC83C-5B1E-4958-992C-6D76D464C5EB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CC70CB4B-380E-4D7E-9ECD-7E402F1CC7DB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0bdd5e459b2b4daa8df60cfcaef63d89">
    <vt:lpwstr>k3e362469b3d14282bf2_F_20</vt:lpwstr>
  </property>
  <property fmtid="{D5CDD505-2E9C-101B-9397-08002B2CF9AE}" pid="1194" name="g92d9b88576cf4b3b8dccc898c7388735">
    <vt:lpwstr>k07b7d0a756a84ee8806_X_k6424e3c3ce5745ea9ba_A_1</vt:lpwstr>
  </property>
  <property fmtid="{D5CDD505-2E9C-101B-9397-08002B2CF9AE}" pid="1195" name="gd803e593945e4d9291e23ff25c17980c">
    <vt:lpwstr>k07b7d0a756a84ee8806_X_k6424e3c3ce5745ea9ba_A_2</vt:lpwstr>
  </property>
  <property fmtid="{D5CDD505-2E9C-101B-9397-08002B2CF9AE}" pid="1196" name="g14a8ee88437b47a998575e7e6b8c05bd">
    <vt:lpwstr>k07b7d0a756a84ee8806_X_k6424e3c3ce5745ea9ba_A_3</vt:lpwstr>
  </property>
  <property fmtid="{D5CDD505-2E9C-101B-9397-08002B2CF9AE}" pid="1197" name="g4e101c1794824b859150d60adb21ea03">
    <vt:lpwstr>k07b7d0a756a84ee8806_X_k6424e3c3ce5745ea9ba_A_4</vt:lpwstr>
  </property>
  <property fmtid="{D5CDD505-2E9C-101B-9397-08002B2CF9AE}" pid="1198" name="g786352a4d7394f7fba7921c49d2660c1">
    <vt:lpwstr>k07b7d0a756a84ee8806_X_k6424e3c3ce5745ea9ba_A_5</vt:lpwstr>
  </property>
  <property fmtid="{D5CDD505-2E9C-101B-9397-08002B2CF9AE}" pid="1199" name="g7cd4597eb1cd47059ee9452ad893c35b">
    <vt:lpwstr>k07b7d0a756a84ee8806_X_k6424e3c3ce5745ea9ba_A_6</vt:lpwstr>
  </property>
  <property fmtid="{D5CDD505-2E9C-101B-9397-08002B2CF9AE}" pid="1200" name="g70b7cea2813d4e4f9a7111ad2246b0b0">
    <vt:lpwstr>k07b7d0a756a84ee8806_X_k6424e3c3ce5745ea9ba_A_7</vt:lpwstr>
  </property>
  <property fmtid="{D5CDD505-2E9C-101B-9397-08002B2CF9AE}" pid="1201" name="gd046dd963bb1427db87e92099f033fa7">
    <vt:lpwstr>k07b7d0a756a84ee8806_X_k6424e3c3ce5745ea9ba_A_8</vt:lpwstr>
  </property>
  <property fmtid="{D5CDD505-2E9C-101B-9397-08002B2CF9AE}" pid="1202" name="ge7d3cd816b2341bab5ca63614d93f48e">
    <vt:lpwstr>k07b7d0a756a84ee8806_X_k6424e3c3ce5745ea9ba_A_9</vt:lpwstr>
  </property>
  <property fmtid="{D5CDD505-2E9C-101B-9397-08002B2CF9AE}" pid="1203" name="g3b5a4b8630294759b91ad51e7a50d9b1">
    <vt:lpwstr>k07b7d0a756a84ee8806_X_k6424e3c3ce5745ea9ba_A_10</vt:lpwstr>
  </property>
  <property fmtid="{D5CDD505-2E9C-101B-9397-08002B2CF9AE}" pid="1204" name="g824b53cf456844fc9ee4ef4b99cf938e">
    <vt:lpwstr>k07b7d0a756a84ee8806_X_k436acf6d4ca04deca92_A_1</vt:lpwstr>
  </property>
  <property fmtid="{D5CDD505-2E9C-101B-9397-08002B2CF9AE}" pid="1205" name="gd5f2fc3ad4204ebbb8dd2a08732d1609">
    <vt:lpwstr>k07b7d0a756a84ee8806_X_k436acf6d4ca04deca92_A_2</vt:lpwstr>
  </property>
  <property fmtid="{D5CDD505-2E9C-101B-9397-08002B2CF9AE}" pid="1206" name="g92c82c78c3f941c4991255a4a2a86831">
    <vt:lpwstr>k07b7d0a756a84ee8806_X_k436acf6d4ca04deca92_A_3</vt:lpwstr>
  </property>
  <property fmtid="{D5CDD505-2E9C-101B-9397-08002B2CF9AE}" pid="1207" name="ge559352444b741e0873c80ae18624256">
    <vt:lpwstr>k07b7d0a756a84ee8806_X_k436acf6d4ca04deca92_A_4</vt:lpwstr>
  </property>
  <property fmtid="{D5CDD505-2E9C-101B-9397-08002B2CF9AE}" pid="1208" name="ge81be93566be4ce28094a58dd936b99b">
    <vt:lpwstr>k07b7d0a756a84ee8806_X_k436acf6d4ca04deca92_A_5</vt:lpwstr>
  </property>
  <property fmtid="{D5CDD505-2E9C-101B-9397-08002B2CF9AE}" pid="1209" name="g158a00d11fc94aff8c9dfbcde6bc516d">
    <vt:lpwstr>k07b7d0a756a84ee8806_X_k436acf6d4ca04deca92_A_6</vt:lpwstr>
  </property>
  <property fmtid="{D5CDD505-2E9C-101B-9397-08002B2CF9AE}" pid="1210" name="g23b5037e85234339b258bc736c61c9b0">
    <vt:lpwstr>k07b7d0a756a84ee8806_X_k436acf6d4ca04deca92_A_7</vt:lpwstr>
  </property>
  <property fmtid="{D5CDD505-2E9C-101B-9397-08002B2CF9AE}" pid="1211" name="gbd6d9251fbb4460ab017eb5f13bab03c">
    <vt:lpwstr>k07b7d0a756a84ee8806_X_k436acf6d4ca04deca92_A_8</vt:lpwstr>
  </property>
  <property fmtid="{D5CDD505-2E9C-101B-9397-08002B2CF9AE}" pid="1212" name="g5f11c80ad5e646f596cc832ac8cf3ae2">
    <vt:lpwstr>k07b7d0a756a84ee8806_X_k436acf6d4ca04deca92_A_9</vt:lpwstr>
  </property>
  <property fmtid="{D5CDD505-2E9C-101B-9397-08002B2CF9AE}" pid="1213" name="g64e26d62d378404495c7f814c3958266">
    <vt:lpwstr>k07b7d0a756a84ee8806_X_k436acf6d4ca04deca92_A_10</vt:lpwstr>
  </property>
  <property fmtid="{D5CDD505-2E9C-101B-9397-08002B2CF9AE}" pid="1214" name="gb02ad2644e8242719409606d1ae1c753">
    <vt:lpwstr>k07b7d0a756a84ee8806_X_k6424e3c3ce5745ea9ba_A_1</vt:lpwstr>
  </property>
  <property fmtid="{D5CDD505-2E9C-101B-9397-08002B2CF9AE}" pid="1215" name="geb0a29830821456d83dd0417601b5b82">
    <vt:lpwstr>k07b7d0a756a84ee8806_X_k6424e3c3ce5745ea9ba_A_2</vt:lpwstr>
  </property>
  <property fmtid="{D5CDD505-2E9C-101B-9397-08002B2CF9AE}" pid="1216" name="g5a758894f62c4c97ba3763c6fbf73762">
    <vt:lpwstr>k07b7d0a756a84ee8806_X_k6424e3c3ce5745ea9ba_A_3</vt:lpwstr>
  </property>
  <property fmtid="{D5CDD505-2E9C-101B-9397-08002B2CF9AE}" pid="1217" name="g12176b101e404edabe3de76155390bdf">
    <vt:lpwstr>k07b7d0a756a84ee8806_X_k6424e3c3ce5745ea9ba_A_4</vt:lpwstr>
  </property>
  <property fmtid="{D5CDD505-2E9C-101B-9397-08002B2CF9AE}" pid="1218" name="g453ed0e5a5614abca617a4523e5cdd1f">
    <vt:lpwstr>k07b7d0a756a84ee8806_X_k6424e3c3ce5745ea9ba_A_5</vt:lpwstr>
  </property>
  <property fmtid="{D5CDD505-2E9C-101B-9397-08002B2CF9AE}" pid="1219" name="g0e2ef1c5ae8e45a0aedef250bf79e446">
    <vt:lpwstr>k07b7d0a756a84ee8806_X_k6424e3c3ce5745ea9ba_A_6</vt:lpwstr>
  </property>
  <property fmtid="{D5CDD505-2E9C-101B-9397-08002B2CF9AE}" pid="1220" name="g6fef2de542324a7bb278c053092cdc49">
    <vt:lpwstr>k07b7d0a756a84ee8806_X_k6424e3c3ce5745ea9ba_A_7</vt:lpwstr>
  </property>
  <property fmtid="{D5CDD505-2E9C-101B-9397-08002B2CF9AE}" pid="1221" name="g6260aa6b09ae46f3b06a7e82b420b343">
    <vt:lpwstr>k07b7d0a756a84ee8806_X_k6424e3c3ce5745ea9ba_A_8</vt:lpwstr>
  </property>
  <property fmtid="{D5CDD505-2E9C-101B-9397-08002B2CF9AE}" pid="1222" name="gb711a383643f4c8caf745127a5029f46">
    <vt:lpwstr>k07b7d0a756a84ee8806_X_k6424e3c3ce5745ea9ba_A_9</vt:lpwstr>
  </property>
  <property fmtid="{D5CDD505-2E9C-101B-9397-08002B2CF9AE}" pid="1223" name="g4a00b2d3b8cb4a9887108c818a2f5eea">
    <vt:lpwstr>k07b7d0a756a84ee8806_X_k6424e3c3ce5745ea9ba_A_10</vt:lpwstr>
  </property>
  <property fmtid="{D5CDD505-2E9C-101B-9397-08002B2CF9AE}" pid="1224" name="g1d456aabfd584cd29d19819fcf8a99d3">
    <vt:lpwstr>k07b7d0a756a84ee8806_X_k2e749b699a1f494d981_A_1</vt:lpwstr>
  </property>
  <property fmtid="{D5CDD505-2E9C-101B-9397-08002B2CF9AE}" pid="1225" name="g44f2eba4a3c74f22b2f7845d7c226903">
    <vt:lpwstr>k07b7d0a756a84ee8806_X_k2e749b699a1f494d981_A_2</vt:lpwstr>
  </property>
  <property fmtid="{D5CDD505-2E9C-101B-9397-08002B2CF9AE}" pid="1226" name="g7eed0996deb84730bc22023384517f65">
    <vt:lpwstr>k07b7d0a756a84ee8806_X_k2e749b699a1f494d981_A_3</vt:lpwstr>
  </property>
  <property fmtid="{D5CDD505-2E9C-101B-9397-08002B2CF9AE}" pid="1227" name="gda7ce43576f54492a7c67825ee19acbb">
    <vt:lpwstr>k07b7d0a756a84ee8806_X_k2e749b699a1f494d981_A_4</vt:lpwstr>
  </property>
  <property fmtid="{D5CDD505-2E9C-101B-9397-08002B2CF9AE}" pid="1228" name="g068e25810e4d45aa8d3e3dd952863f46">
    <vt:lpwstr>k07b7d0a756a84ee8806_X_k2e749b699a1f494d981_A_5</vt:lpwstr>
  </property>
  <property fmtid="{D5CDD505-2E9C-101B-9397-08002B2CF9AE}" pid="1229" name="ge515e76ea8794e7b99db0989967028c1">
    <vt:lpwstr>k07b7d0a756a84ee8806_X_k2e749b699a1f494d981_A_6</vt:lpwstr>
  </property>
  <property fmtid="{D5CDD505-2E9C-101B-9397-08002B2CF9AE}" pid="1230" name="ge5deeeb494e147f2a3b7464a13417e4d">
    <vt:lpwstr>k07b7d0a756a84ee8806_X_k2e749b699a1f494d981_A_7</vt:lpwstr>
  </property>
  <property fmtid="{D5CDD505-2E9C-101B-9397-08002B2CF9AE}" pid="1231" name="gd56b5cbba72c4610be7c885903095f6e">
    <vt:lpwstr>k07b7d0a756a84ee8806_X_k2e749b699a1f494d981_A_8</vt:lpwstr>
  </property>
  <property fmtid="{D5CDD505-2E9C-101B-9397-08002B2CF9AE}" pid="1232" name="g40185cb8b39e4cb39dfcee61b35a91af">
    <vt:lpwstr>k07b7d0a756a84ee8806_X_k2e749b699a1f494d981_A_9</vt:lpwstr>
  </property>
  <property fmtid="{D5CDD505-2E9C-101B-9397-08002B2CF9AE}" pid="1233" name="g34a75f5cfc2c4718a79d4365cabc670b">
    <vt:lpwstr>k07b7d0a756a84ee8806_X_k2e749b699a1f494d981_A_10</vt:lpwstr>
  </property>
  <property fmtid="{D5CDD505-2E9C-101B-9397-08002B2CF9AE}" pid="1234" name="g4cb97e3a8474494bb3f5fced3358dc73">
    <vt:lpwstr>k07b7d0a756a84ee8806_X_ka2c0bd96310e44f6957_A_10_F_0</vt:lpwstr>
  </property>
  <property fmtid="{D5CDD505-2E9C-101B-9397-08002B2CF9AE}" pid="1235" name="g0de5f0a27a1944ffa06e44c578ba75b5">
    <vt:lpwstr>k07b7d0a756a84ee8806_X_ka2c0bd96310e44f6957_A_9_F_0</vt:lpwstr>
  </property>
  <property fmtid="{D5CDD505-2E9C-101B-9397-08002B2CF9AE}" pid="1236" name="g9be96d2dc0ef4e6093c2325d8583d8fe">
    <vt:lpwstr>k07b7d0a756a84ee8806_X_ka2c0bd96310e44f6957_A_8_F_0</vt:lpwstr>
  </property>
  <property fmtid="{D5CDD505-2E9C-101B-9397-08002B2CF9AE}" pid="1237" name="g25011671a5b34e53b148dbd34281b69a">
    <vt:lpwstr>k07b7d0a756a84ee8806_X_ka2c0bd96310e44f6957_A_7_F_0</vt:lpwstr>
  </property>
  <property fmtid="{D5CDD505-2E9C-101B-9397-08002B2CF9AE}" pid="1238" name="gdf6a058adc75480ea382db2384d7591b">
    <vt:lpwstr>k07b7d0a756a84ee8806_X_ka2c0bd96310e44f6957_A_6_F_0</vt:lpwstr>
  </property>
  <property fmtid="{D5CDD505-2E9C-101B-9397-08002B2CF9AE}" pid="1239" name="g7892c6437961422885ef4a48969c87a4">
    <vt:lpwstr>k07b7d0a756a84ee8806_X_ka2c0bd96310e44f6957_A_5_F_0</vt:lpwstr>
  </property>
  <property fmtid="{D5CDD505-2E9C-101B-9397-08002B2CF9AE}" pid="1240" name="g142fc828b82c4cc894e4521a23d1c522">
    <vt:lpwstr>k07b7d0a756a84ee8806_X_ka2c0bd96310e44f6957_A_4_F_0</vt:lpwstr>
  </property>
  <property fmtid="{D5CDD505-2E9C-101B-9397-08002B2CF9AE}" pid="1241" name="gc08a432ac9f441cb99eb88b78c93702e">
    <vt:lpwstr>k07b7d0a756a84ee8806_X_ka2c0bd96310e44f6957_A_3_F_0</vt:lpwstr>
  </property>
  <property fmtid="{D5CDD505-2E9C-101B-9397-08002B2CF9AE}" pid="1242" name="ga8f76d2201df417db9135652f8b3f392">
    <vt:lpwstr>k07b7d0a756a84ee8806_X_ka2c0bd96310e44f6957_A_2_F_0</vt:lpwstr>
  </property>
  <property fmtid="{D5CDD505-2E9C-101B-9397-08002B2CF9AE}" pid="1243" name="g9267c43923af4e75865b19e19d5b225c">
    <vt:lpwstr>k07b7d0a756a84ee8806_X_ka2c0bd96310e44f6957_A_1_F_0</vt:lpwstr>
  </property>
  <property fmtid="{D5CDD505-2E9C-101B-9397-08002B2CF9AE}" pid="1244" name="gbd94b31c6d494e14aab39d37aa26ab36">
    <vt:lpwstr>k07b7d0a756a84ee8806_X_k1be57c43b7db4027ac6_A_1</vt:lpwstr>
  </property>
  <property fmtid="{D5CDD505-2E9C-101B-9397-08002B2CF9AE}" pid="1245" name="g67439958b69d4eed81f25ef73be35a82">
    <vt:lpwstr>k07b7d0a756a84ee8806_X_k1be57c43b7db4027ac6_A_2</vt:lpwstr>
  </property>
  <property fmtid="{D5CDD505-2E9C-101B-9397-08002B2CF9AE}" pid="1246" name="gec98257783b2423d97fdab11055851ee">
    <vt:lpwstr>k07b7d0a756a84ee8806_X_k1be57c43b7db4027ac6_A_3</vt:lpwstr>
  </property>
  <property fmtid="{D5CDD505-2E9C-101B-9397-08002B2CF9AE}" pid="1247" name="g089f9113f9084c738b3b00ef9059fd6a">
    <vt:lpwstr>k07b7d0a756a84ee8806_X_k1be57c43b7db4027ac6_A_4</vt:lpwstr>
  </property>
  <property fmtid="{D5CDD505-2E9C-101B-9397-08002B2CF9AE}" pid="1248" name="g1dc32bb20e3d4b76bc9e874c85ff0130">
    <vt:lpwstr>k07b7d0a756a84ee8806_X_k1be57c43b7db4027ac6_A_5</vt:lpwstr>
  </property>
  <property fmtid="{D5CDD505-2E9C-101B-9397-08002B2CF9AE}" pid="1249" name="g4fde9668e0f5432eb0105ad43ef4669f">
    <vt:lpwstr>k07b7d0a756a84ee8806_X_k1be57c43b7db4027ac6_A_6</vt:lpwstr>
  </property>
  <property fmtid="{D5CDD505-2E9C-101B-9397-08002B2CF9AE}" pid="1250" name="gb5c709b61cce4e40bf5879a25c4f18a4">
    <vt:lpwstr>k07b7d0a756a84ee8806_X_k1be57c43b7db4027ac6_A_7</vt:lpwstr>
  </property>
  <property fmtid="{D5CDD505-2E9C-101B-9397-08002B2CF9AE}" pid="1251" name="gb52ecb4db97942bdbb29d2e238140973">
    <vt:lpwstr>k07b7d0a756a84ee8806_X_k1be57c43b7db4027ac6_A_8</vt:lpwstr>
  </property>
  <property fmtid="{D5CDD505-2E9C-101B-9397-08002B2CF9AE}" pid="1252" name="ge7276fbf0aee473f87aede1c98002ff4">
    <vt:lpwstr>k07b7d0a756a84ee8806_X_k1be57c43b7db4027ac6_A_9</vt:lpwstr>
  </property>
  <property fmtid="{D5CDD505-2E9C-101B-9397-08002B2CF9AE}" pid="1253" name="g7012ba95598e47d495f42d472104291d">
    <vt:lpwstr>k07b7d0a756a84ee8806_X_k1be57c43b7db4027ac6_A_10</vt:lpwstr>
  </property>
  <property fmtid="{D5CDD505-2E9C-101B-9397-08002B2CF9AE}" pid="1254" name="ga91b2e1ae71f4091bf82c0c148dbefd7">
    <vt:lpwstr>kefe4e906e27a457c829</vt:lpwstr>
  </property>
  <property fmtid="{D5CDD505-2E9C-101B-9397-08002B2CF9AE}" pid="1255" name="g0c7e17fa1b9c4afb851b0fd0a2f5171d">
    <vt:lpwstr>kf644da2e3f614666822</vt:lpwstr>
  </property>
</Properties>
</file>