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6" documentId="8_{912809E5-7E26-4379-A3C7-6DA900E96CB2}" xr6:coauthVersionLast="47" xr6:coauthVersionMax="47" xr10:uidLastSave="{4D32340E-EC21-42FB-8373-8E861EF45A3C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Sales'!$82:$88,'Improved Sales'!$90:$99,'Improved Sales'!$102:$102,'Improved Sales'!$104:$107,'Improved Sales'!$110:$110,'Improved Sales'!$112:$120,'Improved Sales'!$122:$126,'Improved Sales'!$128:$142</definedName>
    <definedName name="Z_3E39F341_E724_4BD9_BE2C_9A5900FF4B9A_.wvu.Cols" localSheetId="0" hidden="1">'Improved Sales'!$A:$B</definedName>
    <definedName name="Z_3E39F341_E724_4BD9_BE2C_9A5900FF4B9A_.wvu.PrintArea" localSheetId="0" hidden="1">'Improved Sales'!$C$1:$Q$143</definedName>
    <definedName name="Z_3E39F341_E724_4BD9_BE2C_9A5900FF4B9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416970F8_D3FC_479A_992D_DBA2557960CA_.wvu.Cols" localSheetId="0" hidden="1">'Improved Sales'!$A:$B</definedName>
    <definedName name="Z_416970F8_D3FC_479A_992D_DBA2557960CA_.wvu.PrintArea" localSheetId="0" hidden="1">'Improved Sales'!$C$1:$Q$143</definedName>
    <definedName name="Z_416970F8_D3FC_479A_992D_DBA2557960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60930F34_02FB_4495_B253_B9D9915E932F_.wvu.Cols" localSheetId="0" hidden="1">'Improved Sales'!$A:$B</definedName>
    <definedName name="Z_60930F34_02FB_4495_B253_B9D9915E932F_.wvu.PrintArea" localSheetId="0" hidden="1">'Improved Sales'!$C$1:$Q$143</definedName>
    <definedName name="Z_60930F34_02FB_4495_B253_B9D9915E932F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5F5A297_5F2D_4720_A180_8A087D8FD9CA_.wvu.Cols" localSheetId="0" hidden="1">'Improved Sales'!$A:$B</definedName>
    <definedName name="Z_F5F5A297_5F2D_4720_A180_8A087D8FD9CA_.wvu.PrintArea" localSheetId="0" hidden="1">'Improved Sales'!$C$1:$Q$143</definedName>
    <definedName name="Z_F5F5A297_5F2D_4720_A180_8A087D8FD9CA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Sales'!$102:$102,'Improved Sales'!$104:$107,'Improved Sales'!$110:$110,'Improved Sales'!$112:$120,'Improved Sales'!$122:$126,'Improved Sales'!$128:$142</definedName>
    <definedName name="Z_FDB3777A_9A93_400E_8827_460AEE0EE894_.wvu.Cols" localSheetId="0" hidden="1">'Improved Sales'!$A:$B</definedName>
    <definedName name="Z_FDB3777A_9A93_400E_8827_460AEE0EE894_.wvu.PrintArea" localSheetId="0" hidden="1">'Improved Sales'!$C$1:$Q$143</definedName>
    <definedName name="Z_FDB3777A_9A93_400E_8827_460AEE0EE894_.wvu.Rows" localSheetId="0" hidden="1">'Improved Sales'!$17:$17,'Improved Sales'!$19:$20,'Improved Sales'!$29:$35,'Improved Sales'!$37:$41,'Improved Sales'!$44:$50,'Improved Sales'!$53:$53,'Improved Sales'!$57:$59,'Improved Sales'!$61:$67,'Improved Sales'!$72:$76,'Improved Sales'!$78:$78,'Improved Sales'!$82:$83,'Improved Sales'!$87:$88,'Improved Sales'!$90:$99,'Improved Sales'!$102:$102,'Improved Sales'!$104:$107,'Improved Sales'!$110:$110,'Improved Sales'!$112:$120,'Improved Sales'!$122:$126,'Improved Sales'!$128:$142</definedName>
  </definedNames>
  <calcPr calcId="191029"/>
  <customWorkbookViews>
    <customWorkbookView name="Ben Blake - Personal View" guid="{60930F34-02FB-4495-B253-B9D9915E932F}" mergeInterval="0" personalView="1" maximized="1" windowWidth="1596" windowHeight="739" activeSheetId="1"/>
    <customWorkbookView name="Kurt M. Mueller, MAI - Personal View" guid="{F5F5A297-5F2D-4720-A180-8A087D8FD9CA}" mergeInterval="0" personalView="1" maximized="1" windowWidth="1050" windowHeight="715" activeSheetId="1"/>
    <customWorkbookView name="Kurt - Personal View" guid="{416970F8-D3FC-479A-992D-DBA2557960CA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3E39F341-E724-4BD9-BE2C-9A5900FF4B9A}" mergeInterval="0" personalView="1" maximized="1" windowWidth="1600" windowHeight="646" activeSheetId="1"/>
    <customWorkbookView name="Kurt M. Mueller - Personal View" guid="{FDB3777A-9A93-400E-8827-460AEE0EE894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3" i="1" l="1"/>
  <c r="J193" i="1"/>
  <c r="K193" i="1"/>
  <c r="L193" i="1"/>
  <c r="M193" i="1"/>
  <c r="N193" i="1"/>
  <c r="O193" i="1"/>
  <c r="P193" i="1"/>
  <c r="E15" i="1"/>
  <c r="E226" i="1" l="1"/>
  <c r="E205" i="1" l="1"/>
  <c r="E215" i="1" s="1"/>
  <c r="E210" i="1"/>
  <c r="H193" i="1" l="1"/>
  <c r="G193" i="1"/>
  <c r="G231" i="1" l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20" i="1" l="1"/>
  <c r="E219" i="1"/>
  <c r="G225" i="1" l="1"/>
  <c r="P63" i="1" l="1"/>
  <c r="O63" i="1"/>
  <c r="N63" i="1"/>
  <c r="M63" i="1"/>
  <c r="L63" i="1"/>
  <c r="K63" i="1"/>
  <c r="J63" i="1"/>
  <c r="I63" i="1"/>
  <c r="H63" i="1"/>
  <c r="E169" i="1" l="1"/>
  <c r="E8" i="1" l="1"/>
  <c r="E197" i="1" s="1"/>
  <c r="G8" i="1"/>
  <c r="H8" i="1"/>
  <c r="H197" i="1" s="1"/>
  <c r="I8" i="1"/>
  <c r="J8" i="1"/>
  <c r="J197" i="1" s="1"/>
  <c r="K8" i="1"/>
  <c r="K197" i="1" s="1"/>
  <c r="L8" i="1"/>
  <c r="L197" i="1" s="1"/>
  <c r="M8" i="1"/>
  <c r="M197" i="1" s="1"/>
  <c r="N8" i="1"/>
  <c r="N197" i="1" s="1"/>
  <c r="O8" i="1"/>
  <c r="P8" i="1"/>
  <c r="P197" i="1" s="1"/>
  <c r="G16" i="1"/>
  <c r="G18" i="1" s="1"/>
  <c r="H16" i="1"/>
  <c r="H18" i="1" s="1"/>
  <c r="H137" i="1" s="1"/>
  <c r="H121" i="1" s="1"/>
  <c r="H205" i="1" s="1"/>
  <c r="H209" i="1" s="1"/>
  <c r="H211" i="1" s="1"/>
  <c r="H213" i="1" s="1"/>
  <c r="I16" i="1"/>
  <c r="I18" i="1" s="1"/>
  <c r="J16" i="1"/>
  <c r="J18" i="1" s="1"/>
  <c r="K16" i="1"/>
  <c r="K18" i="1" s="1"/>
  <c r="L16" i="1"/>
  <c r="M16" i="1"/>
  <c r="N16" i="1"/>
  <c r="N18" i="1" s="1"/>
  <c r="O16" i="1"/>
  <c r="O18" i="1" s="1"/>
  <c r="P16" i="1"/>
  <c r="P18" i="1" s="1"/>
  <c r="P182" i="1" s="1"/>
  <c r="L18" i="1"/>
  <c r="L182" i="1" s="1"/>
  <c r="M18" i="1"/>
  <c r="M137" i="1" s="1"/>
  <c r="M121" i="1" s="1"/>
  <c r="M205" i="1" s="1"/>
  <c r="M209" i="1" s="1"/>
  <c r="M211" i="1" s="1"/>
  <c r="M213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G202" i="1"/>
  <c r="H43" i="1"/>
  <c r="I43" i="1"/>
  <c r="I202" i="1" s="1"/>
  <c r="J43" i="1"/>
  <c r="J202" i="1" s="1"/>
  <c r="K43" i="1"/>
  <c r="K202" i="1" s="1"/>
  <c r="L43" i="1"/>
  <c r="L202" i="1" s="1"/>
  <c r="M43" i="1"/>
  <c r="N43" i="1"/>
  <c r="O43" i="1"/>
  <c r="P43" i="1"/>
  <c r="P202" i="1" s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22" i="1" s="1"/>
  <c r="G77" i="1"/>
  <c r="G203" i="1" s="1"/>
  <c r="H77" i="1"/>
  <c r="H203" i="1" s="1"/>
  <c r="I77" i="1"/>
  <c r="I203" i="1" s="1"/>
  <c r="J77" i="1"/>
  <c r="J203" i="1" s="1"/>
  <c r="K77" i="1"/>
  <c r="K203" i="1" s="1"/>
  <c r="L77" i="1"/>
  <c r="L203" i="1" s="1"/>
  <c r="M77" i="1"/>
  <c r="N77" i="1"/>
  <c r="N203" i="1" s="1"/>
  <c r="O77" i="1"/>
  <c r="O203" i="1" s="1"/>
  <c r="P77" i="1"/>
  <c r="P203" i="1" s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I92" i="1"/>
  <c r="I95" i="1" s="1"/>
  <c r="I104" i="1" s="1"/>
  <c r="J92" i="1"/>
  <c r="J95" i="1" s="1"/>
  <c r="K92" i="1"/>
  <c r="K95" i="1" s="1"/>
  <c r="K104" i="1" s="1"/>
  <c r="L92" i="1"/>
  <c r="L95" i="1" s="1"/>
  <c r="M92" i="1"/>
  <c r="M95" i="1" s="1"/>
  <c r="M105" i="1" s="1"/>
  <c r="M117" i="1" s="1"/>
  <c r="N92" i="1"/>
  <c r="N95" i="1" s="1"/>
  <c r="O92" i="1"/>
  <c r="O95" i="1" s="1"/>
  <c r="P92" i="1"/>
  <c r="H95" i="1"/>
  <c r="H104" i="1" s="1"/>
  <c r="P95" i="1"/>
  <c r="P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1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I175" i="1" s="1"/>
  <c r="I176" i="1" s="1"/>
  <c r="I19" i="1" s="1"/>
  <c r="G172" i="1"/>
  <c r="H172" i="1"/>
  <c r="I172" i="1"/>
  <c r="J172" i="1"/>
  <c r="K172" i="1"/>
  <c r="L172" i="1"/>
  <c r="M172" i="1"/>
  <c r="N172" i="1"/>
  <c r="O172" i="1"/>
  <c r="P172" i="1"/>
  <c r="D184" i="1"/>
  <c r="G184" i="1"/>
  <c r="H184" i="1"/>
  <c r="I184" i="1"/>
  <c r="J184" i="1"/>
  <c r="K184" i="1"/>
  <c r="L184" i="1"/>
  <c r="M184" i="1"/>
  <c r="N184" i="1"/>
  <c r="O184" i="1"/>
  <c r="P184" i="1"/>
  <c r="E195" i="1"/>
  <c r="G195" i="1"/>
  <c r="H195" i="1"/>
  <c r="I195" i="1"/>
  <c r="J195" i="1"/>
  <c r="K195" i="1"/>
  <c r="L195" i="1"/>
  <c r="M195" i="1"/>
  <c r="N195" i="1"/>
  <c r="O195" i="1"/>
  <c r="P195" i="1"/>
  <c r="E196" i="1"/>
  <c r="G196" i="1"/>
  <c r="H196" i="1"/>
  <c r="I196" i="1"/>
  <c r="J196" i="1"/>
  <c r="K196" i="1"/>
  <c r="L196" i="1"/>
  <c r="M196" i="1"/>
  <c r="N196" i="1"/>
  <c r="O196" i="1"/>
  <c r="P196" i="1"/>
  <c r="G197" i="1"/>
  <c r="I197" i="1"/>
  <c r="O197" i="1"/>
  <c r="E201" i="1"/>
  <c r="G201" i="1"/>
  <c r="H201" i="1"/>
  <c r="I201" i="1"/>
  <c r="J201" i="1"/>
  <c r="K201" i="1"/>
  <c r="L201" i="1"/>
  <c r="M201" i="1"/>
  <c r="N201" i="1"/>
  <c r="O201" i="1"/>
  <c r="P201" i="1"/>
  <c r="E202" i="1"/>
  <c r="H202" i="1"/>
  <c r="M202" i="1"/>
  <c r="N202" i="1"/>
  <c r="O202" i="1"/>
  <c r="M203" i="1"/>
  <c r="E204" i="1"/>
  <c r="E214" i="1" s="1"/>
  <c r="G204" i="1"/>
  <c r="G214" i="1" s="1"/>
  <c r="H204" i="1"/>
  <c r="H214" i="1" s="1"/>
  <c r="I204" i="1"/>
  <c r="I214" i="1" s="1"/>
  <c r="J204" i="1"/>
  <c r="J214" i="1" s="1"/>
  <c r="K204" i="1"/>
  <c r="K214" i="1" s="1"/>
  <c r="L204" i="1"/>
  <c r="L214" i="1" s="1"/>
  <c r="M204" i="1"/>
  <c r="M214" i="1" s="1"/>
  <c r="N204" i="1"/>
  <c r="N214" i="1" s="1"/>
  <c r="O204" i="1"/>
  <c r="O214" i="1" s="1"/>
  <c r="P204" i="1"/>
  <c r="P214" i="1" s="1"/>
  <c r="E208" i="1"/>
  <c r="E218" i="1"/>
  <c r="E221" i="1"/>
  <c r="H225" i="1"/>
  <c r="I225" i="1"/>
  <c r="J225" i="1"/>
  <c r="K225" i="1"/>
  <c r="L225" i="1"/>
  <c r="M225" i="1"/>
  <c r="N225" i="1"/>
  <c r="O225" i="1"/>
  <c r="P225" i="1"/>
  <c r="L104" i="1" l="1"/>
  <c r="L113" i="1"/>
  <c r="E158" i="1"/>
  <c r="P185" i="1"/>
  <c r="P186" i="1" s="1"/>
  <c r="M182" i="1"/>
  <c r="M138" i="1"/>
  <c r="M122" i="1" s="1"/>
  <c r="L138" i="1"/>
  <c r="L122" i="1" s="1"/>
  <c r="L137" i="1"/>
  <c r="L121" i="1" s="1"/>
  <c r="L205" i="1" s="1"/>
  <c r="L209" i="1" s="1"/>
  <c r="L211" i="1" s="1"/>
  <c r="L213" i="1" s="1"/>
  <c r="L215" i="1" s="1"/>
  <c r="L226" i="1" s="1"/>
  <c r="N182" i="1"/>
  <c r="N138" i="1"/>
  <c r="N122" i="1" s="1"/>
  <c r="N137" i="1"/>
  <c r="N121" i="1" s="1"/>
  <c r="N205" i="1" s="1"/>
  <c r="N209" i="1" s="1"/>
  <c r="N211" i="1" s="1"/>
  <c r="N213" i="1" s="1"/>
  <c r="N215" i="1" s="1"/>
  <c r="N226" i="1" s="1"/>
  <c r="I138" i="1"/>
  <c r="I122" i="1" s="1"/>
  <c r="I182" i="1"/>
  <c r="I185" i="1" s="1"/>
  <c r="I186" i="1" s="1"/>
  <c r="I137" i="1"/>
  <c r="I121" i="1" s="1"/>
  <c r="I205" i="1" s="1"/>
  <c r="I209" i="1" s="1"/>
  <c r="I211" i="1" s="1"/>
  <c r="I213" i="1" s="1"/>
  <c r="I215" i="1" s="1"/>
  <c r="I226" i="1" s="1"/>
  <c r="E203" i="1"/>
  <c r="M185" i="1"/>
  <c r="M186" i="1" s="1"/>
  <c r="K182" i="1"/>
  <c r="K185" i="1" s="1"/>
  <c r="K186" i="1" s="1"/>
  <c r="K137" i="1"/>
  <c r="K121" i="1" s="1"/>
  <c r="K205" i="1" s="1"/>
  <c r="K209" i="1" s="1"/>
  <c r="K211" i="1" s="1"/>
  <c r="K213" i="1" s="1"/>
  <c r="K138" i="1"/>
  <c r="K122" i="1" s="1"/>
  <c r="G137" i="1"/>
  <c r="G121" i="1" s="1"/>
  <c r="G205" i="1" s="1"/>
  <c r="G229" i="1" s="1"/>
  <c r="G138" i="1"/>
  <c r="G122" i="1" s="1"/>
  <c r="G182" i="1"/>
  <c r="G185" i="1" s="1"/>
  <c r="G186" i="1" s="1"/>
  <c r="J182" i="1"/>
  <c r="J185" i="1" s="1"/>
  <c r="J186" i="1" s="1"/>
  <c r="J138" i="1"/>
  <c r="J122" i="1" s="1"/>
  <c r="J137" i="1"/>
  <c r="J121" i="1" s="1"/>
  <c r="J205" i="1" s="1"/>
  <c r="J209" i="1" s="1"/>
  <c r="J211" i="1" s="1"/>
  <c r="J213" i="1" s="1"/>
  <c r="O138" i="1"/>
  <c r="O122" i="1" s="1"/>
  <c r="O182" i="1"/>
  <c r="O185" i="1" s="1"/>
  <c r="O186" i="1" s="1"/>
  <c r="O137" i="1"/>
  <c r="O121" i="1" s="1"/>
  <c r="O205" i="1" s="1"/>
  <c r="O209" i="1" s="1"/>
  <c r="O211" i="1" s="1"/>
  <c r="O213" i="1" s="1"/>
  <c r="P113" i="1"/>
  <c r="N185" i="1"/>
  <c r="N186" i="1" s="1"/>
  <c r="P138" i="1"/>
  <c r="P122" i="1" s="1"/>
  <c r="H138" i="1"/>
  <c r="H122" i="1" s="1"/>
  <c r="N75" i="1"/>
  <c r="J75" i="1"/>
  <c r="L185" i="1"/>
  <c r="L186" i="1" s="1"/>
  <c r="P137" i="1"/>
  <c r="P121" i="1" s="1"/>
  <c r="P205" i="1" s="1"/>
  <c r="P209" i="1" s="1"/>
  <c r="P211" i="1" s="1"/>
  <c r="P213" i="1" s="1"/>
  <c r="P215" i="1" s="1"/>
  <c r="P226" i="1" s="1"/>
  <c r="G75" i="1"/>
  <c r="O113" i="1"/>
  <c r="O105" i="1"/>
  <c r="O117" i="1" s="1"/>
  <c r="O104" i="1"/>
  <c r="G105" i="1"/>
  <c r="G117" i="1" s="1"/>
  <c r="G104" i="1"/>
  <c r="J105" i="1"/>
  <c r="J117" i="1" s="1"/>
  <c r="J104" i="1"/>
  <c r="N113" i="1"/>
  <c r="N104" i="1"/>
  <c r="N105" i="1"/>
  <c r="N117" i="1" s="1"/>
  <c r="M104" i="1"/>
  <c r="P75" i="1"/>
  <c r="L75" i="1"/>
  <c r="H182" i="1"/>
  <c r="H185" i="1" s="1"/>
  <c r="H186" i="1" s="1"/>
  <c r="P105" i="1"/>
  <c r="P117" i="1" s="1"/>
  <c r="M113" i="1"/>
  <c r="L105" i="1"/>
  <c r="L117" i="1" s="1"/>
  <c r="K113" i="1"/>
  <c r="K105" i="1"/>
  <c r="K117" i="1" s="1"/>
  <c r="J113" i="1"/>
  <c r="I113" i="1"/>
  <c r="H105" i="1"/>
  <c r="H117" i="1" s="1"/>
  <c r="G113" i="1"/>
  <c r="I105" i="1"/>
  <c r="I117" i="1" s="1"/>
  <c r="H113" i="1"/>
  <c r="O75" i="1"/>
  <c r="M75" i="1"/>
  <c r="K75" i="1"/>
  <c r="I75" i="1"/>
  <c r="H75" i="1"/>
  <c r="E75" i="1"/>
  <c r="O215" i="1"/>
  <c r="O226" i="1" s="1"/>
  <c r="M215" i="1"/>
  <c r="M226" i="1" s="1"/>
  <c r="K215" i="1"/>
  <c r="K226" i="1" s="1"/>
  <c r="J215" i="1"/>
  <c r="J226" i="1" s="1"/>
  <c r="H215" i="1"/>
  <c r="H226" i="1" s="1"/>
  <c r="L175" i="1"/>
  <c r="L176" i="1" s="1"/>
  <c r="L19" i="1" s="1"/>
  <c r="G209" i="1"/>
  <c r="G211" i="1" s="1"/>
  <c r="G213" i="1" s="1"/>
  <c r="G215" i="1" s="1"/>
  <c r="G230" i="1"/>
  <c r="P175" i="1"/>
  <c r="P176" i="1" s="1"/>
  <c r="P177" i="1" s="1"/>
  <c r="H175" i="1"/>
  <c r="H176" i="1" s="1"/>
  <c r="H19" i="1" s="1"/>
  <c r="O175" i="1"/>
  <c r="O176" i="1" s="1"/>
  <c r="O19" i="1" s="1"/>
  <c r="K175" i="1"/>
  <c r="K176" i="1" s="1"/>
  <c r="K177" i="1" s="1"/>
  <c r="G175" i="1"/>
  <c r="G176" i="1" s="1"/>
  <c r="G19" i="1" s="1"/>
  <c r="N175" i="1"/>
  <c r="N176" i="1" s="1"/>
  <c r="N177" i="1" s="1"/>
  <c r="N178" i="1" s="1"/>
  <c r="N124" i="1" s="1"/>
  <c r="J175" i="1"/>
  <c r="J176" i="1" s="1"/>
  <c r="J177" i="1" s="1"/>
  <c r="J178" i="1" s="1"/>
  <c r="J124" i="1" s="1"/>
  <c r="M175" i="1"/>
  <c r="M176" i="1" s="1"/>
  <c r="M19" i="1" s="1"/>
  <c r="G232" i="1"/>
  <c r="G162" i="1"/>
  <c r="G163" i="1" s="1"/>
  <c r="G164" i="1" s="1"/>
  <c r="G123" i="1" s="1"/>
  <c r="I162" i="1"/>
  <c r="I163" i="1" s="1"/>
  <c r="I164" i="1" s="1"/>
  <c r="I123" i="1" s="1"/>
  <c r="N162" i="1"/>
  <c r="N163" i="1" s="1"/>
  <c r="N164" i="1" s="1"/>
  <c r="N123" i="1" s="1"/>
  <c r="J162" i="1"/>
  <c r="J163" i="1" s="1"/>
  <c r="J164" i="1" s="1"/>
  <c r="J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M162" i="1"/>
  <c r="M163" i="1" s="1"/>
  <c r="M164" i="1" s="1"/>
  <c r="M123" i="1" s="1"/>
  <c r="I177" i="1"/>
  <c r="O162" i="1"/>
  <c r="O163" i="1" s="1"/>
  <c r="O164" i="1" s="1"/>
  <c r="O123" i="1" s="1"/>
  <c r="K162" i="1"/>
  <c r="K163" i="1" s="1"/>
  <c r="K164" i="1" s="1"/>
  <c r="K123" i="1" s="1"/>
  <c r="G226" i="1" l="1"/>
  <c r="H230" i="1" s="1"/>
  <c r="I230" i="1" s="1"/>
  <c r="G177" i="1"/>
  <c r="G20" i="1" s="1"/>
  <c r="G110" i="1" s="1"/>
  <c r="O177" i="1"/>
  <c r="O178" i="1" s="1"/>
  <c r="O124" i="1" s="1"/>
  <c r="P19" i="1"/>
  <c r="N19" i="1"/>
  <c r="N20" i="1"/>
  <c r="N110" i="1" s="1"/>
  <c r="L177" i="1"/>
  <c r="L178" i="1" s="1"/>
  <c r="L124" i="1" s="1"/>
  <c r="K19" i="1"/>
  <c r="J20" i="1"/>
  <c r="J110" i="1" s="1"/>
  <c r="P178" i="1"/>
  <c r="P124" i="1" s="1"/>
  <c r="P20" i="1"/>
  <c r="P110" i="1" s="1"/>
  <c r="J19" i="1"/>
  <c r="H177" i="1"/>
  <c r="M177" i="1"/>
  <c r="M178" i="1" s="1"/>
  <c r="M124" i="1" s="1"/>
  <c r="I178" i="1"/>
  <c r="I124" i="1" s="1"/>
  <c r="I20" i="1"/>
  <c r="I110" i="1" s="1"/>
  <c r="K20" i="1"/>
  <c r="K110" i="1" s="1"/>
  <c r="K178" i="1"/>
  <c r="K124" i="1" s="1"/>
  <c r="H232" i="1" l="1"/>
  <c r="I232" i="1" s="1"/>
  <c r="H231" i="1"/>
  <c r="I231" i="1" s="1"/>
  <c r="G178" i="1"/>
  <c r="G124" i="1" s="1"/>
  <c r="H229" i="1"/>
  <c r="I229" i="1" s="1"/>
  <c r="O20" i="1"/>
  <c r="O110" i="1" s="1"/>
  <c r="L20" i="1"/>
  <c r="L110" i="1" s="1"/>
  <c r="H178" i="1"/>
  <c r="H124" i="1" s="1"/>
  <c r="H20" i="1"/>
  <c r="H110" i="1" s="1"/>
  <c r="M20" i="1"/>
  <c r="M110" i="1" s="1"/>
</calcChain>
</file>

<file path=xl/sharedStrings.xml><?xml version="1.0" encoding="utf-8"?>
<sst xmlns="http://schemas.openxmlformats.org/spreadsheetml/2006/main" count="182" uniqueCount="149">
  <si>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</si>
  <si>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</si>
  <si>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</si>
  <si>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</si>
  <si>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</si>
  <si>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</si>
  <si>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</si>
  <si>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</si>
  <si>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</si>
  <si>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</si>
  <si>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</si>
  <si>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</si>
  <si>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</si>
  <si>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</si>
  <si>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</si>
  <si>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</si>
  <si>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</si>
  <si>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</si>
  <si>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</si>
  <si>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</si>
  <si>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</si>
  <si>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</si>
  <si>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</si>
  <si>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</si>
  <si>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</si>
  <si>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</si>
  <si>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</si>
  <si>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</si>
  <si>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</si>
  <si>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</si>
  <si>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</si>
  <si>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</si>
  <si>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</si>
  <si>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</si>
  <si>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</si>
  <si>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</si>
  <si>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</si>
  <si>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</si>
  <si>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</si>
  <si>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</si>
  <si>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</si>
  <si>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</si>
  <si>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</si>
  <si>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</si>
  <si>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</si>
  <si>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</si>
  <si>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</si>
  <si>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</si>
  <si>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</si>
  <si>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</si>
  <si>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</si>
  <si>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</si>
  <si>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</si>
  <si>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</si>
  <si>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</si>
  <si>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</si>
  <si>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</si>
  <si>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</si>
  <si>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</si>
  <si>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</si>
  <si>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</si>
  <si>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</si>
  <si>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</si>
  <si>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</si>
  <si>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</si>
  <si>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</si>
  <si>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</si>
  <si>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</si>
  <si>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</si>
  <si>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</si>
  <si>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</si>
  <si>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</si>
  <si>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</si>
  <si>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</si>
  <si>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</si>
  <si>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</si>
  <si>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</si>
  <si>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</si>
  <si>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</si>
  <si>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</si>
  <si>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</si>
  <si>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</si>
  <si>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</si>
  <si>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</si>
  <si>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</si>
  <si>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</si>
  <si>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</si>
  <si>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</si>
  <si>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</si>
  <si>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</si>
  <si>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</si>
  <si>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</si>
  <si>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</si>
  <si>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</si>
  <si>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</si>
  <si>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</si>
  <si>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</si>
  <si>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</si>
  <si>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</si>
  <si>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</si>
  <si>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</si>
  <si>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</si>
  <si>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</si>
  <si>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</si>
  <si>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</si>
  <si>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</si>
  <si>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</si>
  <si>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</si>
  <si>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</si>
  <si>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IMPROVED SALE TRANSACTIONS</t>
  </si>
  <si>
    <t>Initial Adjust Improvement Vaue</t>
  </si>
  <si>
    <t>Effective Age</t>
  </si>
  <si>
    <t>Depr. Adjust Improvement Value</t>
  </si>
  <si>
    <t>Adjust Imp $ / SF GBA</t>
  </si>
  <si>
    <t>ADJUSTMENT FOR  IMPROVEMENT AGE: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</si>
  <si>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</si>
  <si>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</si>
  <si>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</si>
  <si>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</si>
  <si>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</si>
  <si>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</si>
  <si>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</si>
  <si>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</si>
  <si>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</si>
  <si>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</si>
  <si>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</si>
  <si>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</si>
  <si>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</si>
  <si>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</si>
  <si>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</si>
  <si>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</si>
  <si>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</si>
  <si>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</si>
  <si>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</si>
  <si>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</si>
  <si>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</si>
  <si>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</si>
  <si>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</si>
  <si>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</si>
  <si>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</si>
  <si>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</si>
  <si>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</si>
  <si>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</si>
  <si>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</si>
  <si>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Functional Utility</t>
  </si>
  <si>
    <t xml:space="preserve"> - Adjusted Price</t>
  </si>
  <si>
    <t xml:space="preserve"> - Total Net Property Adjustment</t>
  </si>
  <si>
    <t xml:space="preserve"> - Total Adjusted Imprv.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</si>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</sst>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000"/>
    <numFmt numFmtId="172" formatCode="0.0\ \x"/>
    <numFmt numFmtId="173" formatCode="0.00\ \x"/>
    <numFmt numFmtId="174" formatCode="0.0\ \t\o\ \1"/>
    <numFmt numFmtId="175" formatCode="m/d/yy;@"/>
    <numFmt numFmtId="176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76">
    <xf numFmtId="0" fontId="0" fillId="0" borderId="0" xfId="0"/>
    <xf numFmtId="0" fontId="22" fillId="29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9" borderId="11" xfId="0" applyFont="1" applyFill="1" applyBorder="1" applyAlignment="1">
      <alignment horizontal="right" vertical="center" wrapText="1"/>
    </xf>
    <xf numFmtId="0" fontId="25" fillId="30" borderId="12" xfId="0" applyFont="1" applyFill="1" applyBorder="1" applyAlignment="1">
      <alignment horizontal="left" vertical="center" wrapText="1"/>
    </xf>
    <xf numFmtId="0" fontId="25" fillId="30" borderId="13" xfId="0" applyFont="1" applyFill="1" applyBorder="1" applyAlignment="1">
      <alignment horizontal="right" vertical="center"/>
    </xf>
    <xf numFmtId="0" fontId="25" fillId="30" borderId="12" xfId="0" applyFont="1" applyFill="1" applyBorder="1" applyAlignment="1">
      <alignment horizontal="left" vertical="center"/>
    </xf>
    <xf numFmtId="0" fontId="25" fillId="30" borderId="14" xfId="0" applyFont="1" applyFill="1" applyBorder="1" applyAlignment="1">
      <alignment horizontal="right" vertical="center" wrapText="1"/>
    </xf>
    <xf numFmtId="0" fontId="25" fillId="30" borderId="15" xfId="0" applyFont="1" applyFill="1" applyBorder="1" applyAlignment="1">
      <alignment horizontal="right" vertical="center" wrapText="1"/>
    </xf>
    <xf numFmtId="0" fontId="25" fillId="30" borderId="16" xfId="0" applyFont="1" applyFill="1" applyBorder="1" applyAlignment="1">
      <alignment horizontal="right" vertical="center" wrapText="1"/>
    </xf>
    <xf numFmtId="0" fontId="22" fillId="29" borderId="17" xfId="0" applyFont="1" applyFill="1" applyBorder="1" applyAlignment="1">
      <alignment horizontal="right" vertical="center" wrapText="1"/>
    </xf>
    <xf numFmtId="0" fontId="25" fillId="30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9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1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9" borderId="32" xfId="0" applyFont="1" applyFill="1" applyBorder="1" applyAlignment="1">
      <alignment horizontal="right" vertical="center" wrapText="1"/>
    </xf>
    <xf numFmtId="0" fontId="27" fillId="22" borderId="34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0" xfId="0" applyFont="1" applyFill="1" applyBorder="1" applyAlignment="1">
      <alignment horizontal="right" vertical="center" wrapText="1"/>
    </xf>
    <xf numFmtId="0" fontId="23" fillId="22" borderId="44" xfId="0" applyFont="1" applyFill="1" applyBorder="1" applyAlignment="1">
      <alignment horizontal="right" vertical="center" wrapText="1"/>
    </xf>
    <xf numFmtId="0" fontId="22" fillId="22" borderId="45" xfId="0" applyFont="1" applyFill="1" applyBorder="1" applyAlignment="1">
      <alignment horizontal="right" vertical="center" wrapText="1"/>
    </xf>
    <xf numFmtId="0" fontId="27" fillId="22" borderId="45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9" borderId="0" xfId="0" applyFont="1" applyFill="1" applyBorder="1" applyAlignment="1">
      <alignment horizontal="right" vertical="center" wrapText="1"/>
    </xf>
    <xf numFmtId="0" fontId="29" fillId="29" borderId="0" xfId="0" applyFont="1" applyFill="1" applyBorder="1" applyAlignment="1">
      <alignment horizontal="right" vertical="center" wrapText="1"/>
    </xf>
    <xf numFmtId="3" fontId="27" fillId="29" borderId="0" xfId="0" applyNumberFormat="1" applyFont="1" applyFill="1" applyBorder="1" applyAlignment="1">
      <alignment horizontal="right" vertical="center" wrapText="1"/>
    </xf>
    <xf numFmtId="3" fontId="27" fillId="29" borderId="0" xfId="0" applyNumberFormat="1" applyFont="1" applyFill="1" applyAlignment="1">
      <alignment horizontal="right" vertical="center" wrapText="1"/>
    </xf>
    <xf numFmtId="0" fontId="30" fillId="29" borderId="0" xfId="0" applyFont="1" applyFill="1" applyBorder="1" applyAlignment="1">
      <alignment horizontal="right" vertical="center" wrapText="1"/>
    </xf>
    <xf numFmtId="3" fontId="31" fillId="29" borderId="0" xfId="0" applyNumberFormat="1" applyFont="1" applyFill="1" applyBorder="1" applyAlignment="1">
      <alignment horizontal="left" vertical="top" wrapText="1"/>
    </xf>
    <xf numFmtId="3" fontId="31" fillId="29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9" borderId="0" xfId="38" applyNumberFormat="1" applyFont="1" applyFill="1" applyBorder="1"/>
    <xf numFmtId="0" fontId="23" fillId="29" borderId="0" xfId="0" applyFont="1" applyFill="1" applyBorder="1"/>
    <xf numFmtId="0" fontId="23" fillId="29" borderId="0" xfId="0" applyFont="1" applyFill="1" applyBorder="1" applyAlignment="1">
      <alignment horizontal="right" vertical="center" wrapText="1"/>
    </xf>
    <xf numFmtId="0" fontId="34" fillId="30" borderId="46" xfId="0" applyFont="1" applyFill="1" applyBorder="1" applyAlignment="1">
      <alignment horizontal="left" vertical="center" wrapText="1"/>
    </xf>
    <xf numFmtId="0" fontId="34" fillId="30" borderId="47" xfId="0" applyFont="1" applyFill="1" applyBorder="1" applyAlignment="1">
      <alignment horizontal="right" vertical="center"/>
    </xf>
    <xf numFmtId="0" fontId="34" fillId="30" borderId="46" xfId="0" applyFont="1" applyFill="1" applyBorder="1" applyAlignment="1">
      <alignment horizontal="left" vertical="center"/>
    </xf>
    <xf numFmtId="0" fontId="34" fillId="30" borderId="48" xfId="0" applyFont="1" applyFill="1" applyBorder="1" applyAlignment="1">
      <alignment horizontal="right" vertical="center" wrapText="1"/>
    </xf>
    <xf numFmtId="0" fontId="34" fillId="30" borderId="49" xfId="0" applyFont="1" applyFill="1" applyBorder="1" applyAlignment="1">
      <alignment horizontal="right" vertical="center" wrapText="1"/>
    </xf>
    <xf numFmtId="0" fontId="34" fillId="29" borderId="26" xfId="0" applyFont="1" applyFill="1" applyBorder="1" applyAlignment="1">
      <alignment horizontal="left" vertical="center" wrapText="1"/>
    </xf>
    <xf numFmtId="0" fontId="34" fillId="29" borderId="26" xfId="0" applyFont="1" applyFill="1" applyBorder="1" applyAlignment="1">
      <alignment horizontal="left" vertical="center"/>
    </xf>
    <xf numFmtId="164" fontId="34" fillId="29" borderId="50" xfId="38" applyNumberFormat="1" applyFont="1" applyFill="1" applyBorder="1" applyAlignment="1">
      <alignment horizontal="left" vertical="center" wrapText="1"/>
    </xf>
    <xf numFmtId="0" fontId="34" fillId="29" borderId="50" xfId="0" applyFont="1" applyFill="1" applyBorder="1" applyAlignment="1">
      <alignment horizontal="left" vertical="center"/>
    </xf>
    <xf numFmtId="0" fontId="23" fillId="31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51" xfId="0" applyFont="1" applyFill="1" applyBorder="1" applyAlignment="1">
      <alignment horizontal="left" vertical="top" wrapText="1"/>
    </xf>
    <xf numFmtId="38" fontId="28" fillId="22" borderId="52" xfId="0" quotePrefix="1" applyNumberFormat="1" applyFont="1" applyFill="1" applyBorder="1" applyAlignment="1">
      <alignment horizontal="right" vertical="top" wrapText="1"/>
    </xf>
    <xf numFmtId="38" fontId="28" fillId="22" borderId="51" xfId="0" applyNumberFormat="1" applyFont="1" applyFill="1" applyBorder="1" applyAlignment="1">
      <alignment horizontal="right" vertical="top" wrapText="1"/>
    </xf>
    <xf numFmtId="38" fontId="28" fillId="22" borderId="53" xfId="0" applyNumberFormat="1" applyFont="1" applyFill="1" applyBorder="1" applyAlignment="1">
      <alignment horizontal="right" vertical="top" wrapText="1"/>
    </xf>
    <xf numFmtId="38" fontId="28" fillId="22" borderId="54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52" xfId="38" applyNumberFormat="1" applyFont="1" applyFill="1" applyBorder="1"/>
    <xf numFmtId="3" fontId="36" fillId="22" borderId="53" xfId="38" applyNumberFormat="1" applyFont="1" applyFill="1" applyBorder="1"/>
    <xf numFmtId="164" fontId="36" fillId="22" borderId="51" xfId="38" applyNumberFormat="1" applyFont="1" applyFill="1" applyBorder="1"/>
    <xf numFmtId="6" fontId="36" fillId="22" borderId="53" xfId="38" applyNumberFormat="1" applyFont="1" applyFill="1" applyBorder="1" applyAlignment="1">
      <alignment horizontal="right"/>
    </xf>
    <xf numFmtId="6" fontId="36" fillId="22" borderId="54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51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38" fontId="28" fillId="22" borderId="52" xfId="0" applyNumberFormat="1" applyFont="1" applyFill="1" applyBorder="1" applyAlignment="1">
      <alignment horizontal="right" vertical="top" wrapText="1"/>
    </xf>
    <xf numFmtId="0" fontId="28" fillId="22" borderId="51" xfId="0" applyFont="1" applyFill="1" applyBorder="1" applyAlignment="1">
      <alignment horizontal="right" vertical="top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Border="1" applyAlignment="1">
      <alignment horizontal="right" vertical="center" wrapText="1"/>
    </xf>
    <xf numFmtId="175" fontId="37" fillId="22" borderId="0" xfId="0" applyNumberFormat="1" applyFont="1" applyFill="1" applyAlignment="1">
      <alignment horizontal="right" vertical="center" wrapText="1"/>
    </xf>
    <xf numFmtId="3" fontId="28" fillId="29" borderId="0" xfId="0" applyNumberFormat="1" applyFont="1" applyFill="1" applyBorder="1" applyAlignment="1">
      <alignment horizontal="right" vertical="center" wrapText="1"/>
    </xf>
    <xf numFmtId="3" fontId="28" fillId="29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9" borderId="0" xfId="38" applyNumberFormat="1" applyFont="1" applyFill="1" applyBorder="1" applyAlignment="1">
      <alignment horizontal="center"/>
    </xf>
    <xf numFmtId="164" fontId="36" fillId="29" borderId="0" xfId="38" applyNumberFormat="1" applyFont="1" applyFill="1" applyBorder="1"/>
    <xf numFmtId="164" fontId="36" fillId="29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9" borderId="0" xfId="38" applyNumberFormat="1" applyFont="1" applyFill="1" applyBorder="1" applyAlignment="1">
      <alignment horizontal="right"/>
    </xf>
    <xf numFmtId="1" fontId="35" fillId="29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2" fontId="35" fillId="29" borderId="0" xfId="38" applyNumberFormat="1" applyFont="1" applyFill="1" applyBorder="1" applyAlignment="1">
      <alignment horizontal="right"/>
    </xf>
    <xf numFmtId="173" fontId="35" fillId="29" borderId="0" xfId="38" applyNumberFormat="1" applyFont="1" applyFill="1" applyBorder="1" applyAlignment="1">
      <alignment horizontal="right"/>
    </xf>
    <xf numFmtId="173" fontId="35" fillId="29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8" fillId="22" borderId="21" xfId="0" applyFont="1" applyFill="1" applyBorder="1" applyAlignment="1">
      <alignment horizontal="right" vertical="center" wrapText="1"/>
    </xf>
    <xf numFmtId="0" fontId="28" fillId="22" borderId="20" xfId="0" applyFont="1" applyFill="1" applyBorder="1" applyAlignment="1">
      <alignment horizontal="right" vertical="center" wrapText="1"/>
    </xf>
    <xf numFmtId="166" fontId="28" fillId="22" borderId="0" xfId="0" applyNumberFormat="1" applyFont="1" applyFill="1" applyAlignment="1">
      <alignment horizontal="right" vertical="center" wrapText="1"/>
    </xf>
    <xf numFmtId="0" fontId="28" fillId="28" borderId="0" xfId="0" applyFont="1" applyFill="1" applyAlignment="1">
      <alignment horizontal="right" vertical="center" wrapText="1"/>
    </xf>
    <xf numFmtId="0" fontId="28" fillId="28" borderId="21" xfId="0" applyFont="1" applyFill="1" applyBorder="1" applyAlignment="1">
      <alignment horizontal="center" vertical="center" wrapText="1"/>
    </xf>
    <xf numFmtId="0" fontId="28" fillId="28" borderId="20" xfId="0" applyFont="1" applyFill="1" applyBorder="1" applyAlignment="1">
      <alignment horizontal="right" vertical="center" wrapText="1"/>
    </xf>
    <xf numFmtId="171" fontId="28" fillId="22" borderId="0" xfId="0" applyNumberFormat="1" applyFont="1" applyFill="1" applyAlignment="1">
      <alignment horizontal="right" vertical="center" wrapText="1"/>
    </xf>
    <xf numFmtId="169" fontId="26" fillId="22" borderId="0" xfId="0" applyNumberFormat="1" applyFont="1" applyFill="1" applyAlignment="1">
      <alignment horizontal="right" vertical="center" wrapText="1"/>
    </xf>
    <xf numFmtId="0" fontId="23" fillId="31" borderId="0" xfId="0" applyFont="1" applyFill="1" applyAlignment="1">
      <alignment horizontal="right" vertical="center" wrapText="1"/>
    </xf>
    <xf numFmtId="0" fontId="22" fillId="31" borderId="0" xfId="0" applyFont="1" applyFill="1" applyAlignment="1">
      <alignment horizontal="right" vertical="center" wrapText="1"/>
    </xf>
    <xf numFmtId="0" fontId="23" fillId="31" borderId="0" xfId="0" applyFont="1" applyFill="1" applyBorder="1" applyAlignment="1">
      <alignment horizontal="right" vertical="center" wrapText="1"/>
    </xf>
    <xf numFmtId="0" fontId="34" fillId="30" borderId="11" xfId="0" applyFont="1" applyFill="1" applyBorder="1" applyAlignment="1" applyProtection="1">
      <alignment horizontal="left" vertical="center" wrapText="1"/>
      <protection locked="0"/>
    </xf>
    <xf numFmtId="0" fontId="24" fillId="32" borderId="55" xfId="0" applyFont="1" applyFill="1" applyBorder="1" applyAlignment="1">
      <alignment horizontal="left" vertical="center"/>
    </xf>
    <xf numFmtId="0" fontId="23" fillId="32" borderId="55" xfId="0" applyFont="1" applyFill="1" applyBorder="1" applyAlignment="1">
      <alignment horizontal="right" vertical="center"/>
    </xf>
    <xf numFmtId="0" fontId="34" fillId="30" borderId="17" xfId="0" applyFont="1" applyFill="1" applyBorder="1" applyAlignment="1" applyProtection="1">
      <alignment horizontal="left" vertical="center" wrapText="1"/>
      <protection locked="0"/>
    </xf>
    <xf numFmtId="0" fontId="24" fillId="31" borderId="0" xfId="0" applyFont="1" applyFill="1" applyAlignment="1">
      <alignment horizontal="left" vertical="center"/>
    </xf>
    <xf numFmtId="176" fontId="23" fillId="31" borderId="0" xfId="0" applyNumberFormat="1" applyFont="1" applyFill="1" applyAlignment="1">
      <alignment horizontal="right" vertical="center"/>
    </xf>
    <xf numFmtId="176" fontId="24" fillId="33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10" fontId="24" fillId="33" borderId="0" xfId="0" applyNumberFormat="1" applyFont="1" applyFill="1" applyAlignment="1">
      <alignment horizontal="right" vertical="center"/>
    </xf>
    <xf numFmtId="170" fontId="23" fillId="33" borderId="0" xfId="0" applyNumberFormat="1" applyFont="1" applyFill="1" applyAlignment="1" applyProtection="1">
      <alignment horizontal="right" vertical="center"/>
    </xf>
    <xf numFmtId="0" fontId="34" fillId="29" borderId="24" xfId="0" applyFont="1" applyFill="1" applyBorder="1" applyAlignment="1">
      <alignment horizontal="left" vertical="center" wrapText="1"/>
    </xf>
    <xf numFmtId="0" fontId="34" fillId="31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168" fontId="28" fillId="22" borderId="53" xfId="0" applyNumberFormat="1" applyFont="1" applyFill="1" applyBorder="1" applyAlignment="1">
      <alignment horizontal="right" vertical="top" wrapText="1"/>
    </xf>
    <xf numFmtId="168" fontId="28" fillId="22" borderId="54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9" borderId="19" xfId="0" applyFont="1" applyFill="1" applyBorder="1" applyAlignment="1">
      <alignment horizontal="lef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center" vertical="center" wrapText="1"/>
    </xf>
    <xf numFmtId="0" fontId="34" fillId="29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1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1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1" borderId="73" xfId="0" applyFont="1" applyFill="1" applyBorder="1" applyAlignment="1">
      <alignment horizontal="right" vertical="center" wrapText="1"/>
    </xf>
    <xf numFmtId="174" fontId="28" fillId="22" borderId="51" xfId="0" applyNumberFormat="1" applyFont="1" applyFill="1" applyBorder="1" applyAlignment="1">
      <alignment horizontal="right" vertical="top" wrapText="1"/>
    </xf>
    <xf numFmtId="174" fontId="28" fillId="22" borderId="53" xfId="0" applyNumberFormat="1" applyFont="1" applyFill="1" applyBorder="1" applyAlignment="1">
      <alignment horizontal="right" vertical="top" wrapText="1"/>
    </xf>
    <xf numFmtId="174" fontId="28" fillId="22" borderId="54" xfId="0" applyNumberFormat="1" applyFont="1" applyFill="1" applyBorder="1" applyAlignment="1">
      <alignment horizontal="right" vertical="top" wrapText="1"/>
    </xf>
    <xf numFmtId="0" fontId="34" fillId="30" borderId="13" xfId="0" applyFont="1" applyFill="1" applyBorder="1" applyAlignment="1" applyProtection="1">
      <alignment horizontal="left" vertical="center" wrapText="1"/>
      <protection locked="0"/>
    </xf>
    <xf numFmtId="0" fontId="34" fillId="30" borderId="47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9" borderId="25" xfId="0" applyFont="1" applyFill="1" applyBorder="1" applyAlignment="1">
      <alignment horizontal="left" vertical="center" wrapText="1"/>
    </xf>
    <xf numFmtId="0" fontId="26" fillId="22" borderId="52" xfId="0" applyFont="1" applyFill="1" applyBorder="1" applyAlignment="1">
      <alignment horizontal="left" vertical="top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9" borderId="0" xfId="0" applyFont="1" applyFill="1" applyBorder="1" applyAlignment="1">
      <alignment horizontal="left" vertical="center" wrapText="1"/>
    </xf>
    <xf numFmtId="0" fontId="34" fillId="30" borderId="14" xfId="0" applyFont="1" applyFill="1" applyBorder="1" applyAlignment="1" applyProtection="1">
      <alignment horizontal="center" vertical="center" wrapText="1"/>
      <protection locked="0"/>
    </xf>
    <xf numFmtId="0" fontId="34" fillId="30" borderId="48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1" borderId="27" xfId="0" applyFont="1" applyFill="1" applyBorder="1" applyAlignment="1">
      <alignment horizontal="right" vertical="center" wrapText="1"/>
    </xf>
    <xf numFmtId="0" fontId="38" fillId="31" borderId="21" xfId="0" applyFont="1" applyFill="1" applyBorder="1" applyAlignment="1">
      <alignment horizontal="right" vertical="center" wrapText="1"/>
    </xf>
    <xf numFmtId="3" fontId="28" fillId="31" borderId="21" xfId="0" applyNumberFormat="1" applyFont="1" applyFill="1" applyBorder="1" applyAlignment="1">
      <alignment horizontal="right" vertical="top" wrapText="1"/>
    </xf>
    <xf numFmtId="3" fontId="28" fillId="22" borderId="53" xfId="0" applyNumberFormat="1" applyFont="1" applyFill="1" applyBorder="1" applyAlignment="1">
      <alignment horizontal="right" vertical="top" wrapText="1"/>
    </xf>
    <xf numFmtId="49" fontId="28" fillId="33" borderId="21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9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52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54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53" xfId="0" applyNumberFormat="1" applyFont="1" applyFill="1" applyBorder="1" applyAlignment="1">
      <alignment horizontal="right" vertical="top" wrapText="1"/>
    </xf>
    <xf numFmtId="169" fontId="26" fillId="22" borderId="54" xfId="0" applyNumberFormat="1" applyFont="1" applyFill="1" applyBorder="1" applyAlignment="1">
      <alignment horizontal="right" vertical="top" wrapText="1"/>
    </xf>
    <xf numFmtId="0" fontId="34" fillId="31" borderId="37" xfId="0" applyFont="1" applyFill="1" applyBorder="1" applyAlignment="1">
      <alignment horizontal="center" vertical="center" wrapText="1"/>
    </xf>
    <xf numFmtId="168" fontId="28" fillId="31" borderId="22" xfId="0" applyNumberFormat="1" applyFont="1" applyFill="1" applyBorder="1" applyAlignment="1">
      <alignment horizontal="center" vertical="top" wrapText="1"/>
    </xf>
    <xf numFmtId="168" fontId="28" fillId="31" borderId="82" xfId="0" applyNumberFormat="1" applyFont="1" applyFill="1" applyBorder="1" applyAlignment="1">
      <alignment horizontal="center" vertical="top" wrapText="1"/>
    </xf>
    <xf numFmtId="0" fontId="34" fillId="29" borderId="36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1" borderId="70" xfId="0" applyNumberFormat="1" applyFont="1" applyFill="1" applyBorder="1" applyAlignment="1">
      <alignment horizontal="center" vertical="center" wrapText="1"/>
    </xf>
    <xf numFmtId="169" fontId="26" fillId="31" borderId="74" xfId="0" applyNumberFormat="1" applyFont="1" applyFill="1" applyBorder="1" applyAlignment="1">
      <alignment horizontal="center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28" fillId="31" borderId="53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1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35" xfId="0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center" wrapText="1"/>
    </xf>
    <xf numFmtId="0" fontId="28" fillId="22" borderId="31" xfId="0" applyFont="1" applyFill="1" applyBorder="1" applyAlignment="1">
      <alignment horizontal="right" vertical="center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3" fontId="36" fillId="22" borderId="21" xfId="38" applyNumberFormat="1" applyFont="1" applyFill="1" applyBorder="1"/>
    <xf numFmtId="173" fontId="36" fillId="22" borderId="20" xfId="38" applyNumberFormat="1" applyFont="1" applyFill="1" applyBorder="1"/>
    <xf numFmtId="173" fontId="36" fillId="22" borderId="0" xfId="38" applyNumberFormat="1" applyFont="1" applyFill="1" applyBorder="1" applyAlignment="1">
      <alignment horizontal="right"/>
    </xf>
    <xf numFmtId="173" fontId="36" fillId="22" borderId="22" xfId="38" applyNumberFormat="1" applyFont="1" applyFill="1" applyBorder="1" applyAlignment="1">
      <alignment horizontal="right"/>
    </xf>
    <xf numFmtId="173" fontId="36" fillId="22" borderId="41" xfId="38" applyNumberFormat="1" applyFont="1" applyFill="1" applyBorder="1"/>
    <xf numFmtId="173" fontId="36" fillId="22" borderId="42" xfId="38" applyNumberFormat="1" applyFont="1" applyFill="1" applyBorder="1"/>
    <xf numFmtId="173" fontId="36" fillId="22" borderId="43" xfId="38" applyNumberFormat="1" applyFont="1" applyFill="1" applyBorder="1" applyAlignment="1">
      <alignment horizontal="right"/>
    </xf>
    <xf numFmtId="0" fontId="28" fillId="22" borderId="45" xfId="0" applyFont="1" applyFill="1" applyBorder="1" applyAlignment="1">
      <alignment horizontal="right" vertical="center" wrapText="1"/>
    </xf>
    <xf numFmtId="3" fontId="28" fillId="22" borderId="45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9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1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/>
    </xf>
    <xf numFmtId="0" fontId="28" fillId="29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9" borderId="0" xfId="38" applyNumberFormat="1" applyFont="1" applyFill="1" applyBorder="1"/>
    <xf numFmtId="164" fontId="35" fillId="29" borderId="0" xfId="38" applyNumberFormat="1" applyFont="1" applyFill="1" applyBorder="1"/>
    <xf numFmtId="169" fontId="35" fillId="29" borderId="0" xfId="38" applyNumberFormat="1" applyFont="1" applyFill="1" applyBorder="1" applyAlignment="1">
      <alignment horizontal="right"/>
    </xf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165" fontId="28" fillId="22" borderId="31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3" fontId="28" fillId="22" borderId="31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39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1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4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2" fontId="28" fillId="22" borderId="80" xfId="0" applyNumberFormat="1" applyFont="1" applyFill="1" applyBorder="1" applyAlignment="1">
      <alignment horizontal="right" vertical="top" wrapText="1"/>
    </xf>
    <xf numFmtId="174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166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1" borderId="20" xfId="0" applyFont="1" applyFill="1" applyBorder="1" applyAlignment="1">
      <alignment horizontal="left" vertical="center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8"/>
  <sheetViews>
    <sheetView tabSelected="1" topLeftCell="C1" zoomScaleNormal="100" workbookViewId="0">
      <selection activeCell="M159" sqref="M159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59" customWidth="1"/>
    <col min="6" max="6" width="0.5703125" style="59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73" t="s">
        <v>109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69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69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69"/>
    </row>
    <row r="4" spans="3:18" ht="16.5" customHeight="1" thickBot="1" x14ac:dyDescent="0.3">
      <c r="C4" s="14"/>
      <c r="D4" s="60" t="s">
        <v>119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5"/>
      <c r="R4" s="69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69"/>
    </row>
    <row r="6" spans="3:18" ht="15" x14ac:dyDescent="0.25">
      <c r="C6" s="16"/>
      <c r="D6" s="70" t="s">
        <v>62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80"/>
      <c r="R6" s="69"/>
    </row>
    <row r="7" spans="3:18" ht="15" x14ac:dyDescent="0.25">
      <c r="C7" s="16"/>
      <c r="D7" s="70" t="s">
        <v>61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80"/>
      <c r="R7" s="69"/>
    </row>
    <row r="8" spans="3:18" ht="15" x14ac:dyDescent="0.25">
      <c r="C8" s="16"/>
      <c r="D8" s="70" t="s">
        <v>60</v>
      </c>
      <c r="E8" s="71" t="str">
        <f>E128&amp;", "&amp;E129</f>
        <v xml:space="preserve">, </v>
      </c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80"/>
      <c r="R8" s="69"/>
    </row>
    <row r="9" spans="3:18" ht="3.6" customHeight="1" x14ac:dyDescent="0.25">
      <c r="C9" s="16"/>
      <c r="D9" s="281"/>
      <c r="E9" s="71"/>
      <c r="F9" s="23"/>
      <c r="G9" s="73"/>
      <c r="H9" s="74"/>
      <c r="I9" s="74"/>
      <c r="J9" s="74"/>
      <c r="K9" s="74"/>
      <c r="L9" s="74"/>
      <c r="M9" s="74"/>
      <c r="N9" s="74"/>
      <c r="O9" s="74"/>
      <c r="P9" s="74"/>
      <c r="Q9" s="280"/>
      <c r="R9" s="69"/>
    </row>
    <row r="10" spans="3:18" ht="15" x14ac:dyDescent="0.25">
      <c r="C10" s="24"/>
      <c r="D10" s="65" t="s">
        <v>65</v>
      </c>
      <c r="E10" s="113"/>
      <c r="F10" s="114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282"/>
      <c r="R10" s="69"/>
    </row>
    <row r="11" spans="3:18" ht="3.6" customHeight="1" x14ac:dyDescent="0.25">
      <c r="C11" s="16"/>
      <c r="D11" s="25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80"/>
      <c r="R11" s="69"/>
    </row>
    <row r="12" spans="3:18" ht="15" x14ac:dyDescent="0.25">
      <c r="C12" s="16"/>
      <c r="D12" s="70" t="s">
        <v>59</v>
      </c>
      <c r="E12" s="75"/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83"/>
      <c r="R12" s="69"/>
    </row>
    <row r="13" spans="3:18" ht="15" x14ac:dyDescent="0.25">
      <c r="C13" s="16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80"/>
      <c r="R13" s="69"/>
    </row>
    <row r="14" spans="3:18" ht="15" x14ac:dyDescent="0.25">
      <c r="C14" s="16"/>
      <c r="D14" s="70" t="s">
        <v>58</v>
      </c>
      <c r="E14" s="78"/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84"/>
      <c r="R14" s="69"/>
    </row>
    <row r="15" spans="3:18" ht="15" x14ac:dyDescent="0.25">
      <c r="C15" s="16"/>
      <c r="D15" s="70" t="s">
        <v>57</v>
      </c>
      <c r="E15" s="78">
        <f>E14</f>
        <v>0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84"/>
      <c r="R15" s="69"/>
    </row>
    <row r="16" spans="3:18" ht="15" x14ac:dyDescent="0.25">
      <c r="C16" s="26"/>
      <c r="D16" s="81" t="s">
        <v>10</v>
      </c>
      <c r="E16" s="82" t="s">
        <v>118</v>
      </c>
      <c r="F16" s="83"/>
      <c r="G16" s="84">
        <f t="shared" ref="G16:P16" si="1">-G17</f>
        <v>0</v>
      </c>
      <c r="H16" s="85">
        <f t="shared" si="1"/>
        <v>0</v>
      </c>
      <c r="I16" s="85">
        <f t="shared" si="1"/>
        <v>0</v>
      </c>
      <c r="J16" s="85">
        <f t="shared" si="1"/>
        <v>0</v>
      </c>
      <c r="K16" s="85">
        <f t="shared" si="1"/>
        <v>0</v>
      </c>
      <c r="L16" s="85">
        <f t="shared" si="1"/>
        <v>0</v>
      </c>
      <c r="M16" s="85">
        <f t="shared" si="1"/>
        <v>0</v>
      </c>
      <c r="N16" s="85">
        <f t="shared" si="1"/>
        <v>0</v>
      </c>
      <c r="O16" s="85">
        <f t="shared" si="1"/>
        <v>0</v>
      </c>
      <c r="P16" s="85">
        <f t="shared" si="1"/>
        <v>0</v>
      </c>
      <c r="Q16" s="285"/>
      <c r="R16" s="69"/>
    </row>
    <row r="17" spans="3:18" ht="15" hidden="1" x14ac:dyDescent="0.25">
      <c r="C17" s="16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84"/>
      <c r="R17" s="69"/>
    </row>
    <row r="18" spans="3:18" ht="15" x14ac:dyDescent="0.25">
      <c r="C18" s="16"/>
      <c r="D18" s="70" t="s">
        <v>56</v>
      </c>
      <c r="E18" s="78" t="s">
        <v>118</v>
      </c>
      <c r="F18" s="72"/>
      <c r="G18" s="79">
        <f t="shared" ref="G18:P18" si="2">G15+G16</f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284"/>
      <c r="R18" s="69"/>
    </row>
    <row r="19" spans="3:18" ht="16.5" hidden="1" customHeight="1" x14ac:dyDescent="0.2">
      <c r="C19" s="27"/>
      <c r="D19" s="87" t="s">
        <v>27</v>
      </c>
      <c r="E19" s="88"/>
      <c r="F19" s="89"/>
      <c r="G19" s="90" t="e">
        <f>G176</f>
        <v>#DIV/0!</v>
      </c>
      <c r="H19" s="91" t="e">
        <f t="shared" ref="H19:P19" si="3">H176</f>
        <v>#DIV/0!</v>
      </c>
      <c r="I19" s="91" t="e">
        <f t="shared" si="3"/>
        <v>#DIV/0!</v>
      </c>
      <c r="J19" s="91" t="e">
        <f t="shared" si="3"/>
        <v>#DIV/0!</v>
      </c>
      <c r="K19" s="91" t="e">
        <f t="shared" si="3"/>
        <v>#DIV/0!</v>
      </c>
      <c r="L19" s="91" t="e">
        <f t="shared" si="3"/>
        <v>#DIV/0!</v>
      </c>
      <c r="M19" s="91" t="e">
        <f t="shared" si="3"/>
        <v>#DIV/0!</v>
      </c>
      <c r="N19" s="91" t="e">
        <f t="shared" si="3"/>
        <v>#DIV/0!</v>
      </c>
      <c r="O19" s="91" t="e">
        <f t="shared" si="3"/>
        <v>#DIV/0!</v>
      </c>
      <c r="P19" s="91" t="e">
        <f t="shared" si="3"/>
        <v>#DIV/0!</v>
      </c>
      <c r="Q19" s="28"/>
      <c r="R19" s="69"/>
    </row>
    <row r="20" spans="3:18" ht="16.5" hidden="1" customHeight="1" x14ac:dyDescent="0.2">
      <c r="C20" s="29"/>
      <c r="D20" s="92" t="s">
        <v>28</v>
      </c>
      <c r="E20" s="93"/>
      <c r="F20" s="94"/>
      <c r="G20" s="95" t="e">
        <f>G177</f>
        <v>#DIV/0!</v>
      </c>
      <c r="H20" s="96" t="e">
        <f t="shared" ref="H20:P20" si="4">H177</f>
        <v>#DIV/0!</v>
      </c>
      <c r="I20" s="96" t="e">
        <f t="shared" si="4"/>
        <v>#DIV/0!</v>
      </c>
      <c r="J20" s="96" t="e">
        <f t="shared" si="4"/>
        <v>#DIV/0!</v>
      </c>
      <c r="K20" s="96" t="e">
        <f t="shared" si="4"/>
        <v>#DIV/0!</v>
      </c>
      <c r="L20" s="96" t="e">
        <f t="shared" si="4"/>
        <v>#DIV/0!</v>
      </c>
      <c r="M20" s="96" t="e">
        <f t="shared" si="4"/>
        <v>#DIV/0!</v>
      </c>
      <c r="N20" s="96" t="e">
        <f t="shared" si="4"/>
        <v>#DIV/0!</v>
      </c>
      <c r="O20" s="96" t="e">
        <f t="shared" si="4"/>
        <v>#DIV/0!</v>
      </c>
      <c r="P20" s="96" t="e">
        <f t="shared" si="4"/>
        <v>#DIV/0!</v>
      </c>
      <c r="Q20" s="30"/>
      <c r="R20" s="69"/>
    </row>
    <row r="21" spans="3:18" ht="15" x14ac:dyDescent="0.25">
      <c r="C21" s="16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80"/>
      <c r="R21" s="69"/>
    </row>
    <row r="22" spans="3:18" ht="15" x14ac:dyDescent="0.25">
      <c r="C22" s="16"/>
      <c r="D22" s="70" t="s">
        <v>71</v>
      </c>
      <c r="E22" s="97" t="s">
        <v>118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80"/>
      <c r="R22" s="69"/>
    </row>
    <row r="23" spans="3:18" ht="15" x14ac:dyDescent="0.25">
      <c r="C23" s="16"/>
      <c r="D23" s="70" t="s">
        <v>55</v>
      </c>
      <c r="E23" s="372" t="s">
        <v>148</v>
      </c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80"/>
      <c r="R23" s="69"/>
    </row>
    <row r="24" spans="3:18" ht="15" x14ac:dyDescent="0.25">
      <c r="C24" s="16"/>
      <c r="D24" s="98" t="s">
        <v>54</v>
      </c>
      <c r="E24" s="97" t="s">
        <v>118</v>
      </c>
      <c r="F24" s="72"/>
      <c r="G24" s="99"/>
      <c r="H24" s="74"/>
      <c r="I24" s="74"/>
      <c r="J24" s="74"/>
      <c r="K24" s="74"/>
      <c r="L24" s="74"/>
      <c r="M24" s="74"/>
      <c r="N24" s="74"/>
      <c r="O24" s="74"/>
      <c r="P24" s="74"/>
      <c r="Q24" s="280"/>
      <c r="R24" s="69"/>
    </row>
    <row r="25" spans="3:18" ht="3.6" customHeight="1" x14ac:dyDescent="0.25">
      <c r="C25" s="16"/>
      <c r="D25" s="286"/>
      <c r="E25" s="71"/>
      <c r="F25" s="23"/>
      <c r="G25" s="99"/>
      <c r="H25" s="74"/>
      <c r="I25" s="74"/>
      <c r="J25" s="74"/>
      <c r="K25" s="74"/>
      <c r="L25" s="74"/>
      <c r="M25" s="74"/>
      <c r="N25" s="74"/>
      <c r="O25" s="74"/>
      <c r="P25" s="74"/>
      <c r="Q25" s="280"/>
      <c r="R25" s="69"/>
    </row>
    <row r="26" spans="3:18" ht="15" x14ac:dyDescent="0.25">
      <c r="C26" s="24"/>
      <c r="D26" s="66" t="s">
        <v>66</v>
      </c>
      <c r="E26" s="113"/>
      <c r="F26" s="114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282"/>
      <c r="R26" s="69"/>
    </row>
    <row r="27" spans="3:18" ht="3.6" customHeight="1" x14ac:dyDescent="0.25">
      <c r="C27" s="16"/>
      <c r="D27" s="31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80"/>
      <c r="R27" s="69"/>
    </row>
    <row r="28" spans="3:18" ht="14.25" customHeight="1" x14ac:dyDescent="0.25">
      <c r="C28" s="16"/>
      <c r="D28" s="70" t="s">
        <v>53</v>
      </c>
      <c r="E28" s="71" t="e">
        <f>RIGHT(E130,LEN(E130)-1)&amp;" "&amp;E131</f>
        <v>#VALUE!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5">RIGHT(I130,LEN(I130)-1)&amp;" "&amp;I131</f>
        <v>#VALUE!</v>
      </c>
      <c r="J28" s="74" t="e">
        <f t="shared" si="5"/>
        <v>#VALUE!</v>
      </c>
      <c r="K28" s="74" t="e">
        <f t="shared" si="5"/>
        <v>#VALUE!</v>
      </c>
      <c r="L28" s="74" t="e">
        <f t="shared" si="5"/>
        <v>#VALUE!</v>
      </c>
      <c r="M28" s="74" t="e">
        <f t="shared" si="5"/>
        <v>#VALUE!</v>
      </c>
      <c r="N28" s="74" t="e">
        <f t="shared" si="5"/>
        <v>#VALUE!</v>
      </c>
      <c r="O28" s="74" t="e">
        <f t="shared" si="5"/>
        <v>#VALUE!</v>
      </c>
      <c r="P28" s="74" t="e">
        <f t="shared" si="5"/>
        <v>#VALUE!</v>
      </c>
      <c r="Q28" s="280"/>
      <c r="R28" s="69"/>
    </row>
    <row r="29" spans="3:18" ht="14.25" hidden="1" customHeight="1" x14ac:dyDescent="0.25">
      <c r="C29" s="16"/>
      <c r="D29" s="70" t="s">
        <v>72</v>
      </c>
      <c r="E29" s="71"/>
      <c r="F29" s="72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280"/>
      <c r="R29" s="69"/>
    </row>
    <row r="30" spans="3:18" ht="14.25" hidden="1" customHeight="1" x14ac:dyDescent="0.25">
      <c r="C30" s="16"/>
      <c r="D30" s="70" t="s">
        <v>87</v>
      </c>
      <c r="E30" s="71"/>
      <c r="F30" s="72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280"/>
      <c r="R30" s="69"/>
    </row>
    <row r="31" spans="3:18" ht="14.25" hidden="1" customHeight="1" x14ac:dyDescent="0.25">
      <c r="C31" s="16"/>
      <c r="D31" s="70"/>
      <c r="E31" s="71"/>
      <c r="F31" s="72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280"/>
      <c r="R31" s="69"/>
    </row>
    <row r="32" spans="3:18" ht="14.25" hidden="1" customHeight="1" x14ac:dyDescent="0.25">
      <c r="C32" s="16"/>
      <c r="D32" s="70"/>
      <c r="E32" s="71"/>
      <c r="F32" s="72"/>
      <c r="G32" s="100" t="str">
        <f>"Single Wides - "&amp;G139</f>
        <v xml:space="preserve">Single Wides - </v>
      </c>
      <c r="H32" s="101" t="str">
        <f>"Single Wides - "&amp;H139</f>
        <v xml:space="preserve">Single Wides - </v>
      </c>
      <c r="I32" s="101" t="str">
        <f t="shared" ref="I32:P32" si="6">"Single Wides - "&amp;I139</f>
        <v xml:space="preserve">Single Wides - </v>
      </c>
      <c r="J32" s="101" t="str">
        <f t="shared" si="6"/>
        <v xml:space="preserve">Single Wides - </v>
      </c>
      <c r="K32" s="101" t="str">
        <f t="shared" si="6"/>
        <v xml:space="preserve">Single Wides - </v>
      </c>
      <c r="L32" s="101" t="str">
        <f t="shared" si="6"/>
        <v xml:space="preserve">Single Wides - </v>
      </c>
      <c r="M32" s="101" t="str">
        <f t="shared" si="6"/>
        <v xml:space="preserve">Single Wides - </v>
      </c>
      <c r="N32" s="101" t="str">
        <f t="shared" si="6"/>
        <v xml:space="preserve">Single Wides - </v>
      </c>
      <c r="O32" s="101" t="str">
        <f t="shared" si="6"/>
        <v xml:space="preserve">Single Wides - </v>
      </c>
      <c r="P32" s="101" t="str">
        <f t="shared" si="6"/>
        <v xml:space="preserve">Single Wides - </v>
      </c>
      <c r="Q32" s="280"/>
      <c r="R32" s="69"/>
    </row>
    <row r="33" spans="3:18" ht="14.25" hidden="1" customHeight="1" x14ac:dyDescent="0.25">
      <c r="C33" s="16"/>
      <c r="D33" s="70"/>
      <c r="E33" s="71"/>
      <c r="F33" s="72"/>
      <c r="G33" s="100" t="str">
        <f>"Double Wides - "&amp;G140</f>
        <v xml:space="preserve">Double Wides - </v>
      </c>
      <c r="H33" s="101" t="str">
        <f>"Double Wides - "&amp;H140</f>
        <v xml:space="preserve">Double Wides - </v>
      </c>
      <c r="I33" s="101" t="str">
        <f t="shared" ref="I33:P33" si="7">"Double Wides - "&amp;I140</f>
        <v xml:space="preserve">Double Wides - </v>
      </c>
      <c r="J33" s="101" t="str">
        <f t="shared" si="7"/>
        <v xml:space="preserve">Double Wides - </v>
      </c>
      <c r="K33" s="101" t="str">
        <f t="shared" si="7"/>
        <v xml:space="preserve">Double Wides - </v>
      </c>
      <c r="L33" s="101" t="str">
        <f t="shared" si="7"/>
        <v xml:space="preserve">Double Wides - </v>
      </c>
      <c r="M33" s="101" t="str">
        <f t="shared" si="7"/>
        <v xml:space="preserve">Double Wides - </v>
      </c>
      <c r="N33" s="101" t="str">
        <f t="shared" si="7"/>
        <v xml:space="preserve">Double Wides - </v>
      </c>
      <c r="O33" s="101" t="str">
        <f t="shared" si="7"/>
        <v xml:space="preserve">Double Wides - </v>
      </c>
      <c r="P33" s="101" t="str">
        <f t="shared" si="7"/>
        <v xml:space="preserve">Double Wides - </v>
      </c>
      <c r="Q33" s="280"/>
      <c r="R33" s="69"/>
    </row>
    <row r="34" spans="3:18" ht="14.25" hidden="1" customHeight="1" x14ac:dyDescent="0.25">
      <c r="C34" s="16"/>
      <c r="D34" s="70"/>
      <c r="E34" s="71"/>
      <c r="F34" s="72"/>
      <c r="G34" s="100" t="str">
        <f>"Triple Wides - "&amp;G141</f>
        <v xml:space="preserve">Triple Wides - </v>
      </c>
      <c r="H34" s="101" t="str">
        <f>"Triple Wides - "&amp;H141</f>
        <v xml:space="preserve">Triple Wides - </v>
      </c>
      <c r="I34" s="101" t="str">
        <f t="shared" ref="I34:P34" si="8">"Triple Wides - "&amp;I141</f>
        <v xml:space="preserve">Triple Wides - </v>
      </c>
      <c r="J34" s="101" t="str">
        <f t="shared" si="8"/>
        <v xml:space="preserve">Triple Wides - </v>
      </c>
      <c r="K34" s="101" t="str">
        <f t="shared" si="8"/>
        <v xml:space="preserve">Triple Wides - </v>
      </c>
      <c r="L34" s="101" t="str">
        <f t="shared" si="8"/>
        <v xml:space="preserve">Triple Wides - </v>
      </c>
      <c r="M34" s="101" t="str">
        <f t="shared" si="8"/>
        <v xml:space="preserve">Triple Wides - </v>
      </c>
      <c r="N34" s="101" t="str">
        <f t="shared" si="8"/>
        <v xml:space="preserve">Triple Wides - </v>
      </c>
      <c r="O34" s="101" t="str">
        <f t="shared" si="8"/>
        <v xml:space="preserve">Triple Wides - </v>
      </c>
      <c r="P34" s="101" t="str">
        <f t="shared" si="8"/>
        <v xml:space="preserve">Triple Wides - </v>
      </c>
      <c r="Q34" s="280"/>
      <c r="R34" s="69"/>
    </row>
    <row r="35" spans="3:18" ht="14.25" hidden="1" customHeight="1" x14ac:dyDescent="0.25">
      <c r="C35" s="16"/>
      <c r="D35" s="70"/>
      <c r="E35" s="71"/>
      <c r="F35" s="72"/>
      <c r="G35" s="100" t="str">
        <f>"RV Spaces - "&amp;G142</f>
        <v xml:space="preserve">RV Spaces - </v>
      </c>
      <c r="H35" s="101" t="str">
        <f>"RV Spaces - "&amp;H142</f>
        <v xml:space="preserve">RV Spaces - </v>
      </c>
      <c r="I35" s="101" t="str">
        <f t="shared" ref="I35:P35" si="9">"RV Spaces - "&amp;I142</f>
        <v xml:space="preserve">RV Spaces - </v>
      </c>
      <c r="J35" s="101" t="str">
        <f t="shared" si="9"/>
        <v xml:space="preserve">RV Spaces - </v>
      </c>
      <c r="K35" s="101" t="str">
        <f t="shared" si="9"/>
        <v xml:space="preserve">RV Spaces - </v>
      </c>
      <c r="L35" s="101" t="str">
        <f t="shared" si="9"/>
        <v xml:space="preserve">RV Spaces - </v>
      </c>
      <c r="M35" s="101" t="str">
        <f t="shared" si="9"/>
        <v xml:space="preserve">RV Spaces - </v>
      </c>
      <c r="N35" s="101" t="str">
        <f t="shared" si="9"/>
        <v xml:space="preserve">RV Spaces - </v>
      </c>
      <c r="O35" s="101" t="str">
        <f t="shared" si="9"/>
        <v xml:space="preserve">RV Spaces - </v>
      </c>
      <c r="P35" s="101" t="str">
        <f t="shared" si="9"/>
        <v xml:space="preserve">RV Spaces - </v>
      </c>
      <c r="Q35" s="280"/>
      <c r="R35" s="69"/>
    </row>
    <row r="36" spans="3:18" ht="15" x14ac:dyDescent="0.25">
      <c r="C36" s="16"/>
      <c r="D36" s="70" t="s">
        <v>52</v>
      </c>
      <c r="E36" s="86"/>
      <c r="F36" s="72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287"/>
      <c r="R36" s="69"/>
    </row>
    <row r="37" spans="3:18" ht="15" hidden="1" x14ac:dyDescent="0.25">
      <c r="C37" s="16"/>
      <c r="D37" s="70" t="s">
        <v>104</v>
      </c>
      <c r="E37" s="86"/>
      <c r="F37" s="72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287"/>
      <c r="R37" s="69"/>
    </row>
    <row r="38" spans="3:18" ht="15" hidden="1" x14ac:dyDescent="0.25">
      <c r="C38" s="16"/>
      <c r="D38" s="98" t="s">
        <v>39</v>
      </c>
      <c r="E38" s="86"/>
      <c r="F38" s="72"/>
      <c r="G38" s="100"/>
      <c r="H38" s="101"/>
      <c r="I38" s="101"/>
      <c r="J38" s="101"/>
      <c r="K38" s="101"/>
      <c r="L38" s="101"/>
      <c r="M38" s="101"/>
      <c r="N38" s="101"/>
      <c r="O38" s="101"/>
      <c r="P38" s="101"/>
      <c r="Q38" s="287"/>
      <c r="R38" s="69"/>
    </row>
    <row r="39" spans="3:18" ht="15" hidden="1" x14ac:dyDescent="0.25">
      <c r="C39" s="16"/>
      <c r="D39" s="98" t="s">
        <v>38</v>
      </c>
      <c r="E39" s="102" t="e">
        <f>E38/E37</f>
        <v>#DIV/0!</v>
      </c>
      <c r="F39" s="72"/>
      <c r="G39" s="103" t="e">
        <f>G38/G37</f>
        <v>#DIV/0!</v>
      </c>
      <c r="H39" s="104" t="e">
        <f>H38/H37</f>
        <v>#DIV/0!</v>
      </c>
      <c r="I39" s="104" t="e">
        <f t="shared" ref="I39:P39" si="10">I38/I37</f>
        <v>#DIV/0!</v>
      </c>
      <c r="J39" s="104" t="e">
        <f t="shared" si="10"/>
        <v>#DIV/0!</v>
      </c>
      <c r="K39" s="104" t="e">
        <f t="shared" si="10"/>
        <v>#DIV/0!</v>
      </c>
      <c r="L39" s="104" t="e">
        <f t="shared" si="10"/>
        <v>#DIV/0!</v>
      </c>
      <c r="M39" s="104" t="e">
        <f t="shared" si="10"/>
        <v>#DIV/0!</v>
      </c>
      <c r="N39" s="104" t="e">
        <f t="shared" si="10"/>
        <v>#DIV/0!</v>
      </c>
      <c r="O39" s="104" t="e">
        <f t="shared" si="10"/>
        <v>#DIV/0!</v>
      </c>
      <c r="P39" s="104" t="e">
        <f t="shared" si="10"/>
        <v>#DIV/0!</v>
      </c>
      <c r="Q39" s="288"/>
      <c r="R39" s="69"/>
    </row>
    <row r="40" spans="3:18" ht="15" hidden="1" x14ac:dyDescent="0.25">
      <c r="C40" s="16"/>
      <c r="D40" s="98" t="s">
        <v>115</v>
      </c>
      <c r="E40" s="86"/>
      <c r="F40" s="72"/>
      <c r="G40" s="100"/>
      <c r="H40" s="101"/>
      <c r="I40" s="101"/>
      <c r="J40" s="101"/>
      <c r="K40" s="101"/>
      <c r="L40" s="101"/>
      <c r="M40" s="101"/>
      <c r="N40" s="101"/>
      <c r="O40" s="101"/>
      <c r="P40" s="101"/>
      <c r="Q40" s="287"/>
      <c r="R40" s="69"/>
    </row>
    <row r="41" spans="3:18" ht="15" hidden="1" x14ac:dyDescent="0.25">
      <c r="C41" s="16"/>
      <c r="D41" s="98" t="s">
        <v>116</v>
      </c>
      <c r="E41" s="102" t="e">
        <f>E40/E168</f>
        <v>#DIV/0!</v>
      </c>
      <c r="F41" s="105"/>
      <c r="G41" s="103" t="e">
        <f>G40/G174</f>
        <v>#DIV/0!</v>
      </c>
      <c r="H41" s="104" t="e">
        <f t="shared" ref="H41:P41" si="11">H40/H174</f>
        <v>#DIV/0!</v>
      </c>
      <c r="I41" s="104" t="e">
        <f t="shared" si="11"/>
        <v>#DIV/0!</v>
      </c>
      <c r="J41" s="104" t="e">
        <f t="shared" si="11"/>
        <v>#DIV/0!</v>
      </c>
      <c r="K41" s="104" t="e">
        <f t="shared" si="11"/>
        <v>#DIV/0!</v>
      </c>
      <c r="L41" s="104" t="e">
        <f t="shared" si="11"/>
        <v>#DIV/0!</v>
      </c>
      <c r="M41" s="104" t="e">
        <f t="shared" si="11"/>
        <v>#DIV/0!</v>
      </c>
      <c r="N41" s="104" t="e">
        <f t="shared" si="11"/>
        <v>#DIV/0!</v>
      </c>
      <c r="O41" s="104" t="e">
        <f t="shared" si="11"/>
        <v>#DIV/0!</v>
      </c>
      <c r="P41" s="104" t="e">
        <f t="shared" si="11"/>
        <v>#DIV/0!</v>
      </c>
      <c r="Q41" s="280"/>
      <c r="R41" s="69"/>
    </row>
    <row r="42" spans="3:18" ht="15" x14ac:dyDescent="0.25">
      <c r="C42" s="16"/>
      <c r="D42" s="70" t="s">
        <v>43</v>
      </c>
      <c r="E42" s="86"/>
      <c r="F42" s="106"/>
      <c r="G42" s="100"/>
      <c r="H42" s="101"/>
      <c r="I42" s="101"/>
      <c r="J42" s="101"/>
      <c r="K42" s="101"/>
      <c r="L42" s="101"/>
      <c r="M42" s="101"/>
      <c r="N42" s="101"/>
      <c r="O42" s="101"/>
      <c r="P42" s="101"/>
      <c r="Q42" s="280"/>
      <c r="R42" s="69"/>
    </row>
    <row r="43" spans="3:18" ht="15" x14ac:dyDescent="0.25">
      <c r="C43" s="16"/>
      <c r="D43" s="70" t="s">
        <v>42</v>
      </c>
      <c r="E43" s="102" t="e">
        <f>E42/E36</f>
        <v>#DIV/0!</v>
      </c>
      <c r="F43" s="105"/>
      <c r="G43" s="103" t="e">
        <f>G42/G36</f>
        <v>#DIV/0!</v>
      </c>
      <c r="H43" s="104" t="e">
        <f>H42/H36</f>
        <v>#DIV/0!</v>
      </c>
      <c r="I43" s="104" t="e">
        <f t="shared" ref="I43:P43" si="12">I42/I36</f>
        <v>#DIV/0!</v>
      </c>
      <c r="J43" s="104" t="e">
        <f t="shared" si="12"/>
        <v>#DIV/0!</v>
      </c>
      <c r="K43" s="104" t="e">
        <f t="shared" si="12"/>
        <v>#DIV/0!</v>
      </c>
      <c r="L43" s="104" t="e">
        <f t="shared" si="12"/>
        <v>#DIV/0!</v>
      </c>
      <c r="M43" s="104" t="e">
        <f t="shared" si="12"/>
        <v>#DIV/0!</v>
      </c>
      <c r="N43" s="104" t="e">
        <f t="shared" si="12"/>
        <v>#DIV/0!</v>
      </c>
      <c r="O43" s="104" t="e">
        <f t="shared" si="12"/>
        <v>#DIV/0!</v>
      </c>
      <c r="P43" s="104" t="e">
        <f t="shared" si="12"/>
        <v>#DIV/0!</v>
      </c>
      <c r="Q43" s="288"/>
      <c r="R43" s="69"/>
    </row>
    <row r="44" spans="3:18" ht="15" hidden="1" x14ac:dyDescent="0.25">
      <c r="C44" s="16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80"/>
      <c r="R44" s="69"/>
    </row>
    <row r="45" spans="3:18" ht="15" hidden="1" x14ac:dyDescent="0.25">
      <c r="C45" s="16"/>
      <c r="D45" s="70" t="s">
        <v>19</v>
      </c>
      <c r="E45" s="86"/>
      <c r="F45" s="72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287"/>
      <c r="R45" s="69"/>
    </row>
    <row r="46" spans="3:18" ht="15" hidden="1" x14ac:dyDescent="0.25">
      <c r="C46" s="16"/>
      <c r="D46" s="98" t="s">
        <v>22</v>
      </c>
      <c r="E46" s="102" t="e">
        <f>E45/E36</f>
        <v>#DIV/0!</v>
      </c>
      <c r="F46" s="105"/>
      <c r="G46" s="103" t="e">
        <f>G45/G36</f>
        <v>#DIV/0!</v>
      </c>
      <c r="H46" s="104" t="e">
        <f>H45/H36</f>
        <v>#DIV/0!</v>
      </c>
      <c r="I46" s="104" t="e">
        <f t="shared" ref="I46:P46" si="13">I45/I36</f>
        <v>#DIV/0!</v>
      </c>
      <c r="J46" s="104" t="e">
        <f t="shared" si="13"/>
        <v>#DIV/0!</v>
      </c>
      <c r="K46" s="104" t="e">
        <f t="shared" si="13"/>
        <v>#DIV/0!</v>
      </c>
      <c r="L46" s="104" t="e">
        <f t="shared" si="13"/>
        <v>#DIV/0!</v>
      </c>
      <c r="M46" s="104" t="e">
        <f t="shared" si="13"/>
        <v>#DIV/0!</v>
      </c>
      <c r="N46" s="104" t="e">
        <f t="shared" si="13"/>
        <v>#DIV/0!</v>
      </c>
      <c r="O46" s="104" t="e">
        <f t="shared" si="13"/>
        <v>#DIV/0!</v>
      </c>
      <c r="P46" s="104" t="e">
        <f t="shared" si="13"/>
        <v>#DIV/0!</v>
      </c>
      <c r="Q46" s="280"/>
      <c r="R46" s="69"/>
    </row>
    <row r="47" spans="3:18" ht="15" hidden="1" x14ac:dyDescent="0.25">
      <c r="C47" s="16"/>
      <c r="D47" s="70" t="s">
        <v>5</v>
      </c>
      <c r="E47" s="86"/>
      <c r="F47" s="72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287"/>
      <c r="R47" s="69"/>
    </row>
    <row r="48" spans="3:18" ht="15" hidden="1" x14ac:dyDescent="0.25">
      <c r="C48" s="16"/>
      <c r="D48" s="70" t="s">
        <v>24</v>
      </c>
      <c r="E48" s="102" t="e">
        <f>E47/E37</f>
        <v>#DIV/0!</v>
      </c>
      <c r="F48" s="72"/>
      <c r="G48" s="103" t="e">
        <f>G47/G37</f>
        <v>#DIV/0!</v>
      </c>
      <c r="H48" s="104" t="e">
        <f>H47/H37</f>
        <v>#DIV/0!</v>
      </c>
      <c r="I48" s="104" t="e">
        <f t="shared" ref="I48:P48" si="14">I47/I37</f>
        <v>#DIV/0!</v>
      </c>
      <c r="J48" s="104" t="e">
        <f t="shared" si="14"/>
        <v>#DIV/0!</v>
      </c>
      <c r="K48" s="104" t="e">
        <f t="shared" si="14"/>
        <v>#DIV/0!</v>
      </c>
      <c r="L48" s="104" t="e">
        <f t="shared" si="14"/>
        <v>#DIV/0!</v>
      </c>
      <c r="M48" s="104" t="e">
        <f t="shared" si="14"/>
        <v>#DIV/0!</v>
      </c>
      <c r="N48" s="104" t="e">
        <f t="shared" si="14"/>
        <v>#DIV/0!</v>
      </c>
      <c r="O48" s="104" t="e">
        <f t="shared" si="14"/>
        <v>#DIV/0!</v>
      </c>
      <c r="P48" s="104" t="e">
        <f t="shared" si="14"/>
        <v>#DIV/0!</v>
      </c>
      <c r="Q48" s="288"/>
      <c r="R48" s="69"/>
    </row>
    <row r="49" spans="3:18" ht="15" hidden="1" x14ac:dyDescent="0.25">
      <c r="C49" s="16"/>
      <c r="D49" s="70" t="s">
        <v>7</v>
      </c>
      <c r="E49" s="86"/>
      <c r="F49" s="106"/>
      <c r="G49" s="100"/>
      <c r="H49" s="101"/>
      <c r="I49" s="101"/>
      <c r="J49" s="101"/>
      <c r="K49" s="101"/>
      <c r="L49" s="101"/>
      <c r="M49" s="101"/>
      <c r="N49" s="101"/>
      <c r="O49" s="101"/>
      <c r="P49" s="101"/>
      <c r="Q49" s="289"/>
      <c r="R49" s="69"/>
    </row>
    <row r="50" spans="3:18" ht="15" hidden="1" x14ac:dyDescent="0.25">
      <c r="C50" s="16"/>
      <c r="D50" s="70" t="s">
        <v>106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80"/>
      <c r="R50" s="69"/>
    </row>
    <row r="51" spans="3:18" ht="15" x14ac:dyDescent="0.25">
      <c r="C51" s="16"/>
      <c r="D51" s="70" t="s">
        <v>68</v>
      </c>
      <c r="E51" s="107"/>
      <c r="F51" s="108"/>
      <c r="G51" s="109"/>
      <c r="H51" s="110"/>
      <c r="I51" s="110"/>
      <c r="J51" s="110"/>
      <c r="K51" s="110"/>
      <c r="L51" s="110"/>
      <c r="M51" s="110"/>
      <c r="N51" s="110"/>
      <c r="O51" s="110"/>
      <c r="P51" s="110"/>
      <c r="Q51" s="280"/>
      <c r="R51" s="69"/>
    </row>
    <row r="52" spans="3:18" ht="5.0999999999999996" customHeight="1" x14ac:dyDescent="0.25">
      <c r="C52" s="16"/>
      <c r="D52" s="70"/>
      <c r="E52" s="71"/>
      <c r="F52" s="72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288"/>
      <c r="R52" s="69"/>
    </row>
    <row r="53" spans="3:18" ht="15" hidden="1" x14ac:dyDescent="0.25">
      <c r="C53" s="16"/>
      <c r="D53" s="98" t="s">
        <v>70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80"/>
      <c r="R53" s="69"/>
    </row>
    <row r="54" spans="3:18" ht="15" x14ac:dyDescent="0.25">
      <c r="C54" s="16"/>
      <c r="D54" s="70" t="s">
        <v>101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80"/>
      <c r="R54" s="69"/>
    </row>
    <row r="55" spans="3:18" ht="15" x14ac:dyDescent="0.25">
      <c r="C55" s="16"/>
      <c r="D55" s="70" t="s">
        <v>51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80"/>
      <c r="R55" s="69"/>
    </row>
    <row r="56" spans="3:18" ht="15.75" customHeight="1" x14ac:dyDescent="0.25">
      <c r="C56" s="16"/>
      <c r="D56" s="70" t="s">
        <v>50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80"/>
      <c r="R56" s="69"/>
    </row>
    <row r="57" spans="3:18" ht="15" hidden="1" x14ac:dyDescent="0.25">
      <c r="C57" s="16"/>
      <c r="D57" s="70" t="s">
        <v>41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80"/>
      <c r="R57" s="69"/>
    </row>
    <row r="58" spans="3:18" ht="15" hidden="1" x14ac:dyDescent="0.25">
      <c r="C58" s="16"/>
      <c r="D58" s="70" t="s">
        <v>91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80"/>
      <c r="R58" s="69"/>
    </row>
    <row r="59" spans="3:18" ht="15" hidden="1" x14ac:dyDescent="0.25">
      <c r="C59" s="16"/>
      <c r="D59" s="70" t="s">
        <v>92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80"/>
      <c r="R59" s="69"/>
    </row>
    <row r="60" spans="3:18" ht="15" x14ac:dyDescent="0.25">
      <c r="C60" s="16"/>
      <c r="D60" s="70" t="s">
        <v>49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80"/>
      <c r="R60" s="69"/>
    </row>
    <row r="61" spans="3:18" ht="15" hidden="1" x14ac:dyDescent="0.25">
      <c r="C61" s="16"/>
      <c r="D61" s="70" t="s">
        <v>40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80"/>
      <c r="R61" s="69"/>
    </row>
    <row r="62" spans="3:18" ht="15" hidden="1" x14ac:dyDescent="0.25">
      <c r="C62" s="16"/>
      <c r="D62" s="98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80"/>
      <c r="R62" s="69"/>
    </row>
    <row r="63" spans="3:18" ht="14.25" hidden="1" customHeight="1" x14ac:dyDescent="0.25">
      <c r="C63" s="16"/>
      <c r="D63" s="111" t="s">
        <v>34</v>
      </c>
      <c r="E63" s="71" t="str">
        <f>E132&amp;" / "&amp;E133</f>
        <v xml:space="preserve"> / </v>
      </c>
      <c r="F63" s="72"/>
      <c r="G63" s="73" t="str">
        <f>G132&amp;" / "&amp;G133</f>
        <v xml:space="preserve"> / </v>
      </c>
      <c r="H63" s="74" t="str">
        <f t="shared" ref="H63:P63" si="15">H132&amp;" / "&amp;H133</f>
        <v xml:space="preserve"> / </v>
      </c>
      <c r="I63" s="74" t="str">
        <f t="shared" si="15"/>
        <v xml:space="preserve"> / </v>
      </c>
      <c r="J63" s="74" t="str">
        <f t="shared" si="15"/>
        <v xml:space="preserve"> / </v>
      </c>
      <c r="K63" s="74" t="str">
        <f t="shared" si="15"/>
        <v xml:space="preserve"> / </v>
      </c>
      <c r="L63" s="74" t="str">
        <f t="shared" si="15"/>
        <v xml:space="preserve"> / </v>
      </c>
      <c r="M63" s="74" t="str">
        <f t="shared" si="15"/>
        <v xml:space="preserve"> / </v>
      </c>
      <c r="N63" s="74" t="str">
        <f t="shared" si="15"/>
        <v xml:space="preserve"> / </v>
      </c>
      <c r="O63" s="74" t="str">
        <f t="shared" si="15"/>
        <v xml:space="preserve"> / </v>
      </c>
      <c r="P63" s="74" t="str">
        <f t="shared" si="15"/>
        <v xml:space="preserve"> / </v>
      </c>
      <c r="Q63" s="280"/>
      <c r="R63" s="69"/>
    </row>
    <row r="64" spans="3:18" ht="15" hidden="1" x14ac:dyDescent="0.25">
      <c r="C64" s="16"/>
      <c r="D64" s="111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80"/>
      <c r="R64" s="69"/>
    </row>
    <row r="65" spans="3:18" ht="15" hidden="1" x14ac:dyDescent="0.25">
      <c r="C65" s="16"/>
      <c r="D65" s="111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80"/>
      <c r="R65" s="69"/>
    </row>
    <row r="66" spans="3:18" ht="15" hidden="1" x14ac:dyDescent="0.25">
      <c r="C66" s="16"/>
      <c r="D66" s="111" t="s">
        <v>95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80"/>
      <c r="R66" s="69"/>
    </row>
    <row r="67" spans="3:18" ht="15" hidden="1" x14ac:dyDescent="0.25">
      <c r="C67" s="16"/>
      <c r="D67" s="111" t="s">
        <v>96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80"/>
      <c r="R67" s="69"/>
    </row>
    <row r="68" spans="3:18" ht="15" x14ac:dyDescent="0.25">
      <c r="C68" s="16"/>
      <c r="D68" s="70" t="s">
        <v>48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80"/>
      <c r="R68" s="69"/>
    </row>
    <row r="69" spans="3:18" ht="3.6" customHeight="1" x14ac:dyDescent="0.25">
      <c r="C69" s="33"/>
      <c r="D69" s="112"/>
      <c r="E69" s="113"/>
      <c r="F69" s="114"/>
      <c r="G69" s="115"/>
      <c r="H69" s="116"/>
      <c r="I69" s="116"/>
      <c r="J69" s="116"/>
      <c r="K69" s="116"/>
      <c r="L69" s="116"/>
      <c r="M69" s="116"/>
      <c r="N69" s="116"/>
      <c r="O69" s="116"/>
      <c r="P69" s="116"/>
      <c r="Q69" s="282"/>
      <c r="R69" s="69"/>
    </row>
    <row r="70" spans="3:18" ht="15" x14ac:dyDescent="0.25">
      <c r="C70" s="16"/>
      <c r="D70" s="70" t="s">
        <v>102</v>
      </c>
      <c r="E70" s="117">
        <f>E71/43560</f>
        <v>0</v>
      </c>
      <c r="F70" s="72"/>
      <c r="G70" s="360">
        <f t="shared" ref="G70:P70" si="16">G71/43560</f>
        <v>0</v>
      </c>
      <c r="H70" s="119">
        <f t="shared" si="16"/>
        <v>0</v>
      </c>
      <c r="I70" s="119">
        <f t="shared" si="16"/>
        <v>0</v>
      </c>
      <c r="J70" s="119">
        <f t="shared" si="16"/>
        <v>0</v>
      </c>
      <c r="K70" s="119">
        <f t="shared" si="16"/>
        <v>0</v>
      </c>
      <c r="L70" s="119">
        <f t="shared" si="16"/>
        <v>0</v>
      </c>
      <c r="M70" s="119">
        <f t="shared" si="16"/>
        <v>0</v>
      </c>
      <c r="N70" s="119">
        <f t="shared" si="16"/>
        <v>0</v>
      </c>
      <c r="O70" s="119">
        <f t="shared" si="16"/>
        <v>0</v>
      </c>
      <c r="P70" s="119">
        <f t="shared" si="16"/>
        <v>0</v>
      </c>
      <c r="Q70" s="290"/>
      <c r="R70" s="69"/>
    </row>
    <row r="71" spans="3:18" ht="15" x14ac:dyDescent="0.25">
      <c r="C71" s="16"/>
      <c r="D71" s="70" t="s">
        <v>103</v>
      </c>
      <c r="E71" s="86"/>
      <c r="F71" s="72"/>
      <c r="G71" s="361"/>
      <c r="H71" s="101"/>
      <c r="I71" s="101"/>
      <c r="J71" s="101"/>
      <c r="K71" s="101"/>
      <c r="L71" s="101"/>
      <c r="M71" s="101"/>
      <c r="N71" s="101"/>
      <c r="O71" s="101"/>
      <c r="P71" s="101"/>
      <c r="Q71" s="287"/>
      <c r="R71" s="69"/>
    </row>
    <row r="72" spans="3:18" ht="15" hidden="1" x14ac:dyDescent="0.25">
      <c r="C72" s="16"/>
      <c r="D72" s="70" t="s">
        <v>73</v>
      </c>
      <c r="E72" s="86"/>
      <c r="F72" s="106"/>
      <c r="G72" s="361" t="e">
        <f t="shared" ref="G72:P72" si="17">G37/G29</f>
        <v>#DIV/0!</v>
      </c>
      <c r="H72" s="101" t="e">
        <f t="shared" si="17"/>
        <v>#DIV/0!</v>
      </c>
      <c r="I72" s="101" t="e">
        <f t="shared" si="17"/>
        <v>#DIV/0!</v>
      </c>
      <c r="J72" s="101" t="e">
        <f t="shared" si="17"/>
        <v>#DIV/0!</v>
      </c>
      <c r="K72" s="101" t="e">
        <f t="shared" si="17"/>
        <v>#DIV/0!</v>
      </c>
      <c r="L72" s="101" t="e">
        <f t="shared" si="17"/>
        <v>#DIV/0!</v>
      </c>
      <c r="M72" s="101" t="e">
        <f t="shared" si="17"/>
        <v>#DIV/0!</v>
      </c>
      <c r="N72" s="101" t="e">
        <f t="shared" si="17"/>
        <v>#DIV/0!</v>
      </c>
      <c r="O72" s="101" t="e">
        <f t="shared" si="17"/>
        <v>#DIV/0!</v>
      </c>
      <c r="P72" s="101" t="e">
        <f t="shared" si="17"/>
        <v>#DIV/0!</v>
      </c>
      <c r="Q72" s="280"/>
      <c r="R72" s="69"/>
    </row>
    <row r="73" spans="3:18" ht="15" hidden="1" x14ac:dyDescent="0.25">
      <c r="C73" s="16"/>
      <c r="D73" s="70" t="s">
        <v>74</v>
      </c>
      <c r="E73" s="71"/>
      <c r="F73" s="72"/>
      <c r="G73" s="362"/>
      <c r="H73" s="120"/>
      <c r="I73" s="120"/>
      <c r="J73" s="120"/>
      <c r="K73" s="120"/>
      <c r="L73" s="120"/>
      <c r="M73" s="120"/>
      <c r="N73" s="120"/>
      <c r="O73" s="120"/>
      <c r="P73" s="120"/>
      <c r="Q73" s="280"/>
      <c r="R73" s="69"/>
    </row>
    <row r="74" spans="3:18" ht="15" hidden="1" x14ac:dyDescent="0.25">
      <c r="C74" s="16"/>
      <c r="D74" s="70" t="s">
        <v>75</v>
      </c>
      <c r="E74" s="86" t="e">
        <f>E29/E70</f>
        <v>#DIV/0!</v>
      </c>
      <c r="F74" s="72"/>
      <c r="G74" s="362" t="e">
        <f>G29/G70</f>
        <v>#DIV/0!</v>
      </c>
      <c r="H74" s="120" t="e">
        <f t="shared" ref="H74:P74" si="18">H29/H70</f>
        <v>#DIV/0!</v>
      </c>
      <c r="I74" s="120" t="e">
        <f t="shared" si="18"/>
        <v>#DIV/0!</v>
      </c>
      <c r="J74" s="120" t="e">
        <f t="shared" si="18"/>
        <v>#DIV/0!</v>
      </c>
      <c r="K74" s="120" t="e">
        <f t="shared" si="18"/>
        <v>#DIV/0!</v>
      </c>
      <c r="L74" s="120" t="e">
        <f t="shared" si="18"/>
        <v>#DIV/0!</v>
      </c>
      <c r="M74" s="120" t="e">
        <f t="shared" si="18"/>
        <v>#DIV/0!</v>
      </c>
      <c r="N74" s="120" t="e">
        <f t="shared" si="18"/>
        <v>#DIV/0!</v>
      </c>
      <c r="O74" s="120" t="e">
        <f t="shared" si="18"/>
        <v>#DIV/0!</v>
      </c>
      <c r="P74" s="120" t="e">
        <f t="shared" si="18"/>
        <v>#DIV/0!</v>
      </c>
      <c r="Q74" s="287"/>
      <c r="R74" s="69"/>
    </row>
    <row r="75" spans="3:18" ht="15" hidden="1" x14ac:dyDescent="0.25">
      <c r="C75" s="16"/>
      <c r="D75" s="70" t="s">
        <v>88</v>
      </c>
      <c r="E75" s="86" t="e">
        <f>E30/E70</f>
        <v>#DIV/0!</v>
      </c>
      <c r="F75" s="72"/>
      <c r="G75" s="362" t="e">
        <f>G30/G70</f>
        <v>#DIV/0!</v>
      </c>
      <c r="H75" s="120" t="e">
        <f>H30/H70</f>
        <v>#DIV/0!</v>
      </c>
      <c r="I75" s="120" t="e">
        <f t="shared" ref="I75:P75" si="19">I30/I70</f>
        <v>#DIV/0!</v>
      </c>
      <c r="J75" s="120" t="e">
        <f t="shared" si="19"/>
        <v>#DIV/0!</v>
      </c>
      <c r="K75" s="120" t="e">
        <f t="shared" si="19"/>
        <v>#DIV/0!</v>
      </c>
      <c r="L75" s="120" t="e">
        <f t="shared" si="19"/>
        <v>#DIV/0!</v>
      </c>
      <c r="M75" s="120" t="e">
        <f t="shared" si="19"/>
        <v>#DIV/0!</v>
      </c>
      <c r="N75" s="120" t="e">
        <f t="shared" si="19"/>
        <v>#DIV/0!</v>
      </c>
      <c r="O75" s="120" t="e">
        <f t="shared" si="19"/>
        <v>#DIV/0!</v>
      </c>
      <c r="P75" s="120" t="e">
        <f t="shared" si="19"/>
        <v>#DIV/0!</v>
      </c>
      <c r="Q75" s="287"/>
      <c r="R75" s="69"/>
    </row>
    <row r="76" spans="3:18" ht="15" hidden="1" x14ac:dyDescent="0.25">
      <c r="C76" s="16"/>
      <c r="D76" s="70" t="s">
        <v>76</v>
      </c>
      <c r="E76" s="86"/>
      <c r="F76" s="72"/>
      <c r="G76" s="362"/>
      <c r="H76" s="120"/>
      <c r="I76" s="120"/>
      <c r="J76" s="120"/>
      <c r="K76" s="120"/>
      <c r="L76" s="120"/>
      <c r="M76" s="120"/>
      <c r="N76" s="120"/>
      <c r="O76" s="120"/>
      <c r="P76" s="120"/>
      <c r="Q76" s="287"/>
      <c r="R76" s="69"/>
    </row>
    <row r="77" spans="3:18" ht="15" x14ac:dyDescent="0.25">
      <c r="C77" s="16"/>
      <c r="D77" s="70" t="s">
        <v>47</v>
      </c>
      <c r="E77" s="121" t="e">
        <f>E71/E36</f>
        <v>#DIV/0!</v>
      </c>
      <c r="F77" s="122"/>
      <c r="G77" s="363" t="e">
        <f t="shared" ref="G77:P77" si="20">G71/G36</f>
        <v>#DIV/0!</v>
      </c>
      <c r="H77" s="124" t="e">
        <f t="shared" si="20"/>
        <v>#DIV/0!</v>
      </c>
      <c r="I77" s="124" t="e">
        <f t="shared" si="20"/>
        <v>#DIV/0!</v>
      </c>
      <c r="J77" s="124" t="e">
        <f t="shared" si="20"/>
        <v>#DIV/0!</v>
      </c>
      <c r="K77" s="124" t="e">
        <f t="shared" si="20"/>
        <v>#DIV/0!</v>
      </c>
      <c r="L77" s="124" t="e">
        <f t="shared" si="20"/>
        <v>#DIV/0!</v>
      </c>
      <c r="M77" s="124" t="e">
        <f t="shared" si="20"/>
        <v>#DIV/0!</v>
      </c>
      <c r="N77" s="124" t="e">
        <f t="shared" si="20"/>
        <v>#DIV/0!</v>
      </c>
      <c r="O77" s="124" t="e">
        <f t="shared" si="20"/>
        <v>#DIV/0!</v>
      </c>
      <c r="P77" s="124" t="e">
        <f t="shared" si="20"/>
        <v>#DIV/0!</v>
      </c>
      <c r="Q77" s="291"/>
      <c r="R77" s="69"/>
    </row>
    <row r="78" spans="3:18" ht="15" hidden="1" x14ac:dyDescent="0.25">
      <c r="C78" s="16"/>
      <c r="D78" s="70" t="s">
        <v>44</v>
      </c>
      <c r="E78" s="102" t="e">
        <f>E168/E71</f>
        <v>#DIV/0!</v>
      </c>
      <c r="F78" s="72"/>
      <c r="G78" s="103" t="e">
        <f t="shared" ref="G78:P78" si="21">G174/G71</f>
        <v>#DIV/0!</v>
      </c>
      <c r="H78" s="104" t="e">
        <f t="shared" si="21"/>
        <v>#DIV/0!</v>
      </c>
      <c r="I78" s="104" t="e">
        <f t="shared" si="21"/>
        <v>#DIV/0!</v>
      </c>
      <c r="J78" s="104" t="e">
        <f t="shared" si="21"/>
        <v>#DIV/0!</v>
      </c>
      <c r="K78" s="104" t="e">
        <f t="shared" si="21"/>
        <v>#DIV/0!</v>
      </c>
      <c r="L78" s="104" t="e">
        <f t="shared" si="21"/>
        <v>#DIV/0!</v>
      </c>
      <c r="M78" s="104" t="e">
        <f t="shared" si="21"/>
        <v>#DIV/0!</v>
      </c>
      <c r="N78" s="104" t="e">
        <f t="shared" si="21"/>
        <v>#DIV/0!</v>
      </c>
      <c r="O78" s="104" t="e">
        <f t="shared" si="21"/>
        <v>#DIV/0!</v>
      </c>
      <c r="P78" s="104" t="e">
        <f t="shared" si="21"/>
        <v>#DIV/0!</v>
      </c>
      <c r="Q78" s="288"/>
      <c r="R78" s="69"/>
    </row>
    <row r="79" spans="3:18" ht="15" x14ac:dyDescent="0.25">
      <c r="C79" s="16"/>
      <c r="D79" s="70" t="s">
        <v>46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80"/>
      <c r="R79" s="69"/>
    </row>
    <row r="80" spans="3:18" ht="15" x14ac:dyDescent="0.25">
      <c r="C80" s="16"/>
      <c r="D80" s="70" t="s">
        <v>45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80"/>
      <c r="R80" s="69"/>
    </row>
    <row r="81" spans="3:18" ht="15" x14ac:dyDescent="0.25">
      <c r="C81" s="16"/>
      <c r="D81" s="70" t="s">
        <v>63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80"/>
      <c r="R81" s="69"/>
    </row>
    <row r="82" spans="3:18" ht="15" hidden="1" x14ac:dyDescent="0.25">
      <c r="C82" s="16"/>
      <c r="D82" s="98" t="s">
        <v>37</v>
      </c>
      <c r="E82" s="71"/>
      <c r="F82" s="72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80"/>
      <c r="R82" s="69"/>
    </row>
    <row r="83" spans="3:18" ht="15" hidden="1" x14ac:dyDescent="0.25">
      <c r="C83" s="16"/>
      <c r="D83" s="98" t="s">
        <v>36</v>
      </c>
      <c r="E83" s="71"/>
      <c r="F83" s="72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80"/>
      <c r="R83" s="69"/>
    </row>
    <row r="84" spans="3:18" ht="5.0999999999999996" customHeight="1" x14ac:dyDescent="0.25">
      <c r="C84" s="16"/>
      <c r="D84" s="98"/>
      <c r="E84" s="71"/>
      <c r="F84" s="72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80"/>
      <c r="R84" s="69"/>
    </row>
    <row r="85" spans="3:18" ht="5.0999999999999996" customHeight="1" x14ac:dyDescent="0.25">
      <c r="C85" s="33"/>
      <c r="D85" s="125"/>
      <c r="E85" s="113"/>
      <c r="F85" s="114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282"/>
      <c r="R85" s="69"/>
    </row>
    <row r="86" spans="3:18" ht="15" x14ac:dyDescent="0.25">
      <c r="C86" s="16"/>
      <c r="D86" s="98" t="s">
        <v>117</v>
      </c>
      <c r="E86" s="107"/>
      <c r="F86" s="108"/>
      <c r="G86" s="109"/>
      <c r="H86" s="110"/>
      <c r="I86" s="110"/>
      <c r="J86" s="110"/>
      <c r="K86" s="110"/>
      <c r="L86" s="110"/>
      <c r="M86" s="110"/>
      <c r="N86" s="110"/>
      <c r="O86" s="110"/>
      <c r="P86" s="110"/>
      <c r="Q86" s="280"/>
      <c r="R86" s="69"/>
    </row>
    <row r="87" spans="3:18" ht="15" hidden="1" x14ac:dyDescent="0.25">
      <c r="C87" s="16"/>
      <c r="D87" s="98" t="s">
        <v>97</v>
      </c>
      <c r="E87" s="86"/>
      <c r="F87" s="32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280"/>
      <c r="R87" s="69"/>
    </row>
    <row r="88" spans="3:18" ht="25.5" hidden="1" x14ac:dyDescent="0.25">
      <c r="C88" s="16"/>
      <c r="D88" s="98" t="s">
        <v>98</v>
      </c>
      <c r="E88" s="144"/>
      <c r="F88" s="34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80"/>
      <c r="R88" s="69"/>
    </row>
    <row r="89" spans="3:18" ht="5.0999999999999996" customHeight="1" thickBot="1" x14ac:dyDescent="0.3">
      <c r="C89" s="16"/>
      <c r="D89" s="286"/>
      <c r="E89" s="71"/>
      <c r="F89" s="23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290"/>
      <c r="R89" s="69"/>
    </row>
    <row r="90" spans="3:18" ht="15.75" hidden="1" customHeight="1" thickTop="1" x14ac:dyDescent="0.25">
      <c r="C90" s="35"/>
      <c r="D90" s="67" t="s">
        <v>77</v>
      </c>
      <c r="E90" s="292"/>
      <c r="F90" s="36"/>
      <c r="G90" s="293"/>
      <c r="H90" s="294"/>
      <c r="I90" s="294"/>
      <c r="J90" s="294"/>
      <c r="K90" s="294"/>
      <c r="L90" s="294"/>
      <c r="M90" s="294"/>
      <c r="N90" s="294"/>
      <c r="O90" s="294"/>
      <c r="P90" s="295"/>
      <c r="Q90" s="296"/>
      <c r="R90" s="69"/>
    </row>
    <row r="91" spans="3:18" ht="15" hidden="1" customHeight="1" x14ac:dyDescent="0.25">
      <c r="C91" s="16"/>
      <c r="D91" s="126" t="s">
        <v>78</v>
      </c>
      <c r="E91" s="127"/>
      <c r="F91" s="72"/>
      <c r="G91" s="79"/>
      <c r="H91" s="80"/>
      <c r="I91" s="80"/>
      <c r="J91" s="80"/>
      <c r="K91" s="80"/>
      <c r="L91" s="80"/>
      <c r="M91" s="80"/>
      <c r="N91" s="80"/>
      <c r="O91" s="80"/>
      <c r="P91" s="80"/>
      <c r="Q91" s="280"/>
      <c r="R91" s="69"/>
    </row>
    <row r="92" spans="3:18" ht="15" hidden="1" customHeight="1" x14ac:dyDescent="0.25">
      <c r="C92" s="16"/>
      <c r="D92" s="126" t="s">
        <v>85</v>
      </c>
      <c r="E92" s="128"/>
      <c r="F92" s="72"/>
      <c r="G92" s="364">
        <f t="shared" ref="G92:P92" si="22">-G93</f>
        <v>0</v>
      </c>
      <c r="H92" s="130">
        <f t="shared" si="22"/>
        <v>0</v>
      </c>
      <c r="I92" s="130">
        <f t="shared" si="22"/>
        <v>0</v>
      </c>
      <c r="J92" s="130">
        <f t="shared" si="22"/>
        <v>0</v>
      </c>
      <c r="K92" s="130">
        <f t="shared" si="22"/>
        <v>0</v>
      </c>
      <c r="L92" s="130">
        <f t="shared" si="22"/>
        <v>0</v>
      </c>
      <c r="M92" s="130">
        <f t="shared" si="22"/>
        <v>0</v>
      </c>
      <c r="N92" s="130">
        <f t="shared" si="22"/>
        <v>0</v>
      </c>
      <c r="O92" s="130">
        <f t="shared" si="22"/>
        <v>0</v>
      </c>
      <c r="P92" s="130">
        <f t="shared" si="22"/>
        <v>0</v>
      </c>
      <c r="Q92" s="280"/>
      <c r="R92" s="69"/>
    </row>
    <row r="93" spans="3:18" ht="15" hidden="1" customHeight="1" x14ac:dyDescent="0.25">
      <c r="C93" s="16"/>
      <c r="D93" s="126" t="s">
        <v>85</v>
      </c>
      <c r="E93" s="128"/>
      <c r="F93" s="72"/>
      <c r="G93" s="365"/>
      <c r="H93" s="80"/>
      <c r="I93" s="80"/>
      <c r="J93" s="80"/>
      <c r="K93" s="80"/>
      <c r="L93" s="80"/>
      <c r="M93" s="80"/>
      <c r="N93" s="80"/>
      <c r="O93" s="80"/>
      <c r="P93" s="80"/>
      <c r="Q93" s="280"/>
      <c r="R93" s="69"/>
    </row>
    <row r="94" spans="3:18" ht="15" hidden="1" customHeight="1" x14ac:dyDescent="0.25">
      <c r="C94" s="16"/>
      <c r="D94" s="131" t="s">
        <v>86</v>
      </c>
      <c r="E94" s="128"/>
      <c r="F94" s="72"/>
      <c r="G94" s="361"/>
      <c r="H94" s="101"/>
      <c r="I94" s="101"/>
      <c r="J94" s="101"/>
      <c r="K94" s="101"/>
      <c r="L94" s="101"/>
      <c r="M94" s="101"/>
      <c r="N94" s="101"/>
      <c r="O94" s="101"/>
      <c r="P94" s="101"/>
      <c r="Q94" s="280"/>
      <c r="R94" s="69"/>
    </row>
    <row r="95" spans="3:18" ht="15" hidden="1" customHeight="1" x14ac:dyDescent="0.25">
      <c r="C95" s="33"/>
      <c r="D95" s="126" t="s">
        <v>79</v>
      </c>
      <c r="E95" s="132"/>
      <c r="F95" s="114"/>
      <c r="G95" s="366">
        <f t="shared" ref="G95:P95" si="23">G91+G92+G94</f>
        <v>0</v>
      </c>
      <c r="H95" s="133">
        <f t="shared" si="23"/>
        <v>0</v>
      </c>
      <c r="I95" s="133">
        <f t="shared" si="23"/>
        <v>0</v>
      </c>
      <c r="J95" s="133">
        <f t="shared" si="23"/>
        <v>0</v>
      </c>
      <c r="K95" s="133">
        <f t="shared" si="23"/>
        <v>0</v>
      </c>
      <c r="L95" s="133">
        <f t="shared" si="23"/>
        <v>0</v>
      </c>
      <c r="M95" s="133">
        <f t="shared" si="23"/>
        <v>0</v>
      </c>
      <c r="N95" s="133">
        <f t="shared" si="23"/>
        <v>0</v>
      </c>
      <c r="O95" s="133">
        <f t="shared" si="23"/>
        <v>0</v>
      </c>
      <c r="P95" s="133">
        <f t="shared" si="23"/>
        <v>0</v>
      </c>
      <c r="Q95" s="282"/>
      <c r="R95" s="69"/>
    </row>
    <row r="96" spans="3:18" ht="15" hidden="1" customHeight="1" x14ac:dyDescent="0.25">
      <c r="C96" s="26"/>
      <c r="D96" s="131" t="s">
        <v>80</v>
      </c>
      <c r="E96" s="134"/>
      <c r="F96" s="135"/>
      <c r="G96" s="367">
        <f t="shared" ref="G96:P96" si="24">-G97</f>
        <v>0</v>
      </c>
      <c r="H96" s="85">
        <f t="shared" si="24"/>
        <v>0</v>
      </c>
      <c r="I96" s="85">
        <f t="shared" si="24"/>
        <v>0</v>
      </c>
      <c r="J96" s="85">
        <f t="shared" si="24"/>
        <v>0</v>
      </c>
      <c r="K96" s="85">
        <f t="shared" si="24"/>
        <v>0</v>
      </c>
      <c r="L96" s="85">
        <f t="shared" si="24"/>
        <v>0</v>
      </c>
      <c r="M96" s="85">
        <f t="shared" si="24"/>
        <v>0</v>
      </c>
      <c r="N96" s="85">
        <f t="shared" si="24"/>
        <v>0</v>
      </c>
      <c r="O96" s="85">
        <f t="shared" si="24"/>
        <v>0</v>
      </c>
      <c r="P96" s="85">
        <f t="shared" si="24"/>
        <v>0</v>
      </c>
      <c r="Q96" s="297"/>
      <c r="R96" s="69"/>
    </row>
    <row r="97" spans="3:18" ht="15" hidden="1" customHeight="1" x14ac:dyDescent="0.25">
      <c r="C97" s="16"/>
      <c r="D97" s="126" t="s">
        <v>80</v>
      </c>
      <c r="E97" s="129"/>
      <c r="F97" s="72"/>
      <c r="G97" s="79"/>
      <c r="H97" s="80"/>
      <c r="I97" s="80"/>
      <c r="J97" s="80"/>
      <c r="K97" s="80"/>
      <c r="L97" s="80"/>
      <c r="M97" s="80"/>
      <c r="N97" s="80"/>
      <c r="O97" s="80"/>
      <c r="P97" s="80"/>
      <c r="Q97" s="280"/>
      <c r="R97" s="69"/>
    </row>
    <row r="98" spans="3:18" ht="15" hidden="1" customHeight="1" x14ac:dyDescent="0.25">
      <c r="C98" s="16"/>
      <c r="D98" s="126" t="s">
        <v>81</v>
      </c>
      <c r="E98" s="136"/>
      <c r="F98" s="72"/>
      <c r="G98" s="136"/>
      <c r="H98" s="137"/>
      <c r="I98" s="137"/>
      <c r="J98" s="137"/>
      <c r="K98" s="137"/>
      <c r="L98" s="137"/>
      <c r="M98" s="137"/>
      <c r="N98" s="137"/>
      <c r="O98" s="137"/>
      <c r="P98" s="137"/>
      <c r="Q98" s="280"/>
      <c r="R98" s="69"/>
    </row>
    <row r="99" spans="3:18" ht="3.6" hidden="1" customHeight="1" thickBot="1" x14ac:dyDescent="0.3">
      <c r="C99" s="16"/>
      <c r="D99" s="126"/>
      <c r="E99" s="71"/>
      <c r="F99" s="23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80"/>
      <c r="R99" s="69"/>
    </row>
    <row r="100" spans="3:18" ht="15.75" thickTop="1" x14ac:dyDescent="0.25">
      <c r="C100" s="35"/>
      <c r="D100" s="68" t="s">
        <v>67</v>
      </c>
      <c r="E100" s="298"/>
      <c r="F100" s="299"/>
      <c r="G100" s="292"/>
      <c r="H100" s="295"/>
      <c r="I100" s="295"/>
      <c r="J100" s="295"/>
      <c r="K100" s="295"/>
      <c r="L100" s="295"/>
      <c r="M100" s="295"/>
      <c r="N100" s="295"/>
      <c r="O100" s="295"/>
      <c r="P100" s="295"/>
      <c r="Q100" s="296"/>
      <c r="R100" s="69"/>
    </row>
    <row r="101" spans="3:18" ht="3.6" customHeight="1" x14ac:dyDescent="0.25">
      <c r="C101" s="16"/>
      <c r="D101" s="31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80"/>
      <c r="R101" s="69"/>
    </row>
    <row r="102" spans="3:18" ht="15" hidden="1" x14ac:dyDescent="0.25">
      <c r="C102" s="16"/>
      <c r="D102" s="70" t="s">
        <v>93</v>
      </c>
      <c r="E102" s="144"/>
      <c r="F102" s="34"/>
      <c r="G102" s="79" t="e">
        <f>G15/G30</f>
        <v>#DIV/0!</v>
      </c>
      <c r="H102" s="80" t="e">
        <f>H15/H30</f>
        <v>#DIV/0!</v>
      </c>
      <c r="I102" s="80" t="e">
        <f t="shared" ref="I102:P102" si="25">I15/I30</f>
        <v>#DIV/0!</v>
      </c>
      <c r="J102" s="80" t="e">
        <f t="shared" si="25"/>
        <v>#DIV/0!</v>
      </c>
      <c r="K102" s="80" t="e">
        <f t="shared" si="25"/>
        <v>#DIV/0!</v>
      </c>
      <c r="L102" s="80" t="e">
        <f t="shared" si="25"/>
        <v>#DIV/0!</v>
      </c>
      <c r="M102" s="80" t="e">
        <f t="shared" si="25"/>
        <v>#DIV/0!</v>
      </c>
      <c r="N102" s="80" t="e">
        <f t="shared" si="25"/>
        <v>#DIV/0!</v>
      </c>
      <c r="O102" s="80" t="e">
        <f t="shared" si="25"/>
        <v>#DIV/0!</v>
      </c>
      <c r="P102" s="80" t="e">
        <f t="shared" si="25"/>
        <v>#DIV/0!</v>
      </c>
      <c r="Q102" s="290"/>
      <c r="R102" s="69"/>
    </row>
    <row r="103" spans="3:18" ht="15" x14ac:dyDescent="0.25">
      <c r="C103" s="16"/>
      <c r="D103" s="98" t="s">
        <v>13</v>
      </c>
      <c r="E103" s="138" t="s">
        <v>118</v>
      </c>
      <c r="F103" s="105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300"/>
      <c r="R103" s="69"/>
    </row>
    <row r="104" spans="3:18" ht="15" hidden="1" x14ac:dyDescent="0.25">
      <c r="C104" s="16"/>
      <c r="D104" s="98" t="s">
        <v>15</v>
      </c>
      <c r="E104" s="102"/>
      <c r="F104" s="105"/>
      <c r="G104" s="103" t="e">
        <f t="shared" ref="G104:P104" si="26">(G97/G37)/(G95/G37)</f>
        <v>#DIV/0!</v>
      </c>
      <c r="H104" s="104" t="e">
        <f t="shared" si="26"/>
        <v>#DIV/0!</v>
      </c>
      <c r="I104" s="104" t="e">
        <f t="shared" si="26"/>
        <v>#DIV/0!</v>
      </c>
      <c r="J104" s="104" t="e">
        <f t="shared" si="26"/>
        <v>#DIV/0!</v>
      </c>
      <c r="K104" s="104" t="e">
        <f t="shared" si="26"/>
        <v>#DIV/0!</v>
      </c>
      <c r="L104" s="104" t="e">
        <f t="shared" si="26"/>
        <v>#DIV/0!</v>
      </c>
      <c r="M104" s="104" t="e">
        <f t="shared" si="26"/>
        <v>#DIV/0!</v>
      </c>
      <c r="N104" s="104" t="e">
        <f t="shared" si="26"/>
        <v>#DIV/0!</v>
      </c>
      <c r="O104" s="104" t="e">
        <f t="shared" si="26"/>
        <v>#DIV/0!</v>
      </c>
      <c r="P104" s="104" t="e">
        <f t="shared" si="26"/>
        <v>#DIV/0!</v>
      </c>
      <c r="Q104" s="288"/>
      <c r="R104" s="69"/>
    </row>
    <row r="105" spans="3:18" ht="15" hidden="1" x14ac:dyDescent="0.25">
      <c r="C105" s="16"/>
      <c r="D105" s="98" t="s">
        <v>16</v>
      </c>
      <c r="E105" s="139"/>
      <c r="F105" s="72"/>
      <c r="G105" s="140" t="e">
        <f t="shared" ref="G105:P105" si="27">G15/G95</f>
        <v>#DIV/0!</v>
      </c>
      <c r="H105" s="141" t="e">
        <f t="shared" si="27"/>
        <v>#DIV/0!</v>
      </c>
      <c r="I105" s="141" t="e">
        <f t="shared" si="27"/>
        <v>#DIV/0!</v>
      </c>
      <c r="J105" s="141" t="e">
        <f t="shared" si="27"/>
        <v>#DIV/0!</v>
      </c>
      <c r="K105" s="141" t="e">
        <f t="shared" si="27"/>
        <v>#DIV/0!</v>
      </c>
      <c r="L105" s="141" t="e">
        <f t="shared" si="27"/>
        <v>#DIV/0!</v>
      </c>
      <c r="M105" s="141" t="e">
        <f t="shared" si="27"/>
        <v>#DIV/0!</v>
      </c>
      <c r="N105" s="141" t="e">
        <f t="shared" si="27"/>
        <v>#DIV/0!</v>
      </c>
      <c r="O105" s="141" t="e">
        <f t="shared" si="27"/>
        <v>#DIV/0!</v>
      </c>
      <c r="P105" s="141" t="e">
        <f t="shared" si="27"/>
        <v>#DIV/0!</v>
      </c>
      <c r="Q105" s="290"/>
      <c r="R105" s="69"/>
    </row>
    <row r="106" spans="3:18" ht="15" hidden="1" x14ac:dyDescent="0.25">
      <c r="C106" s="16"/>
      <c r="D106" s="98" t="s">
        <v>82</v>
      </c>
      <c r="E106" s="127"/>
      <c r="F106" s="142"/>
      <c r="G106" s="143" t="e">
        <f t="shared" ref="G106:P106" si="28">G98/G29</f>
        <v>#DIV/0!</v>
      </c>
      <c r="H106" s="137" t="e">
        <f t="shared" si="28"/>
        <v>#DIV/0!</v>
      </c>
      <c r="I106" s="137" t="e">
        <f t="shared" si="28"/>
        <v>#DIV/0!</v>
      </c>
      <c r="J106" s="137" t="e">
        <f t="shared" si="28"/>
        <v>#DIV/0!</v>
      </c>
      <c r="K106" s="137" t="e">
        <f t="shared" si="28"/>
        <v>#DIV/0!</v>
      </c>
      <c r="L106" s="137" t="e">
        <f t="shared" si="28"/>
        <v>#DIV/0!</v>
      </c>
      <c r="M106" s="137" t="e">
        <f t="shared" si="28"/>
        <v>#DIV/0!</v>
      </c>
      <c r="N106" s="137" t="e">
        <f t="shared" si="28"/>
        <v>#DIV/0!</v>
      </c>
      <c r="O106" s="137" t="e">
        <f t="shared" si="28"/>
        <v>#DIV/0!</v>
      </c>
      <c r="P106" s="137" t="e">
        <f t="shared" si="28"/>
        <v>#DIV/0!</v>
      </c>
      <c r="Q106" s="290"/>
      <c r="R106" s="69"/>
    </row>
    <row r="107" spans="3:18" ht="15" hidden="1" x14ac:dyDescent="0.25">
      <c r="C107" s="16"/>
      <c r="D107" s="98" t="s">
        <v>90</v>
      </c>
      <c r="E107" s="144"/>
      <c r="F107" s="145"/>
      <c r="G107" s="79" t="e">
        <f t="shared" ref="G107:P107" si="29">G98/G30</f>
        <v>#DIV/0!</v>
      </c>
      <c r="H107" s="80" t="e">
        <f t="shared" si="29"/>
        <v>#DIV/0!</v>
      </c>
      <c r="I107" s="80" t="e">
        <f t="shared" si="29"/>
        <v>#DIV/0!</v>
      </c>
      <c r="J107" s="80" t="e">
        <f t="shared" si="29"/>
        <v>#DIV/0!</v>
      </c>
      <c r="K107" s="80" t="e">
        <f t="shared" si="29"/>
        <v>#DIV/0!</v>
      </c>
      <c r="L107" s="80" t="e">
        <f t="shared" si="29"/>
        <v>#DIV/0!</v>
      </c>
      <c r="M107" s="80" t="e">
        <f t="shared" si="29"/>
        <v>#DIV/0!</v>
      </c>
      <c r="N107" s="80" t="e">
        <f t="shared" si="29"/>
        <v>#DIV/0!</v>
      </c>
      <c r="O107" s="80" t="e">
        <f t="shared" si="29"/>
        <v>#DIV/0!</v>
      </c>
      <c r="P107" s="80" t="e">
        <f t="shared" si="29"/>
        <v>#DIV/0!</v>
      </c>
      <c r="Q107" s="290"/>
      <c r="R107" s="69"/>
    </row>
    <row r="108" spans="3:18" ht="15" customHeight="1" x14ac:dyDescent="0.25">
      <c r="C108" s="16"/>
      <c r="D108" s="70" t="s">
        <v>107</v>
      </c>
      <c r="E108" s="146" t="s">
        <v>118</v>
      </c>
      <c r="F108" s="147"/>
      <c r="G108" s="148" t="e">
        <f t="shared" ref="G108:P108" si="30">G98/G37</f>
        <v>#DIV/0!</v>
      </c>
      <c r="H108" s="149" t="e">
        <f t="shared" si="30"/>
        <v>#DIV/0!</v>
      </c>
      <c r="I108" s="149" t="e">
        <f t="shared" si="30"/>
        <v>#DIV/0!</v>
      </c>
      <c r="J108" s="149" t="e">
        <f t="shared" si="30"/>
        <v>#DIV/0!</v>
      </c>
      <c r="K108" s="149" t="e">
        <f t="shared" si="30"/>
        <v>#DIV/0!</v>
      </c>
      <c r="L108" s="149" t="e">
        <f t="shared" si="30"/>
        <v>#DIV/0!</v>
      </c>
      <c r="M108" s="149" t="e">
        <f t="shared" si="30"/>
        <v>#DIV/0!</v>
      </c>
      <c r="N108" s="149" t="e">
        <f t="shared" si="30"/>
        <v>#DIV/0!</v>
      </c>
      <c r="O108" s="149" t="e">
        <f t="shared" si="30"/>
        <v>#DIV/0!</v>
      </c>
      <c r="P108" s="149" t="e">
        <f t="shared" si="30"/>
        <v>#DIV/0!</v>
      </c>
      <c r="Q108" s="301"/>
      <c r="R108" s="69"/>
    </row>
    <row r="109" spans="3:18" ht="15" x14ac:dyDescent="0.25">
      <c r="C109" s="16"/>
      <c r="D109" s="70" t="s">
        <v>30</v>
      </c>
      <c r="E109" s="150" t="s">
        <v>118</v>
      </c>
      <c r="F109" s="72"/>
      <c r="G109" s="151" t="e">
        <f t="shared" ref="G109:P109" si="31">G98/G15</f>
        <v>#DIV/0!</v>
      </c>
      <c r="H109" s="152" t="e">
        <f t="shared" si="31"/>
        <v>#DIV/0!</v>
      </c>
      <c r="I109" s="152" t="e">
        <f t="shared" si="31"/>
        <v>#DIV/0!</v>
      </c>
      <c r="J109" s="152" t="e">
        <f t="shared" si="31"/>
        <v>#DIV/0!</v>
      </c>
      <c r="K109" s="152" t="e">
        <f t="shared" si="31"/>
        <v>#DIV/0!</v>
      </c>
      <c r="L109" s="152" t="e">
        <f t="shared" si="31"/>
        <v>#DIV/0!</v>
      </c>
      <c r="M109" s="152" t="e">
        <f t="shared" si="31"/>
        <v>#DIV/0!</v>
      </c>
      <c r="N109" s="152" t="e">
        <f t="shared" si="31"/>
        <v>#DIV/0!</v>
      </c>
      <c r="O109" s="152" t="e">
        <f t="shared" si="31"/>
        <v>#DIV/0!</v>
      </c>
      <c r="P109" s="152" t="e">
        <f t="shared" si="31"/>
        <v>#DIV/0!</v>
      </c>
      <c r="Q109" s="300"/>
      <c r="R109" s="69"/>
    </row>
    <row r="110" spans="3:18" ht="15" hidden="1" x14ac:dyDescent="0.25">
      <c r="C110" s="16"/>
      <c r="D110" s="70" t="s">
        <v>94</v>
      </c>
      <c r="E110" s="144"/>
      <c r="F110" s="147"/>
      <c r="G110" s="79" t="e">
        <f t="shared" ref="G110:P110" si="32">G6/G20</f>
        <v>#DIV/0!</v>
      </c>
      <c r="H110" s="80" t="e">
        <f t="shared" si="32"/>
        <v>#DIV/0!</v>
      </c>
      <c r="I110" s="80" t="e">
        <f t="shared" si="32"/>
        <v>#DIV/0!</v>
      </c>
      <c r="J110" s="80" t="e">
        <f t="shared" si="32"/>
        <v>#DIV/0!</v>
      </c>
      <c r="K110" s="80" t="e">
        <f t="shared" si="32"/>
        <v>#DIV/0!</v>
      </c>
      <c r="L110" s="80" t="e">
        <f t="shared" si="32"/>
        <v>#DIV/0!</v>
      </c>
      <c r="M110" s="80" t="e">
        <f t="shared" si="32"/>
        <v>#DIV/0!</v>
      </c>
      <c r="N110" s="80" t="e">
        <f t="shared" si="32"/>
        <v>#DIV/0!</v>
      </c>
      <c r="O110" s="80" t="e">
        <f t="shared" si="32"/>
        <v>#DIV/0!</v>
      </c>
      <c r="P110" s="80" t="e">
        <f t="shared" si="32"/>
        <v>#DIV/0!</v>
      </c>
      <c r="Q110" s="290"/>
      <c r="R110" s="69"/>
    </row>
    <row r="111" spans="3:18" ht="15" x14ac:dyDescent="0.25">
      <c r="C111" s="16"/>
      <c r="D111" s="70" t="s">
        <v>31</v>
      </c>
      <c r="E111" s="153" t="e">
        <f>E15/E36</f>
        <v>#DIV/0!</v>
      </c>
      <c r="F111" s="147"/>
      <c r="G111" s="148" t="e">
        <f t="shared" ref="G111:P111" si="33">IF(G135=0,"---",G135)</f>
        <v>#DIV/0!</v>
      </c>
      <c r="H111" s="149" t="e">
        <f t="shared" si="33"/>
        <v>#DIV/0!</v>
      </c>
      <c r="I111" s="149" t="e">
        <f t="shared" si="33"/>
        <v>#DIV/0!</v>
      </c>
      <c r="J111" s="149" t="e">
        <f t="shared" si="33"/>
        <v>#DIV/0!</v>
      </c>
      <c r="K111" s="149" t="e">
        <f t="shared" si="33"/>
        <v>#DIV/0!</v>
      </c>
      <c r="L111" s="149" t="e">
        <f t="shared" si="33"/>
        <v>#DIV/0!</v>
      </c>
      <c r="M111" s="149" t="e">
        <f t="shared" si="33"/>
        <v>#DIV/0!</v>
      </c>
      <c r="N111" s="149" t="e">
        <f t="shared" si="33"/>
        <v>#DIV/0!</v>
      </c>
      <c r="O111" s="149" t="e">
        <f t="shared" si="33"/>
        <v>#DIV/0!</v>
      </c>
      <c r="P111" s="149" t="e">
        <f t="shared" si="33"/>
        <v>#DIV/0!</v>
      </c>
      <c r="Q111" s="290"/>
      <c r="R111" s="69"/>
    </row>
    <row r="112" spans="3:18" ht="15" hidden="1" x14ac:dyDescent="0.25">
      <c r="C112" s="16"/>
      <c r="D112" s="70" t="s">
        <v>108</v>
      </c>
      <c r="E112" s="144"/>
      <c r="F112" s="145"/>
      <c r="G112" s="79" t="e">
        <f t="shared" ref="G112:P112" si="34">IF(G134=0,"---",G134)</f>
        <v>#DIV/0!</v>
      </c>
      <c r="H112" s="80" t="e">
        <f t="shared" si="34"/>
        <v>#DIV/0!</v>
      </c>
      <c r="I112" s="80" t="e">
        <f t="shared" si="34"/>
        <v>#DIV/0!</v>
      </c>
      <c r="J112" s="80" t="e">
        <f t="shared" si="34"/>
        <v>#DIV/0!</v>
      </c>
      <c r="K112" s="80" t="e">
        <f t="shared" si="34"/>
        <v>#DIV/0!</v>
      </c>
      <c r="L112" s="80" t="e">
        <f t="shared" si="34"/>
        <v>#DIV/0!</v>
      </c>
      <c r="M112" s="80" t="e">
        <f t="shared" si="34"/>
        <v>#DIV/0!</v>
      </c>
      <c r="N112" s="80" t="e">
        <f t="shared" si="34"/>
        <v>#DIV/0!</v>
      </c>
      <c r="O112" s="80" t="e">
        <f t="shared" si="34"/>
        <v>#DIV/0!</v>
      </c>
      <c r="P112" s="80" t="e">
        <f t="shared" si="34"/>
        <v>#DIV/0!</v>
      </c>
      <c r="Q112" s="290"/>
      <c r="R112" s="69"/>
    </row>
    <row r="113" spans="3:18" ht="15" hidden="1" x14ac:dyDescent="0.25">
      <c r="C113" s="16"/>
      <c r="D113" s="70" t="s">
        <v>15</v>
      </c>
      <c r="E113" s="102"/>
      <c r="F113" s="147"/>
      <c r="G113" s="103" t="e">
        <f t="shared" ref="G113:P113" si="35">G97/G95</f>
        <v>#DIV/0!</v>
      </c>
      <c r="H113" s="104" t="e">
        <f t="shared" si="35"/>
        <v>#DIV/0!</v>
      </c>
      <c r="I113" s="104" t="e">
        <f t="shared" si="35"/>
        <v>#DIV/0!</v>
      </c>
      <c r="J113" s="104" t="e">
        <f t="shared" si="35"/>
        <v>#DIV/0!</v>
      </c>
      <c r="K113" s="104" t="e">
        <f t="shared" si="35"/>
        <v>#DIV/0!</v>
      </c>
      <c r="L113" s="104" t="e">
        <f t="shared" si="35"/>
        <v>#DIV/0!</v>
      </c>
      <c r="M113" s="104" t="e">
        <f t="shared" si="35"/>
        <v>#DIV/0!</v>
      </c>
      <c r="N113" s="104" t="e">
        <f t="shared" si="35"/>
        <v>#DIV/0!</v>
      </c>
      <c r="O113" s="104" t="e">
        <f t="shared" si="35"/>
        <v>#DIV/0!</v>
      </c>
      <c r="P113" s="104" t="e">
        <f t="shared" si="35"/>
        <v>#DIV/0!</v>
      </c>
      <c r="Q113" s="290"/>
      <c r="R113" s="69"/>
    </row>
    <row r="114" spans="3:18" ht="15" hidden="1" x14ac:dyDescent="0.25">
      <c r="C114" s="16"/>
      <c r="D114" s="70" t="s">
        <v>83</v>
      </c>
      <c r="E114" s="144"/>
      <c r="F114" s="147"/>
      <c r="G114" s="143" t="e">
        <f t="shared" ref="G114:P114" si="36">G97/G29</f>
        <v>#DIV/0!</v>
      </c>
      <c r="H114" s="149" t="e">
        <f t="shared" si="36"/>
        <v>#DIV/0!</v>
      </c>
      <c r="I114" s="149" t="e">
        <f t="shared" si="36"/>
        <v>#DIV/0!</v>
      </c>
      <c r="J114" s="149" t="e">
        <f t="shared" si="36"/>
        <v>#DIV/0!</v>
      </c>
      <c r="K114" s="149" t="e">
        <f t="shared" si="36"/>
        <v>#DIV/0!</v>
      </c>
      <c r="L114" s="149" t="e">
        <f t="shared" si="36"/>
        <v>#DIV/0!</v>
      </c>
      <c r="M114" s="149" t="e">
        <f t="shared" si="36"/>
        <v>#DIV/0!</v>
      </c>
      <c r="N114" s="149" t="e">
        <f t="shared" si="36"/>
        <v>#DIV/0!</v>
      </c>
      <c r="O114" s="149" t="e">
        <f t="shared" si="36"/>
        <v>#DIV/0!</v>
      </c>
      <c r="P114" s="149" t="e">
        <f t="shared" si="36"/>
        <v>#DIV/0!</v>
      </c>
      <c r="Q114" s="290"/>
      <c r="R114" s="69"/>
    </row>
    <row r="115" spans="3:18" ht="15" hidden="1" x14ac:dyDescent="0.25">
      <c r="C115" s="16"/>
      <c r="D115" s="70" t="s">
        <v>89</v>
      </c>
      <c r="E115" s="144"/>
      <c r="F115" s="145"/>
      <c r="G115" s="79" t="e">
        <f t="shared" ref="G115:P115" si="37">G97/G30</f>
        <v>#DIV/0!</v>
      </c>
      <c r="H115" s="80" t="e">
        <f t="shared" si="37"/>
        <v>#DIV/0!</v>
      </c>
      <c r="I115" s="80" t="e">
        <f t="shared" si="37"/>
        <v>#DIV/0!</v>
      </c>
      <c r="J115" s="80" t="e">
        <f t="shared" si="37"/>
        <v>#DIV/0!</v>
      </c>
      <c r="K115" s="80" t="e">
        <f t="shared" si="37"/>
        <v>#DIV/0!</v>
      </c>
      <c r="L115" s="80" t="e">
        <f t="shared" si="37"/>
        <v>#DIV/0!</v>
      </c>
      <c r="M115" s="80" t="e">
        <f t="shared" si="37"/>
        <v>#DIV/0!</v>
      </c>
      <c r="N115" s="80" t="e">
        <f t="shared" si="37"/>
        <v>#DIV/0!</v>
      </c>
      <c r="O115" s="80" t="e">
        <f t="shared" si="37"/>
        <v>#DIV/0!</v>
      </c>
      <c r="P115" s="80" t="e">
        <f t="shared" si="37"/>
        <v>#DIV/0!</v>
      </c>
      <c r="Q115" s="290"/>
      <c r="R115" s="69"/>
    </row>
    <row r="116" spans="3:18" ht="15" hidden="1" x14ac:dyDescent="0.25">
      <c r="C116" s="16"/>
      <c r="D116" s="70" t="s">
        <v>84</v>
      </c>
      <c r="E116" s="153"/>
      <c r="F116" s="147"/>
      <c r="G116" s="148" t="e">
        <f t="shared" ref="G116:P116" si="38">G97/G37</f>
        <v>#DIV/0!</v>
      </c>
      <c r="H116" s="149" t="e">
        <f t="shared" si="38"/>
        <v>#DIV/0!</v>
      </c>
      <c r="I116" s="149" t="e">
        <f t="shared" si="38"/>
        <v>#DIV/0!</v>
      </c>
      <c r="J116" s="149" t="e">
        <f t="shared" si="38"/>
        <v>#DIV/0!</v>
      </c>
      <c r="K116" s="149" t="e">
        <f t="shared" si="38"/>
        <v>#DIV/0!</v>
      </c>
      <c r="L116" s="149" t="e">
        <f t="shared" si="38"/>
        <v>#DIV/0!</v>
      </c>
      <c r="M116" s="149" t="e">
        <f t="shared" si="38"/>
        <v>#DIV/0!</v>
      </c>
      <c r="N116" s="149" t="e">
        <f t="shared" si="38"/>
        <v>#DIV/0!</v>
      </c>
      <c r="O116" s="149" t="e">
        <f t="shared" si="38"/>
        <v>#DIV/0!</v>
      </c>
      <c r="P116" s="149" t="e">
        <f t="shared" si="38"/>
        <v>#DIV/0!</v>
      </c>
      <c r="Q116" s="290"/>
      <c r="R116" s="69"/>
    </row>
    <row r="117" spans="3:18" ht="15" hidden="1" x14ac:dyDescent="0.25">
      <c r="C117" s="16"/>
      <c r="D117" s="70" t="s">
        <v>16</v>
      </c>
      <c r="E117" s="139"/>
      <c r="F117" s="147"/>
      <c r="G117" s="140" t="e">
        <f t="shared" ref="G117:P117" si="39">G105</f>
        <v>#DIV/0!</v>
      </c>
      <c r="H117" s="141" t="e">
        <f t="shared" si="39"/>
        <v>#DIV/0!</v>
      </c>
      <c r="I117" s="141" t="e">
        <f t="shared" si="39"/>
        <v>#DIV/0!</v>
      </c>
      <c r="J117" s="141" t="e">
        <f t="shared" si="39"/>
        <v>#DIV/0!</v>
      </c>
      <c r="K117" s="141" t="e">
        <f t="shared" si="39"/>
        <v>#DIV/0!</v>
      </c>
      <c r="L117" s="141" t="e">
        <f t="shared" si="39"/>
        <v>#DIV/0!</v>
      </c>
      <c r="M117" s="141" t="e">
        <f t="shared" si="39"/>
        <v>#DIV/0!</v>
      </c>
      <c r="N117" s="141" t="e">
        <f t="shared" si="39"/>
        <v>#DIV/0!</v>
      </c>
      <c r="O117" s="141" t="e">
        <f t="shared" si="39"/>
        <v>#DIV/0!</v>
      </c>
      <c r="P117" s="141" t="e">
        <f t="shared" si="39"/>
        <v>#DIV/0!</v>
      </c>
      <c r="Q117" s="290"/>
      <c r="R117" s="69"/>
    </row>
    <row r="118" spans="3:18" ht="15" hidden="1" customHeight="1" x14ac:dyDescent="0.25">
      <c r="C118" s="16"/>
      <c r="D118" s="70" t="s">
        <v>30</v>
      </c>
      <c r="E118" s="154"/>
      <c r="F118" s="147"/>
      <c r="G118" s="151" t="e">
        <f t="shared" ref="G118:P118" si="40">G109</f>
        <v>#DIV/0!</v>
      </c>
      <c r="H118" s="152" t="e">
        <f t="shared" si="40"/>
        <v>#DIV/0!</v>
      </c>
      <c r="I118" s="152" t="e">
        <f t="shared" si="40"/>
        <v>#DIV/0!</v>
      </c>
      <c r="J118" s="152" t="e">
        <f t="shared" si="40"/>
        <v>#DIV/0!</v>
      </c>
      <c r="K118" s="152" t="e">
        <f t="shared" si="40"/>
        <v>#DIV/0!</v>
      </c>
      <c r="L118" s="152" t="e">
        <f t="shared" si="40"/>
        <v>#DIV/0!</v>
      </c>
      <c r="M118" s="152" t="e">
        <f t="shared" si="40"/>
        <v>#DIV/0!</v>
      </c>
      <c r="N118" s="152" t="e">
        <f t="shared" si="40"/>
        <v>#DIV/0!</v>
      </c>
      <c r="O118" s="152" t="e">
        <f t="shared" si="40"/>
        <v>#DIV/0!</v>
      </c>
      <c r="P118" s="152" t="e">
        <f t="shared" si="40"/>
        <v>#DIV/0!</v>
      </c>
      <c r="Q118" s="290"/>
      <c r="R118" s="69"/>
    </row>
    <row r="119" spans="3:18" ht="15" hidden="1" x14ac:dyDescent="0.25">
      <c r="C119" s="16"/>
      <c r="D119" s="70" t="s">
        <v>94</v>
      </c>
      <c r="E119" s="144"/>
      <c r="F119" s="147"/>
      <c r="G119" s="79" t="e">
        <f t="shared" ref="G119:P119" si="41">G15/G29</f>
        <v>#DIV/0!</v>
      </c>
      <c r="H119" s="80" t="e">
        <f t="shared" si="41"/>
        <v>#DIV/0!</v>
      </c>
      <c r="I119" s="80" t="e">
        <f t="shared" si="41"/>
        <v>#DIV/0!</v>
      </c>
      <c r="J119" s="80" t="e">
        <f t="shared" si="41"/>
        <v>#DIV/0!</v>
      </c>
      <c r="K119" s="80" t="e">
        <f t="shared" si="41"/>
        <v>#DIV/0!</v>
      </c>
      <c r="L119" s="80" t="e">
        <f t="shared" si="41"/>
        <v>#DIV/0!</v>
      </c>
      <c r="M119" s="80" t="e">
        <f t="shared" si="41"/>
        <v>#DIV/0!</v>
      </c>
      <c r="N119" s="80" t="e">
        <f t="shared" si="41"/>
        <v>#DIV/0!</v>
      </c>
      <c r="O119" s="80" t="e">
        <f t="shared" si="41"/>
        <v>#DIV/0!</v>
      </c>
      <c r="P119" s="80" t="e">
        <f t="shared" si="41"/>
        <v>#DIV/0!</v>
      </c>
      <c r="Q119" s="290"/>
      <c r="R119" s="69"/>
    </row>
    <row r="120" spans="3:18" ht="15" hidden="1" x14ac:dyDescent="0.25">
      <c r="C120" s="16"/>
      <c r="D120" s="70" t="s">
        <v>105</v>
      </c>
      <c r="E120" s="153"/>
      <c r="F120" s="147"/>
      <c r="G120" s="148" t="e">
        <f t="shared" ref="G120:P120" si="42">IF(G136=0,"---",G136)</f>
        <v>#DIV/0!</v>
      </c>
      <c r="H120" s="149" t="e">
        <f t="shared" si="42"/>
        <v>#DIV/0!</v>
      </c>
      <c r="I120" s="149" t="e">
        <f t="shared" si="42"/>
        <v>#DIV/0!</v>
      </c>
      <c r="J120" s="149" t="e">
        <f t="shared" si="42"/>
        <v>#DIV/0!</v>
      </c>
      <c r="K120" s="149" t="e">
        <f t="shared" si="42"/>
        <v>#DIV/0!</v>
      </c>
      <c r="L120" s="149" t="e">
        <f t="shared" si="42"/>
        <v>#DIV/0!</v>
      </c>
      <c r="M120" s="149" t="e">
        <f t="shared" si="42"/>
        <v>#DIV/0!</v>
      </c>
      <c r="N120" s="149" t="e">
        <f t="shared" si="42"/>
        <v>#DIV/0!</v>
      </c>
      <c r="O120" s="149" t="e">
        <f t="shared" si="42"/>
        <v>#DIV/0!</v>
      </c>
      <c r="P120" s="149" t="e">
        <f t="shared" si="42"/>
        <v>#DIV/0!</v>
      </c>
      <c r="Q120" s="290"/>
      <c r="R120" s="69"/>
    </row>
    <row r="121" spans="3:18" ht="15.75" thickBot="1" x14ac:dyDescent="0.3">
      <c r="C121" s="16"/>
      <c r="D121" s="70" t="s">
        <v>18</v>
      </c>
      <c r="E121" s="153" t="e">
        <f>E18/E36</f>
        <v>#VALUE!</v>
      </c>
      <c r="F121" s="147"/>
      <c r="G121" s="148" t="e">
        <f t="shared" ref="G121:P121" si="43">IF(G137=0,"---",G137)</f>
        <v>#DIV/0!</v>
      </c>
      <c r="H121" s="149" t="e">
        <f t="shared" si="43"/>
        <v>#DIV/0!</v>
      </c>
      <c r="I121" s="149" t="e">
        <f t="shared" si="43"/>
        <v>#DIV/0!</v>
      </c>
      <c r="J121" s="149" t="e">
        <f t="shared" si="43"/>
        <v>#DIV/0!</v>
      </c>
      <c r="K121" s="149" t="e">
        <f t="shared" si="43"/>
        <v>#DIV/0!</v>
      </c>
      <c r="L121" s="149" t="e">
        <f t="shared" si="43"/>
        <v>#DIV/0!</v>
      </c>
      <c r="M121" s="149" t="e">
        <f t="shared" si="43"/>
        <v>#DIV/0!</v>
      </c>
      <c r="N121" s="149" t="e">
        <f t="shared" si="43"/>
        <v>#DIV/0!</v>
      </c>
      <c r="O121" s="149" t="e">
        <f t="shared" si="43"/>
        <v>#DIV/0!</v>
      </c>
      <c r="P121" s="149" t="e">
        <f t="shared" si="43"/>
        <v>#DIV/0!</v>
      </c>
      <c r="Q121" s="290"/>
      <c r="R121" s="69"/>
    </row>
    <row r="122" spans="3:18" ht="15" hidden="1" x14ac:dyDescent="0.25">
      <c r="C122" s="16"/>
      <c r="D122" s="70" t="s">
        <v>8</v>
      </c>
      <c r="E122" s="153"/>
      <c r="F122" s="37"/>
      <c r="G122" s="148" t="e">
        <f t="shared" ref="G122:P122" si="44">IF(G138=0,"---",G138)</f>
        <v>#DIV/0!</v>
      </c>
      <c r="H122" s="149" t="e">
        <f t="shared" si="44"/>
        <v>#DIV/0!</v>
      </c>
      <c r="I122" s="149" t="e">
        <f t="shared" si="44"/>
        <v>#DIV/0!</v>
      </c>
      <c r="J122" s="149" t="e">
        <f t="shared" si="44"/>
        <v>#DIV/0!</v>
      </c>
      <c r="K122" s="149" t="e">
        <f t="shared" si="44"/>
        <v>#DIV/0!</v>
      </c>
      <c r="L122" s="149" t="e">
        <f t="shared" si="44"/>
        <v>#DIV/0!</v>
      </c>
      <c r="M122" s="149" t="e">
        <f t="shared" si="44"/>
        <v>#DIV/0!</v>
      </c>
      <c r="N122" s="149" t="e">
        <f t="shared" si="44"/>
        <v>#DIV/0!</v>
      </c>
      <c r="O122" s="149" t="e">
        <f t="shared" si="44"/>
        <v>#DIV/0!</v>
      </c>
      <c r="P122" s="149" t="e">
        <f t="shared" si="44"/>
        <v>#DIV/0!</v>
      </c>
      <c r="Q122" s="301"/>
    </row>
    <row r="123" spans="3:18" ht="15" hidden="1" x14ac:dyDescent="0.2">
      <c r="C123" s="16"/>
      <c r="D123" s="302" t="s">
        <v>14</v>
      </c>
      <c r="E123" s="303"/>
      <c r="F123" s="94"/>
      <c r="G123" s="304" t="e">
        <f>IF(G164="$0.00","---",G164)</f>
        <v>#DIV/0!</v>
      </c>
      <c r="H123" s="305" t="e">
        <f>IF(H164="$0.00","---",H164)</f>
        <v>#DIV/0!</v>
      </c>
      <c r="I123" s="305" t="e">
        <f t="shared" ref="I123:P123" si="45">IF(I164="$0.00","---",I164)</f>
        <v>#DIV/0!</v>
      </c>
      <c r="J123" s="305" t="e">
        <f t="shared" si="45"/>
        <v>#DIV/0!</v>
      </c>
      <c r="K123" s="305" t="e">
        <f t="shared" si="45"/>
        <v>#DIV/0!</v>
      </c>
      <c r="L123" s="305" t="e">
        <f t="shared" si="45"/>
        <v>#DIV/0!</v>
      </c>
      <c r="M123" s="305" t="e">
        <f t="shared" si="45"/>
        <v>#DIV/0!</v>
      </c>
      <c r="N123" s="305" t="e">
        <f t="shared" si="45"/>
        <v>#DIV/0!</v>
      </c>
      <c r="O123" s="305" t="e">
        <f t="shared" si="45"/>
        <v>#DIV/0!</v>
      </c>
      <c r="P123" s="305" t="e">
        <f t="shared" si="45"/>
        <v>#DIV/0!</v>
      </c>
      <c r="Q123" s="301"/>
    </row>
    <row r="124" spans="3:18" ht="16.5" hidden="1" customHeight="1" x14ac:dyDescent="0.2">
      <c r="C124" s="29"/>
      <c r="D124" s="92" t="s">
        <v>29</v>
      </c>
      <c r="E124" s="306"/>
      <c r="F124" s="94"/>
      <c r="G124" s="304" t="e">
        <f>IF(G178="$0.00","---",G178)</f>
        <v>#DIV/0!</v>
      </c>
      <c r="H124" s="305" t="e">
        <f>IF(H178="$0.00","---",H178)</f>
        <v>#DIV/0!</v>
      </c>
      <c r="I124" s="305" t="e">
        <f t="shared" ref="I124:P124" si="46">IF(I178="$0.00","---",I178)</f>
        <v>#DIV/0!</v>
      </c>
      <c r="J124" s="305" t="e">
        <f t="shared" si="46"/>
        <v>#DIV/0!</v>
      </c>
      <c r="K124" s="305" t="e">
        <f t="shared" si="46"/>
        <v>#DIV/0!</v>
      </c>
      <c r="L124" s="305" t="e">
        <f t="shared" si="46"/>
        <v>#DIV/0!</v>
      </c>
      <c r="M124" s="305" t="e">
        <f t="shared" si="46"/>
        <v>#DIV/0!</v>
      </c>
      <c r="N124" s="305" t="e">
        <f t="shared" si="46"/>
        <v>#DIV/0!</v>
      </c>
      <c r="O124" s="305" t="e">
        <f t="shared" si="46"/>
        <v>#DIV/0!</v>
      </c>
      <c r="P124" s="305" t="e">
        <f t="shared" si="46"/>
        <v>#DIV/0!</v>
      </c>
      <c r="Q124" s="30"/>
    </row>
    <row r="125" spans="3:18" ht="16.5" hidden="1" customHeight="1" x14ac:dyDescent="0.2">
      <c r="C125" s="29"/>
      <c r="D125" s="92" t="s">
        <v>99</v>
      </c>
      <c r="E125" s="307"/>
      <c r="F125" s="308"/>
      <c r="G125" s="309" t="e">
        <f>G15/G87</f>
        <v>#DIV/0!</v>
      </c>
      <c r="H125" s="310" t="e">
        <f>H15/H87</f>
        <v>#DIV/0!</v>
      </c>
      <c r="I125" s="310" t="e">
        <f t="shared" ref="I125:P125" si="47">I15/I87</f>
        <v>#DIV/0!</v>
      </c>
      <c r="J125" s="310" t="e">
        <f t="shared" si="47"/>
        <v>#DIV/0!</v>
      </c>
      <c r="K125" s="310" t="e">
        <f t="shared" si="47"/>
        <v>#DIV/0!</v>
      </c>
      <c r="L125" s="310" t="e">
        <f t="shared" si="47"/>
        <v>#DIV/0!</v>
      </c>
      <c r="M125" s="310" t="e">
        <f t="shared" si="47"/>
        <v>#DIV/0!</v>
      </c>
      <c r="N125" s="310" t="e">
        <f t="shared" si="47"/>
        <v>#DIV/0!</v>
      </c>
      <c r="O125" s="310" t="e">
        <f t="shared" si="47"/>
        <v>#DIV/0!</v>
      </c>
      <c r="P125" s="310" t="e">
        <f t="shared" si="47"/>
        <v>#DIV/0!</v>
      </c>
      <c r="Q125" s="30"/>
    </row>
    <row r="126" spans="3:18" ht="16.5" hidden="1" customHeight="1" thickBot="1" x14ac:dyDescent="0.25">
      <c r="C126" s="38"/>
      <c r="D126" s="92" t="s">
        <v>100</v>
      </c>
      <c r="E126" s="311"/>
      <c r="F126" s="312"/>
      <c r="G126" s="309"/>
      <c r="H126" s="313"/>
      <c r="I126" s="313"/>
      <c r="J126" s="313"/>
      <c r="K126" s="313"/>
      <c r="L126" s="313"/>
      <c r="M126" s="313"/>
      <c r="N126" s="313"/>
      <c r="O126" s="313"/>
      <c r="P126" s="313"/>
      <c r="Q126" s="39"/>
    </row>
    <row r="127" spans="3:18" ht="16.5" customHeight="1" thickTop="1" x14ac:dyDescent="0.25">
      <c r="C127" s="40"/>
      <c r="D127" s="41"/>
      <c r="E127" s="314"/>
      <c r="F127" s="41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69"/>
    </row>
    <row r="128" spans="3:18" ht="16.5" hidden="1" customHeight="1" x14ac:dyDescent="0.25">
      <c r="C128" s="42"/>
      <c r="D128" s="43"/>
      <c r="E128" s="316"/>
      <c r="F128" s="43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69"/>
    </row>
    <row r="129" spans="2:28" ht="16.5" hidden="1" customHeight="1" x14ac:dyDescent="0.25">
      <c r="C129" s="42"/>
      <c r="D129" s="43"/>
      <c r="E129" s="316"/>
      <c r="F129" s="43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69"/>
    </row>
    <row r="130" spans="2:28" ht="16.5" hidden="1" customHeight="1" x14ac:dyDescent="0.25">
      <c r="C130" s="42"/>
      <c r="D130" s="44"/>
      <c r="E130" s="318"/>
      <c r="F130" s="44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7"/>
      <c r="R130" s="69"/>
    </row>
    <row r="131" spans="2:28" ht="16.5" hidden="1" customHeight="1" x14ac:dyDescent="0.25">
      <c r="C131" s="42"/>
      <c r="D131" s="44"/>
      <c r="E131" s="318"/>
      <c r="F131" s="44"/>
      <c r="G131" s="318"/>
      <c r="H131" s="318"/>
      <c r="I131" s="318"/>
      <c r="J131" s="318"/>
      <c r="K131" s="318"/>
      <c r="L131" s="318"/>
      <c r="M131" s="318"/>
      <c r="N131" s="318"/>
      <c r="O131" s="318"/>
      <c r="P131" s="318"/>
      <c r="Q131" s="317"/>
      <c r="R131" s="69"/>
    </row>
    <row r="132" spans="2:28" ht="16.5" hidden="1" customHeight="1" x14ac:dyDescent="0.25">
      <c r="C132" s="42"/>
      <c r="D132" s="43"/>
      <c r="E132" s="316"/>
      <c r="F132" s="43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69"/>
    </row>
    <row r="133" spans="2:28" ht="16.5" hidden="1" customHeight="1" x14ac:dyDescent="0.25">
      <c r="C133" s="42"/>
      <c r="D133" s="43"/>
      <c r="E133" s="316"/>
      <c r="F133" s="43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69"/>
    </row>
    <row r="134" spans="2:28" ht="16.5" hidden="1" customHeight="1" x14ac:dyDescent="0.25">
      <c r="C134" s="42"/>
      <c r="D134" s="43"/>
      <c r="E134" s="316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317"/>
      <c r="R134" s="69"/>
    </row>
    <row r="135" spans="2:28" ht="16.5" hidden="1" customHeight="1" x14ac:dyDescent="0.25">
      <c r="C135" s="42"/>
      <c r="D135" s="43"/>
      <c r="E135" s="316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317"/>
      <c r="R135" s="69"/>
    </row>
    <row r="136" spans="2:28" ht="16.5" hidden="1" customHeight="1" x14ac:dyDescent="0.25">
      <c r="C136" s="42"/>
      <c r="D136" s="43"/>
      <c r="E136" s="316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317"/>
      <c r="R136" s="69"/>
    </row>
    <row r="137" spans="2:28" ht="16.5" hidden="1" customHeight="1" x14ac:dyDescent="0.25">
      <c r="C137" s="42"/>
      <c r="D137" s="43"/>
      <c r="E137" s="316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317"/>
      <c r="R137" s="69"/>
    </row>
    <row r="138" spans="2:28" ht="16.5" hidden="1" customHeight="1" x14ac:dyDescent="0.25">
      <c r="C138" s="42"/>
      <c r="D138" s="43"/>
      <c r="E138" s="316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317"/>
      <c r="R138" s="69"/>
    </row>
    <row r="139" spans="2:28" s="326" customFormat="1" ht="16.5" hidden="1" customHeight="1" x14ac:dyDescent="0.25">
      <c r="B139" s="319"/>
      <c r="C139" s="320"/>
      <c r="D139" s="321"/>
      <c r="E139" s="321"/>
      <c r="F139" s="321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3"/>
      <c r="R139" s="324"/>
      <c r="S139" s="325"/>
      <c r="T139" s="325"/>
      <c r="U139" s="325"/>
      <c r="V139" s="325"/>
      <c r="W139" s="325"/>
      <c r="X139" s="325"/>
      <c r="Y139" s="325"/>
      <c r="Z139" s="325"/>
      <c r="AA139" s="325"/>
      <c r="AB139" s="325"/>
    </row>
    <row r="140" spans="2:28" s="326" customFormat="1" ht="16.5" hidden="1" customHeight="1" x14ac:dyDescent="0.25">
      <c r="B140" s="319"/>
      <c r="C140" s="320"/>
      <c r="D140" s="321"/>
      <c r="E140" s="321"/>
      <c r="F140" s="321"/>
      <c r="G140" s="322"/>
      <c r="H140" s="322"/>
      <c r="I140" s="322"/>
      <c r="J140" s="322"/>
      <c r="K140" s="322"/>
      <c r="L140" s="322"/>
      <c r="M140" s="322"/>
      <c r="N140" s="322"/>
      <c r="O140" s="322"/>
      <c r="P140" s="322"/>
      <c r="Q140" s="323"/>
      <c r="R140" s="324"/>
      <c r="S140" s="325"/>
      <c r="T140" s="325"/>
      <c r="U140" s="325"/>
      <c r="V140" s="325"/>
      <c r="W140" s="325"/>
      <c r="X140" s="325"/>
      <c r="Y140" s="325"/>
      <c r="Z140" s="325"/>
      <c r="AA140" s="325"/>
      <c r="AB140" s="325"/>
    </row>
    <row r="141" spans="2:28" s="326" customFormat="1" ht="16.5" hidden="1" customHeight="1" x14ac:dyDescent="0.25">
      <c r="B141" s="319"/>
      <c r="C141" s="320"/>
      <c r="D141" s="321"/>
      <c r="E141" s="321"/>
      <c r="F141" s="321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3"/>
      <c r="R141" s="324"/>
      <c r="S141" s="325"/>
      <c r="T141" s="325"/>
      <c r="U141" s="325"/>
      <c r="V141" s="325"/>
      <c r="W141" s="325"/>
      <c r="X141" s="325"/>
      <c r="Y141" s="325"/>
      <c r="Z141" s="325"/>
      <c r="AA141" s="325"/>
      <c r="AB141" s="325"/>
    </row>
    <row r="142" spans="2:28" s="326" customFormat="1" ht="16.5" hidden="1" customHeight="1" x14ac:dyDescent="0.25">
      <c r="B142" s="319"/>
      <c r="C142" s="320"/>
      <c r="D142" s="321"/>
      <c r="E142" s="321"/>
      <c r="F142" s="321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3"/>
      <c r="R142" s="324"/>
      <c r="S142" s="325"/>
      <c r="T142" s="325"/>
      <c r="U142" s="325"/>
      <c r="V142" s="325"/>
      <c r="W142" s="325"/>
      <c r="X142" s="325"/>
      <c r="Y142" s="325"/>
      <c r="Z142" s="325"/>
      <c r="AA142" s="325"/>
      <c r="AB142" s="325"/>
    </row>
    <row r="143" spans="2:28" ht="16.5" customHeight="1" x14ac:dyDescent="0.25">
      <c r="C143" s="42"/>
      <c r="D143" s="46" t="s">
        <v>120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69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55"/>
      <c r="H146" s="156"/>
      <c r="I146" s="156"/>
      <c r="J146" s="156"/>
      <c r="K146" s="156"/>
      <c r="L146" s="156"/>
      <c r="M146" s="156"/>
      <c r="N146" s="156"/>
      <c r="O146" s="156"/>
      <c r="P146" s="15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49"/>
      <c r="E147" s="53"/>
      <c r="F147" s="49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49"/>
      <c r="E148" s="53"/>
      <c r="F148" s="49"/>
      <c r="G148" s="155"/>
      <c r="H148" s="156"/>
      <c r="I148" s="156"/>
      <c r="J148" s="156"/>
      <c r="K148" s="156"/>
      <c r="L148" s="156"/>
      <c r="M148" s="156"/>
      <c r="N148" s="156"/>
      <c r="O148" s="156"/>
      <c r="P148" s="15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49"/>
      <c r="E149" s="53"/>
      <c r="F149" s="49"/>
      <c r="G149" s="158"/>
      <c r="H149" s="159"/>
      <c r="I149" s="159"/>
      <c r="J149" s="159"/>
      <c r="K149" s="159"/>
      <c r="L149" s="159"/>
      <c r="M149" s="159"/>
      <c r="N149" s="159"/>
      <c r="O149" s="159"/>
      <c r="P149" s="15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49"/>
      <c r="E150" s="53"/>
      <c r="F150" s="49"/>
      <c r="G150" s="158" t="e">
        <f>RIGHT(G235,LEN(G235)-1)</f>
        <v>#VALUE!</v>
      </c>
      <c r="H150" s="158" t="e">
        <f t="shared" ref="H150:P150" si="53">RIGHT(H235,LEN(H235)-1)</f>
        <v>#VALUE!</v>
      </c>
      <c r="I150" s="158" t="e">
        <f t="shared" si="53"/>
        <v>#VALUE!</v>
      </c>
      <c r="J150" s="158" t="e">
        <f t="shared" si="53"/>
        <v>#VALUE!</v>
      </c>
      <c r="K150" s="158" t="e">
        <f t="shared" si="53"/>
        <v>#VALUE!</v>
      </c>
      <c r="L150" s="158" t="e">
        <f t="shared" si="53"/>
        <v>#VALUE!</v>
      </c>
      <c r="M150" s="158" t="e">
        <f t="shared" si="53"/>
        <v>#VALUE!</v>
      </c>
      <c r="N150" s="158" t="e">
        <f t="shared" si="53"/>
        <v>#VALUE!</v>
      </c>
      <c r="O150" s="158" t="e">
        <f t="shared" si="53"/>
        <v>#VALUE!</v>
      </c>
      <c r="P150" s="158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49"/>
      <c r="E151" s="53"/>
      <c r="F151" s="49"/>
      <c r="G151" s="160"/>
      <c r="H151" s="161"/>
      <c r="I151" s="161"/>
      <c r="J151" s="161"/>
      <c r="K151" s="161"/>
      <c r="L151" s="161"/>
      <c r="M151" s="161"/>
      <c r="N151" s="161"/>
      <c r="O151" s="161"/>
      <c r="P151" s="16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6" t="s">
        <v>0</v>
      </c>
      <c r="E154" s="327"/>
      <c r="F154" s="327"/>
      <c r="G154" s="328"/>
      <c r="H154" s="166"/>
      <c r="I154" s="166"/>
      <c r="J154" s="167"/>
      <c r="K154" s="166"/>
      <c r="L154" s="166"/>
      <c r="M154" s="166"/>
      <c r="N154" s="166"/>
      <c r="O154" s="166"/>
      <c r="P154" s="166"/>
    </row>
    <row r="155" spans="3:28" ht="3.6" customHeight="1" x14ac:dyDescent="0.25">
      <c r="D155" s="57"/>
      <c r="E155" s="166"/>
      <c r="F155" s="166"/>
      <c r="G155" s="165"/>
      <c r="H155" s="166"/>
      <c r="I155" s="166"/>
      <c r="J155" s="167"/>
      <c r="K155" s="166"/>
      <c r="L155" s="166"/>
      <c r="M155" s="166"/>
      <c r="N155" s="166"/>
      <c r="O155" s="166"/>
      <c r="P155" s="166"/>
    </row>
    <row r="156" spans="3:28" ht="16.5" customHeight="1" x14ac:dyDescent="0.2">
      <c r="D156" s="162" t="s">
        <v>1</v>
      </c>
      <c r="E156" s="163">
        <f>E168</f>
        <v>0</v>
      </c>
      <c r="F156" s="164"/>
      <c r="G156" s="165"/>
      <c r="H156" s="166"/>
      <c r="I156" s="166"/>
      <c r="J156" s="167"/>
      <c r="K156" s="166"/>
      <c r="L156" s="166"/>
      <c r="M156" s="166"/>
      <c r="N156" s="166"/>
      <c r="O156" s="166"/>
      <c r="P156" s="166"/>
    </row>
    <row r="157" spans="3:28" ht="16.5" customHeight="1" x14ac:dyDescent="0.2">
      <c r="D157" s="162" t="s">
        <v>2</v>
      </c>
      <c r="E157" s="163">
        <f>E40</f>
        <v>0</v>
      </c>
      <c r="F157" s="164"/>
      <c r="G157" s="165"/>
      <c r="H157" s="166"/>
      <c r="I157" s="166"/>
      <c r="J157" s="167"/>
      <c r="K157" s="166"/>
      <c r="L157" s="166"/>
      <c r="M157" s="166"/>
      <c r="N157" s="166"/>
      <c r="O157" s="166"/>
      <c r="P157" s="166"/>
    </row>
    <row r="158" spans="3:28" ht="16.5" customHeight="1" x14ac:dyDescent="0.2">
      <c r="D158" s="162" t="s">
        <v>4</v>
      </c>
      <c r="E158" s="168" t="e">
        <f>E157/E156</f>
        <v>#DIV/0!</v>
      </c>
      <c r="F158" s="169"/>
      <c r="G158" s="165"/>
      <c r="H158" s="166"/>
      <c r="I158" s="166"/>
      <c r="J158" s="167"/>
      <c r="K158" s="166"/>
      <c r="L158" s="166"/>
      <c r="M158" s="166"/>
      <c r="N158" s="166"/>
      <c r="O158" s="166"/>
      <c r="P158" s="166"/>
    </row>
    <row r="159" spans="3:28" ht="16.5" customHeight="1" x14ac:dyDescent="0.2">
      <c r="D159" s="170" t="s">
        <v>6</v>
      </c>
      <c r="E159" s="171"/>
      <c r="F159" s="172"/>
      <c r="G159" s="165"/>
      <c r="H159" s="166"/>
      <c r="I159" s="166"/>
      <c r="J159" s="167"/>
      <c r="K159" s="166"/>
      <c r="L159" s="166"/>
      <c r="M159" s="166"/>
      <c r="N159" s="166"/>
      <c r="O159" s="166"/>
      <c r="P159" s="166"/>
    </row>
    <row r="160" spans="3:28" ht="3.6" customHeight="1" x14ac:dyDescent="0.2">
      <c r="D160" s="166"/>
      <c r="E160" s="166"/>
      <c r="F160" s="166"/>
      <c r="G160" s="173">
        <v>1</v>
      </c>
      <c r="H160" s="173">
        <v>2</v>
      </c>
      <c r="I160" s="173">
        <v>3</v>
      </c>
      <c r="J160" s="174">
        <v>4</v>
      </c>
      <c r="K160" s="173">
        <v>5</v>
      </c>
      <c r="L160" s="173">
        <v>6</v>
      </c>
      <c r="M160" s="173">
        <v>7</v>
      </c>
      <c r="N160" s="173">
        <v>8</v>
      </c>
      <c r="O160" s="173">
        <v>9</v>
      </c>
      <c r="P160" s="173">
        <v>10</v>
      </c>
    </row>
    <row r="161" spans="4:16" ht="16.5" customHeight="1" x14ac:dyDescent="0.2">
      <c r="D161" s="92" t="s">
        <v>9</v>
      </c>
      <c r="E161" s="175"/>
      <c r="F161" s="94"/>
      <c r="G161" s="176">
        <f>G15</f>
        <v>0</v>
      </c>
      <c r="H161" s="176">
        <f t="shared" ref="H161:P161" si="54">H15</f>
        <v>0</v>
      </c>
      <c r="I161" s="176">
        <f t="shared" si="54"/>
        <v>0</v>
      </c>
      <c r="J161" s="176">
        <f t="shared" si="54"/>
        <v>0</v>
      </c>
      <c r="K161" s="176">
        <f t="shared" si="54"/>
        <v>0</v>
      </c>
      <c r="L161" s="176">
        <f t="shared" si="54"/>
        <v>0</v>
      </c>
      <c r="M161" s="176">
        <f t="shared" si="54"/>
        <v>0</v>
      </c>
      <c r="N161" s="176">
        <f t="shared" si="54"/>
        <v>0</v>
      </c>
      <c r="O161" s="176">
        <f t="shared" si="54"/>
        <v>0</v>
      </c>
      <c r="P161" s="176">
        <f t="shared" si="54"/>
        <v>0</v>
      </c>
    </row>
    <row r="162" spans="4:16" ht="16.5" customHeight="1" x14ac:dyDescent="0.2">
      <c r="D162" s="92" t="s">
        <v>11</v>
      </c>
      <c r="E162" s="175"/>
      <c r="F162" s="94"/>
      <c r="G162" s="177" t="e">
        <f>ROUND(E159*(E158-G41)*G36,-2)</f>
        <v>#DIV/0!</v>
      </c>
      <c r="H162" s="177" t="e">
        <f>ROUND(E159*(E158-H41)*H36,-2)</f>
        <v>#DIV/0!</v>
      </c>
      <c r="I162" s="177" t="e">
        <f>ROUND(E159*(E158-I41)*I36,-2)</f>
        <v>#DIV/0!</v>
      </c>
      <c r="J162" s="177" t="e">
        <f>ROUND(E159*(E158-J41)*J36,-2)</f>
        <v>#DIV/0!</v>
      </c>
      <c r="K162" s="177" t="e">
        <f>ROUND(E159*(E158-K41)*K36,-2)</f>
        <v>#DIV/0!</v>
      </c>
      <c r="L162" s="177" t="e">
        <f>ROUND(E159*(E158-L41)*L36,-2)</f>
        <v>#DIV/0!</v>
      </c>
      <c r="M162" s="177" t="e">
        <f>ROUND(E159*(E158-M41)*M36,-2)</f>
        <v>#DIV/0!</v>
      </c>
      <c r="N162" s="177" t="e">
        <f>ROUND(E159*(E158-N41)*N36,-2)</f>
        <v>#DIV/0!</v>
      </c>
      <c r="O162" s="177" t="e">
        <f>ROUND(E159*(E158-O41)*O36,-2)</f>
        <v>#DIV/0!</v>
      </c>
      <c r="P162" s="177" t="e">
        <f>ROUND(E159*(E158-P41)*P36,-2)</f>
        <v>#DIV/0!</v>
      </c>
    </row>
    <row r="163" spans="4:16" ht="16.5" customHeight="1" x14ac:dyDescent="0.2">
      <c r="D163" s="92" t="s">
        <v>12</v>
      </c>
      <c r="E163" s="178"/>
      <c r="F163" s="179"/>
      <c r="G163" s="177" t="e">
        <f>G161+G162</f>
        <v>#DIV/0!</v>
      </c>
      <c r="H163" s="177" t="e">
        <f t="shared" ref="H163:P163" si="55">H161+H162</f>
        <v>#DIV/0!</v>
      </c>
      <c r="I163" s="177" t="e">
        <f t="shared" si="55"/>
        <v>#DIV/0!</v>
      </c>
      <c r="J163" s="177" t="e">
        <f t="shared" si="55"/>
        <v>#DIV/0!</v>
      </c>
      <c r="K163" s="177" t="e">
        <f t="shared" si="55"/>
        <v>#DIV/0!</v>
      </c>
      <c r="L163" s="177" t="e">
        <f t="shared" si="55"/>
        <v>#DIV/0!</v>
      </c>
      <c r="M163" s="177" t="e">
        <f t="shared" si="55"/>
        <v>#DIV/0!</v>
      </c>
      <c r="N163" s="177" t="e">
        <f t="shared" si="55"/>
        <v>#DIV/0!</v>
      </c>
      <c r="O163" s="177" t="e">
        <f t="shared" si="55"/>
        <v>#DIV/0!</v>
      </c>
      <c r="P163" s="177" t="e">
        <f t="shared" si="55"/>
        <v>#DIV/0!</v>
      </c>
    </row>
    <row r="164" spans="4:16" ht="16.5" customHeight="1" x14ac:dyDescent="0.2">
      <c r="D164" s="92" t="s">
        <v>14</v>
      </c>
      <c r="E164" s="175"/>
      <c r="F164" s="94"/>
      <c r="G164" s="180" t="e">
        <f t="shared" ref="G164:P164" si="56">G163/G37</f>
        <v>#DIV/0!</v>
      </c>
      <c r="H164" s="180" t="e">
        <f t="shared" si="56"/>
        <v>#DIV/0!</v>
      </c>
      <c r="I164" s="180" t="e">
        <f t="shared" si="56"/>
        <v>#DIV/0!</v>
      </c>
      <c r="J164" s="180" t="e">
        <f t="shared" si="56"/>
        <v>#DIV/0!</v>
      </c>
      <c r="K164" s="180" t="e">
        <f t="shared" si="56"/>
        <v>#DIV/0!</v>
      </c>
      <c r="L164" s="180" t="e">
        <f t="shared" si="56"/>
        <v>#DIV/0!</v>
      </c>
      <c r="M164" s="180" t="e">
        <f t="shared" si="56"/>
        <v>#DIV/0!</v>
      </c>
      <c r="N164" s="180" t="e">
        <f t="shared" si="56"/>
        <v>#DIV/0!</v>
      </c>
      <c r="O164" s="180" t="e">
        <f t="shared" si="56"/>
        <v>#DIV/0!</v>
      </c>
      <c r="P164" s="180" t="e">
        <f t="shared" si="56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27"/>
      <c r="F166" s="327"/>
      <c r="G166" s="328"/>
      <c r="H166" s="329"/>
      <c r="I166" s="166"/>
      <c r="J166" s="167"/>
      <c r="K166" s="166"/>
      <c r="L166" s="166"/>
      <c r="M166" s="166"/>
      <c r="N166" s="166"/>
      <c r="O166" s="166"/>
      <c r="P166" s="166"/>
    </row>
    <row r="167" spans="4:16" ht="3.6" customHeight="1" x14ac:dyDescent="0.25">
      <c r="D167" s="57"/>
      <c r="E167" s="166"/>
      <c r="F167" s="166"/>
      <c r="G167" s="165"/>
      <c r="H167" s="166"/>
      <c r="I167" s="166"/>
      <c r="J167" s="167"/>
      <c r="K167" s="166"/>
      <c r="L167" s="166"/>
      <c r="M167" s="166"/>
      <c r="N167" s="166"/>
      <c r="O167" s="166"/>
      <c r="P167" s="166"/>
    </row>
    <row r="168" spans="4:16" ht="16.5" customHeight="1" x14ac:dyDescent="0.2">
      <c r="D168" s="162" t="s">
        <v>20</v>
      </c>
      <c r="E168" s="163"/>
      <c r="F168" s="164"/>
      <c r="G168" s="165"/>
      <c r="H168" s="166"/>
      <c r="I168" s="166"/>
      <c r="J168" s="167"/>
      <c r="K168" s="166"/>
      <c r="L168" s="166"/>
      <c r="M168" s="166"/>
      <c r="N168" s="166"/>
      <c r="O168" s="166"/>
      <c r="P168" s="166"/>
    </row>
    <row r="169" spans="4:16" ht="16.5" customHeight="1" x14ac:dyDescent="0.2">
      <c r="D169" s="162" t="s">
        <v>21</v>
      </c>
      <c r="E169" s="163">
        <f>E71</f>
        <v>0</v>
      </c>
      <c r="F169" s="164"/>
      <c r="G169" s="165"/>
      <c r="H169" s="166"/>
      <c r="I169" s="166"/>
      <c r="J169" s="167"/>
      <c r="K169" s="166"/>
      <c r="L169" s="166"/>
      <c r="M169" s="166"/>
      <c r="N169" s="166"/>
      <c r="O169" s="166"/>
      <c r="P169" s="166"/>
    </row>
    <row r="170" spans="4:16" ht="16.5" customHeight="1" x14ac:dyDescent="0.2">
      <c r="D170" s="162" t="s">
        <v>23</v>
      </c>
      <c r="E170" s="168" t="e">
        <f>E168/E169</f>
        <v>#DIV/0!</v>
      </c>
      <c r="F170" s="169"/>
      <c r="G170" s="165"/>
      <c r="H170" s="166"/>
      <c r="I170" s="166"/>
      <c r="J170" s="167"/>
      <c r="K170" s="166"/>
      <c r="L170" s="166"/>
      <c r="M170" s="166"/>
      <c r="N170" s="166"/>
      <c r="O170" s="166"/>
      <c r="P170" s="166"/>
    </row>
    <row r="171" spans="4:16" ht="3.6" customHeight="1" x14ac:dyDescent="0.2">
      <c r="D171" s="166"/>
      <c r="E171" s="166"/>
      <c r="F171" s="166"/>
      <c r="G171" s="181"/>
      <c r="H171" s="182"/>
      <c r="I171" s="182"/>
      <c r="J171" s="183"/>
      <c r="K171" s="182"/>
      <c r="L171" s="182"/>
      <c r="M171" s="182"/>
      <c r="N171" s="182"/>
      <c r="O171" s="182"/>
      <c r="P171" s="182"/>
    </row>
    <row r="172" spans="4:16" ht="16.5" customHeight="1" x14ac:dyDescent="0.2">
      <c r="D172" s="92" t="s">
        <v>9</v>
      </c>
      <c r="E172" s="175"/>
      <c r="F172" s="94"/>
      <c r="G172" s="176">
        <f>G15</f>
        <v>0</v>
      </c>
      <c r="H172" s="176">
        <f t="shared" ref="H172:P172" si="57">H15</f>
        <v>0</v>
      </c>
      <c r="I172" s="176">
        <f t="shared" si="57"/>
        <v>0</v>
      </c>
      <c r="J172" s="176">
        <f t="shared" si="57"/>
        <v>0</v>
      </c>
      <c r="K172" s="176">
        <f t="shared" si="57"/>
        <v>0</v>
      </c>
      <c r="L172" s="176">
        <f t="shared" si="57"/>
        <v>0</v>
      </c>
      <c r="M172" s="176">
        <f t="shared" si="57"/>
        <v>0</v>
      </c>
      <c r="N172" s="176">
        <f t="shared" si="57"/>
        <v>0</v>
      </c>
      <c r="O172" s="176">
        <f t="shared" si="57"/>
        <v>0</v>
      </c>
      <c r="P172" s="176">
        <f t="shared" si="57"/>
        <v>0</v>
      </c>
    </row>
    <row r="173" spans="4:16" ht="16.5" customHeight="1" x14ac:dyDescent="0.2">
      <c r="D173" s="184" t="s">
        <v>25</v>
      </c>
      <c r="E173" s="175"/>
      <c r="F173" s="94"/>
      <c r="G173" s="180"/>
      <c r="H173" s="180"/>
      <c r="I173" s="180"/>
      <c r="J173" s="185"/>
      <c r="K173" s="180"/>
      <c r="L173" s="180"/>
      <c r="M173" s="180"/>
      <c r="N173" s="180"/>
      <c r="O173" s="180"/>
      <c r="P173" s="180"/>
    </row>
    <row r="174" spans="4:16" ht="16.5" customHeight="1" x14ac:dyDescent="0.2">
      <c r="D174" s="184" t="s">
        <v>69</v>
      </c>
      <c r="E174" s="175"/>
      <c r="F174" s="94"/>
      <c r="G174" s="186"/>
      <c r="H174" s="186"/>
      <c r="I174" s="186"/>
      <c r="J174" s="187"/>
      <c r="K174" s="186"/>
      <c r="L174" s="186"/>
      <c r="M174" s="186"/>
      <c r="N174" s="186"/>
      <c r="O174" s="186"/>
      <c r="P174" s="186"/>
    </row>
    <row r="175" spans="4:16" ht="16.5" customHeight="1" x14ac:dyDescent="0.2">
      <c r="D175" s="184" t="s">
        <v>26</v>
      </c>
      <c r="E175" s="188"/>
      <c r="F175" s="189"/>
      <c r="G175" s="190" t="e">
        <f t="shared" ref="G175:P175" si="58">G71-G174/$E$170</f>
        <v>#DIV/0!</v>
      </c>
      <c r="H175" s="190" t="e">
        <f t="shared" si="58"/>
        <v>#DIV/0!</v>
      </c>
      <c r="I175" s="190" t="e">
        <f t="shared" si="58"/>
        <v>#DIV/0!</v>
      </c>
      <c r="J175" s="190" t="e">
        <f t="shared" si="58"/>
        <v>#DIV/0!</v>
      </c>
      <c r="K175" s="190" t="e">
        <f t="shared" si="58"/>
        <v>#DIV/0!</v>
      </c>
      <c r="L175" s="190" t="e">
        <f t="shared" si="58"/>
        <v>#DIV/0!</v>
      </c>
      <c r="M175" s="190" t="e">
        <f t="shared" si="58"/>
        <v>#DIV/0!</v>
      </c>
      <c r="N175" s="190" t="e">
        <f t="shared" si="58"/>
        <v>#DIV/0!</v>
      </c>
      <c r="O175" s="190" t="e">
        <f t="shared" si="58"/>
        <v>#DIV/0!</v>
      </c>
      <c r="P175" s="190" t="e">
        <f t="shared" si="58"/>
        <v>#DIV/0!</v>
      </c>
    </row>
    <row r="176" spans="4:16" ht="16.5" customHeight="1" x14ac:dyDescent="0.2">
      <c r="D176" s="92" t="s">
        <v>27</v>
      </c>
      <c r="E176" s="175"/>
      <c r="F176" s="94"/>
      <c r="G176" s="177" t="e">
        <f>-ROUND(G175*G173,-3)</f>
        <v>#DIV/0!</v>
      </c>
      <c r="H176" s="177" t="e">
        <f t="shared" ref="H176:P176" si="59">-ROUND(H175*H173,-3)</f>
        <v>#DIV/0!</v>
      </c>
      <c r="I176" s="177" t="e">
        <f t="shared" si="59"/>
        <v>#DIV/0!</v>
      </c>
      <c r="J176" s="177" t="e">
        <f t="shared" si="59"/>
        <v>#DIV/0!</v>
      </c>
      <c r="K176" s="177" t="e">
        <f t="shared" si="59"/>
        <v>#DIV/0!</v>
      </c>
      <c r="L176" s="177" t="e">
        <f t="shared" si="59"/>
        <v>#DIV/0!</v>
      </c>
      <c r="M176" s="177" t="e">
        <f t="shared" si="59"/>
        <v>#DIV/0!</v>
      </c>
      <c r="N176" s="177" t="e">
        <f t="shared" si="59"/>
        <v>#DIV/0!</v>
      </c>
      <c r="O176" s="177" t="e">
        <f t="shared" si="59"/>
        <v>#DIV/0!</v>
      </c>
      <c r="P176" s="177" t="e">
        <f t="shared" si="59"/>
        <v>#DIV/0!</v>
      </c>
    </row>
    <row r="177" spans="1:23" ht="16.5" customHeight="1" x14ac:dyDescent="0.2">
      <c r="D177" s="92" t="s">
        <v>28</v>
      </c>
      <c r="E177" s="175"/>
      <c r="F177" s="94"/>
      <c r="G177" s="176" t="e">
        <f>G172+G176</f>
        <v>#DIV/0!</v>
      </c>
      <c r="H177" s="176" t="e">
        <f t="shared" ref="H177:P177" si="60">H172+H176</f>
        <v>#DIV/0!</v>
      </c>
      <c r="I177" s="176" t="e">
        <f t="shared" si="60"/>
        <v>#DIV/0!</v>
      </c>
      <c r="J177" s="176" t="e">
        <f t="shared" si="60"/>
        <v>#DIV/0!</v>
      </c>
      <c r="K177" s="176" t="e">
        <f t="shared" si="60"/>
        <v>#DIV/0!</v>
      </c>
      <c r="L177" s="176" t="e">
        <f t="shared" si="60"/>
        <v>#DIV/0!</v>
      </c>
      <c r="M177" s="176" t="e">
        <f t="shared" si="60"/>
        <v>#DIV/0!</v>
      </c>
      <c r="N177" s="176" t="e">
        <f t="shared" si="60"/>
        <v>#DIV/0!</v>
      </c>
      <c r="O177" s="176" t="e">
        <f t="shared" si="60"/>
        <v>#DIV/0!</v>
      </c>
      <c r="P177" s="176" t="e">
        <f t="shared" si="60"/>
        <v>#DIV/0!</v>
      </c>
    </row>
    <row r="178" spans="1:23" ht="16.5" customHeight="1" x14ac:dyDescent="0.2">
      <c r="D178" s="92" t="s">
        <v>29</v>
      </c>
      <c r="E178" s="175"/>
      <c r="F178" s="94"/>
      <c r="G178" s="191" t="e">
        <f t="shared" ref="G178:P178" si="61">G177/G37</f>
        <v>#DIV/0!</v>
      </c>
      <c r="H178" s="191" t="e">
        <f t="shared" si="61"/>
        <v>#DIV/0!</v>
      </c>
      <c r="I178" s="191" t="e">
        <f t="shared" si="61"/>
        <v>#DIV/0!</v>
      </c>
      <c r="J178" s="191" t="e">
        <f t="shared" si="61"/>
        <v>#DIV/0!</v>
      </c>
      <c r="K178" s="191" t="e">
        <f t="shared" si="61"/>
        <v>#DIV/0!</v>
      </c>
      <c r="L178" s="191" t="e">
        <f t="shared" si="61"/>
        <v>#DIV/0!</v>
      </c>
      <c r="M178" s="191" t="e">
        <f t="shared" si="61"/>
        <v>#DIV/0!</v>
      </c>
      <c r="N178" s="191" t="e">
        <f t="shared" si="61"/>
        <v>#DIV/0!</v>
      </c>
      <c r="O178" s="191" t="e">
        <f t="shared" si="61"/>
        <v>#DIV/0!</v>
      </c>
      <c r="P178" s="191" t="e">
        <f t="shared" si="61"/>
        <v>#DIV/0!</v>
      </c>
    </row>
    <row r="179" spans="1:23" ht="5.25" customHeight="1" x14ac:dyDescent="0.2">
      <c r="D179" s="330"/>
      <c r="E179" s="166"/>
      <c r="F179" s="166"/>
      <c r="G179" s="331"/>
      <c r="H179" s="331"/>
      <c r="I179" s="331"/>
      <c r="J179" s="331"/>
      <c r="K179" s="331"/>
      <c r="L179" s="331"/>
      <c r="M179" s="331"/>
      <c r="N179" s="331"/>
      <c r="O179" s="331"/>
      <c r="P179" s="331"/>
    </row>
    <row r="180" spans="1:23" ht="16.5" customHeight="1" x14ac:dyDescent="0.25">
      <c r="D180" s="56" t="s">
        <v>114</v>
      </c>
      <c r="E180" s="327"/>
      <c r="F180" s="327"/>
      <c r="G180" s="328"/>
      <c r="H180" s="331"/>
      <c r="I180" s="331"/>
      <c r="J180" s="331"/>
      <c r="K180" s="331"/>
      <c r="L180" s="331"/>
      <c r="M180" s="331"/>
      <c r="N180" s="331"/>
      <c r="O180" s="331"/>
      <c r="P180" s="331"/>
    </row>
    <row r="181" spans="1:23" ht="4.5" customHeight="1" x14ac:dyDescent="0.25"/>
    <row r="182" spans="1:23" ht="16.5" customHeight="1" x14ac:dyDescent="0.2">
      <c r="D182" s="92" t="s">
        <v>110</v>
      </c>
      <c r="E182" s="192"/>
      <c r="F182" s="193"/>
      <c r="G182" s="194">
        <f>G18</f>
        <v>0</v>
      </c>
      <c r="H182" s="194">
        <f t="shared" ref="H182:P182" si="62">H18</f>
        <v>0</v>
      </c>
      <c r="I182" s="194">
        <f t="shared" si="62"/>
        <v>0</v>
      </c>
      <c r="J182" s="194">
        <f t="shared" si="62"/>
        <v>0</v>
      </c>
      <c r="K182" s="194">
        <f t="shared" si="62"/>
        <v>0</v>
      </c>
      <c r="L182" s="194">
        <f t="shared" si="62"/>
        <v>0</v>
      </c>
      <c r="M182" s="194">
        <f t="shared" si="62"/>
        <v>0</v>
      </c>
      <c r="N182" s="194">
        <f t="shared" si="62"/>
        <v>0</v>
      </c>
      <c r="O182" s="194">
        <f t="shared" si="62"/>
        <v>0</v>
      </c>
      <c r="P182" s="194">
        <f t="shared" si="62"/>
        <v>0</v>
      </c>
    </row>
    <row r="183" spans="1:23" ht="16.5" customHeight="1" x14ac:dyDescent="0.2">
      <c r="D183" s="184" t="s">
        <v>111</v>
      </c>
      <c r="E183" s="192"/>
      <c r="F183" s="193"/>
      <c r="G183" s="195">
        <v>10</v>
      </c>
      <c r="H183" s="195">
        <v>10</v>
      </c>
      <c r="I183" s="195">
        <v>10</v>
      </c>
      <c r="J183" s="195">
        <v>10</v>
      </c>
      <c r="K183" s="195">
        <v>10</v>
      </c>
      <c r="L183" s="195">
        <v>10</v>
      </c>
      <c r="M183" s="195">
        <v>10</v>
      </c>
      <c r="N183" s="195">
        <v>10</v>
      </c>
      <c r="O183" s="195">
        <v>10</v>
      </c>
      <c r="P183" s="195">
        <v>10</v>
      </c>
    </row>
    <row r="184" spans="1:23" ht="16.5" customHeight="1" x14ac:dyDescent="0.2">
      <c r="D184" s="184" t="str">
        <f>"Depreciation ("&amp;E184 &amp;" year life)"</f>
        <v>Depreciation (45 year life)</v>
      </c>
      <c r="E184" s="196">
        <v>45</v>
      </c>
      <c r="F184" s="197"/>
      <c r="G184" s="198">
        <f>(+$E$184-G183)/$E$184</f>
        <v>0.77777777777777779</v>
      </c>
      <c r="H184" s="198">
        <f t="shared" ref="H184:P184" si="63">(+$E$184-H183)/$E$184</f>
        <v>0.77777777777777779</v>
      </c>
      <c r="I184" s="198">
        <f t="shared" si="63"/>
        <v>0.77777777777777779</v>
      </c>
      <c r="J184" s="198">
        <f t="shared" si="63"/>
        <v>0.77777777777777779</v>
      </c>
      <c r="K184" s="198">
        <f t="shared" si="63"/>
        <v>0.77777777777777779</v>
      </c>
      <c r="L184" s="198">
        <f t="shared" si="63"/>
        <v>0.77777777777777779</v>
      </c>
      <c r="M184" s="198">
        <f t="shared" si="63"/>
        <v>0.77777777777777779</v>
      </c>
      <c r="N184" s="198">
        <f t="shared" si="63"/>
        <v>0.77777777777777779</v>
      </c>
      <c r="O184" s="198">
        <f t="shared" si="63"/>
        <v>0.77777777777777779</v>
      </c>
      <c r="P184" s="198">
        <f t="shared" si="63"/>
        <v>0.77777777777777779</v>
      </c>
    </row>
    <row r="185" spans="1:23" ht="16.5" customHeight="1" x14ac:dyDescent="0.2">
      <c r="D185" s="184" t="s">
        <v>112</v>
      </c>
      <c r="E185" s="192"/>
      <c r="F185" s="193"/>
      <c r="G185" s="194">
        <f>G182/G184</f>
        <v>0</v>
      </c>
      <c r="H185" s="194">
        <f t="shared" ref="H185:P185" si="64">H182/H184</f>
        <v>0</v>
      </c>
      <c r="I185" s="194">
        <f t="shared" si="64"/>
        <v>0</v>
      </c>
      <c r="J185" s="194">
        <f t="shared" si="64"/>
        <v>0</v>
      </c>
      <c r="K185" s="194">
        <f t="shared" si="64"/>
        <v>0</v>
      </c>
      <c r="L185" s="194">
        <f t="shared" si="64"/>
        <v>0</v>
      </c>
      <c r="M185" s="194">
        <f t="shared" si="64"/>
        <v>0</v>
      </c>
      <c r="N185" s="194">
        <f t="shared" si="64"/>
        <v>0</v>
      </c>
      <c r="O185" s="194">
        <f t="shared" si="64"/>
        <v>0</v>
      </c>
      <c r="P185" s="194">
        <f t="shared" si="64"/>
        <v>0</v>
      </c>
    </row>
    <row r="186" spans="1:23" ht="16.5" customHeight="1" x14ac:dyDescent="0.2">
      <c r="D186" s="92" t="s">
        <v>113</v>
      </c>
      <c r="E186" s="192"/>
      <c r="F186" s="193"/>
      <c r="G186" s="199" t="e">
        <f t="shared" ref="G186:P186" si="65">G185/G36</f>
        <v>#DIV/0!</v>
      </c>
      <c r="H186" s="199" t="e">
        <f t="shared" si="65"/>
        <v>#DIV/0!</v>
      </c>
      <c r="I186" s="199" t="e">
        <f t="shared" si="65"/>
        <v>#DIV/0!</v>
      </c>
      <c r="J186" s="199" t="e">
        <f t="shared" si="65"/>
        <v>#DIV/0!</v>
      </c>
      <c r="K186" s="199" t="e">
        <f t="shared" si="65"/>
        <v>#DIV/0!</v>
      </c>
      <c r="L186" s="199" t="e">
        <f t="shared" si="65"/>
        <v>#DIV/0!</v>
      </c>
      <c r="M186" s="199" t="e">
        <f t="shared" si="65"/>
        <v>#DIV/0!</v>
      </c>
      <c r="N186" s="199" t="e">
        <f t="shared" si="65"/>
        <v>#DIV/0!</v>
      </c>
      <c r="O186" s="199" t="e">
        <f t="shared" si="65"/>
        <v>#DIV/0!</v>
      </c>
      <c r="P186" s="199" t="e">
        <f t="shared" si="65"/>
        <v>#DIV/0!</v>
      </c>
    </row>
    <row r="188" spans="1:23" ht="16.5" customHeight="1" x14ac:dyDescent="0.25">
      <c r="E188" s="4"/>
    </row>
    <row r="189" spans="1:23" ht="16.5" customHeight="1" x14ac:dyDescent="0.25">
      <c r="A189" s="200"/>
      <c r="B189" s="201"/>
      <c r="C189" s="200"/>
      <c r="D189" s="200"/>
      <c r="E189" s="202"/>
      <c r="F189" s="202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69"/>
    </row>
    <row r="190" spans="1:23" ht="16.5" customHeight="1" x14ac:dyDescent="0.25">
      <c r="C190" s="375" t="s">
        <v>121</v>
      </c>
      <c r="D190" s="374"/>
      <c r="E190" s="374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69"/>
    </row>
    <row r="191" spans="1:23" ht="16.5" customHeight="1" x14ac:dyDescent="0.25">
      <c r="C191" s="200"/>
      <c r="D191" s="200"/>
      <c r="E191" s="202"/>
      <c r="F191" s="202"/>
      <c r="G191" s="200"/>
      <c r="H191" s="200"/>
      <c r="I191" s="200"/>
      <c r="J191" s="200"/>
      <c r="K191" s="200"/>
      <c r="L191" s="200"/>
      <c r="M191" s="200"/>
      <c r="N191" s="200"/>
      <c r="O191" s="200"/>
      <c r="P191" s="200"/>
      <c r="Q191" s="200"/>
      <c r="R191" s="69"/>
    </row>
    <row r="192" spans="1:23" ht="15" x14ac:dyDescent="0.25">
      <c r="C192" s="203"/>
      <c r="D192" s="241"/>
      <c r="E192" s="251"/>
      <c r="F192" s="10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69"/>
      <c r="T192" s="204" t="s">
        <v>122</v>
      </c>
      <c r="U192" s="205"/>
      <c r="V192" s="205"/>
      <c r="W192" s="205"/>
    </row>
    <row r="193" spans="3:23" ht="15.75" thickBot="1" x14ac:dyDescent="0.3">
      <c r="C193" s="206"/>
      <c r="D193" s="242" t="s">
        <v>123</v>
      </c>
      <c r="E193" s="252" t="s">
        <v>64</v>
      </c>
      <c r="F193" s="62"/>
      <c r="G193" s="63">
        <f>G4</f>
        <v>1</v>
      </c>
      <c r="H193" s="64">
        <f t="shared" ref="H193:P193" si="66">H4</f>
        <v>2</v>
      </c>
      <c r="I193" s="64">
        <f t="shared" ref="I193:P193" si="67">I4</f>
        <v>3</v>
      </c>
      <c r="J193" s="64">
        <f t="shared" si="67"/>
        <v>4</v>
      </c>
      <c r="K193" s="64">
        <f t="shared" si="67"/>
        <v>5</v>
      </c>
      <c r="L193" s="64">
        <f t="shared" si="67"/>
        <v>6</v>
      </c>
      <c r="M193" s="64">
        <f t="shared" si="67"/>
        <v>7</v>
      </c>
      <c r="N193" s="64">
        <f t="shared" si="67"/>
        <v>8</v>
      </c>
      <c r="O193" s="64">
        <f t="shared" si="67"/>
        <v>9</v>
      </c>
      <c r="P193" s="64">
        <f t="shared" si="67"/>
        <v>10</v>
      </c>
      <c r="Q193" s="15"/>
      <c r="R193" s="69"/>
      <c r="T193" s="207" t="s">
        <v>124</v>
      </c>
      <c r="U193" s="69"/>
      <c r="V193" s="208"/>
      <c r="W193" s="209">
        <v>42736</v>
      </c>
    </row>
    <row r="194" spans="3:23" ht="3.6" customHeight="1" x14ac:dyDescent="0.25">
      <c r="C194" s="210"/>
      <c r="D194" s="18"/>
      <c r="E194" s="253"/>
      <c r="F194" s="19"/>
      <c r="G194" s="20"/>
      <c r="H194" s="21"/>
      <c r="I194" s="21"/>
      <c r="J194" s="21"/>
      <c r="K194" s="21"/>
      <c r="L194" s="21"/>
      <c r="M194" s="21"/>
      <c r="N194" s="21"/>
      <c r="O194" s="21"/>
      <c r="P194" s="21"/>
      <c r="Q194" s="22"/>
      <c r="R194" s="69"/>
      <c r="T194" s="207"/>
      <c r="U194" s="69"/>
      <c r="V194" s="69"/>
      <c r="W194" s="211"/>
    </row>
    <row r="195" spans="3:23" ht="15" x14ac:dyDescent="0.25">
      <c r="C195" s="332"/>
      <c r="D195" s="243" t="s">
        <v>62</v>
      </c>
      <c r="E195" s="73">
        <f>E6</f>
        <v>0</v>
      </c>
      <c r="F195" s="72"/>
      <c r="G195" s="73">
        <f t="shared" ref="G195:H197" si="68">G6</f>
        <v>0</v>
      </c>
      <c r="H195" s="74">
        <f t="shared" si="68"/>
        <v>0</v>
      </c>
      <c r="I195" s="74">
        <f t="shared" ref="I195:P195" si="69">I6</f>
        <v>0</v>
      </c>
      <c r="J195" s="74">
        <f t="shared" si="69"/>
        <v>0</v>
      </c>
      <c r="K195" s="74">
        <f t="shared" si="69"/>
        <v>0</v>
      </c>
      <c r="L195" s="74">
        <f t="shared" si="69"/>
        <v>0</v>
      </c>
      <c r="M195" s="74">
        <f t="shared" si="69"/>
        <v>0</v>
      </c>
      <c r="N195" s="74">
        <f t="shared" si="69"/>
        <v>0</v>
      </c>
      <c r="O195" s="74">
        <f t="shared" si="69"/>
        <v>0</v>
      </c>
      <c r="P195" s="74">
        <f t="shared" si="69"/>
        <v>0</v>
      </c>
      <c r="Q195" s="280"/>
      <c r="R195" s="69"/>
      <c r="T195" s="207" t="s">
        <v>125</v>
      </c>
      <c r="U195" s="69"/>
      <c r="V195" s="69"/>
      <c r="W195" s="212">
        <v>0.03</v>
      </c>
    </row>
    <row r="196" spans="3:23" ht="15" x14ac:dyDescent="0.25">
      <c r="C196" s="332"/>
      <c r="D196" s="243" t="s">
        <v>61</v>
      </c>
      <c r="E196" s="73">
        <f>E7</f>
        <v>0</v>
      </c>
      <c r="F196" s="72"/>
      <c r="G196" s="73">
        <f t="shared" si="68"/>
        <v>0</v>
      </c>
      <c r="H196" s="74">
        <f t="shared" si="68"/>
        <v>0</v>
      </c>
      <c r="I196" s="74">
        <f t="shared" ref="I196:P196" si="70">I7</f>
        <v>0</v>
      </c>
      <c r="J196" s="74">
        <f t="shared" si="70"/>
        <v>0</v>
      </c>
      <c r="K196" s="74">
        <f t="shared" si="70"/>
        <v>0</v>
      </c>
      <c r="L196" s="74">
        <f t="shared" si="70"/>
        <v>0</v>
      </c>
      <c r="M196" s="74">
        <f t="shared" si="70"/>
        <v>0</v>
      </c>
      <c r="N196" s="74">
        <f t="shared" si="70"/>
        <v>0</v>
      </c>
      <c r="O196" s="74">
        <f t="shared" si="70"/>
        <v>0</v>
      </c>
      <c r="P196" s="74">
        <f t="shared" si="70"/>
        <v>0</v>
      </c>
      <c r="Q196" s="280"/>
      <c r="R196" s="69"/>
      <c r="T196" s="207"/>
      <c r="U196" s="69"/>
      <c r="V196" s="69"/>
      <c r="W196" s="213"/>
    </row>
    <row r="197" spans="3:23" ht="15" x14ac:dyDescent="0.25">
      <c r="C197" s="332"/>
      <c r="D197" s="243" t="s">
        <v>60</v>
      </c>
      <c r="E197" s="73" t="str">
        <f>E8</f>
        <v xml:space="preserve">, </v>
      </c>
      <c r="F197" s="72"/>
      <c r="G197" s="73" t="str">
        <f t="shared" si="68"/>
        <v xml:space="preserve">, </v>
      </c>
      <c r="H197" s="74" t="str">
        <f t="shared" si="68"/>
        <v xml:space="preserve">, </v>
      </c>
      <c r="I197" s="74" t="str">
        <f t="shared" ref="I197:P197" si="71">I8</f>
        <v xml:space="preserve">, </v>
      </c>
      <c r="J197" s="74" t="str">
        <f t="shared" si="71"/>
        <v xml:space="preserve">, </v>
      </c>
      <c r="K197" s="74" t="str">
        <f t="shared" si="71"/>
        <v xml:space="preserve">, </v>
      </c>
      <c r="L197" s="74" t="str">
        <f t="shared" si="71"/>
        <v xml:space="preserve">, </v>
      </c>
      <c r="M197" s="74" t="str">
        <f t="shared" si="71"/>
        <v xml:space="preserve">, </v>
      </c>
      <c r="N197" s="74" t="str">
        <f t="shared" si="71"/>
        <v xml:space="preserve">, </v>
      </c>
      <c r="O197" s="74" t="str">
        <f t="shared" si="71"/>
        <v xml:space="preserve">, </v>
      </c>
      <c r="P197" s="74" t="str">
        <f t="shared" si="71"/>
        <v xml:space="preserve">, </v>
      </c>
      <c r="Q197" s="280"/>
      <c r="R197" s="69"/>
    </row>
    <row r="198" spans="3:23" ht="3.6" customHeight="1" x14ac:dyDescent="0.25">
      <c r="C198" s="333"/>
      <c r="D198" s="71"/>
      <c r="E198" s="73"/>
      <c r="F198" s="23"/>
      <c r="G198" s="73"/>
      <c r="H198" s="74"/>
      <c r="I198" s="74"/>
      <c r="J198" s="74"/>
      <c r="K198" s="74"/>
      <c r="L198" s="74"/>
      <c r="M198" s="74"/>
      <c r="N198" s="74"/>
      <c r="O198" s="74"/>
      <c r="P198" s="74"/>
      <c r="Q198" s="280"/>
      <c r="R198" s="69"/>
    </row>
    <row r="199" spans="3:23" ht="15" x14ac:dyDescent="0.25">
      <c r="C199" s="214"/>
      <c r="D199" s="244" t="s">
        <v>65</v>
      </c>
      <c r="E199" s="254"/>
      <c r="F199" s="215"/>
      <c r="G199" s="115"/>
      <c r="H199" s="116"/>
      <c r="I199" s="116"/>
      <c r="J199" s="116"/>
      <c r="K199" s="116"/>
      <c r="L199" s="116"/>
      <c r="M199" s="116"/>
      <c r="N199" s="116"/>
      <c r="O199" s="116"/>
      <c r="P199" s="116"/>
      <c r="Q199" s="282"/>
      <c r="R199" s="69"/>
    </row>
    <row r="200" spans="3:23" ht="2.25" customHeight="1" x14ac:dyDescent="0.25">
      <c r="C200" s="333"/>
      <c r="D200" s="71"/>
      <c r="E200" s="73"/>
      <c r="F200" s="72"/>
      <c r="G200" s="73"/>
      <c r="H200" s="74"/>
      <c r="I200" s="74"/>
      <c r="J200" s="74"/>
      <c r="K200" s="74"/>
      <c r="L200" s="74"/>
      <c r="M200" s="74"/>
      <c r="N200" s="74"/>
      <c r="O200" s="74"/>
      <c r="P200" s="74"/>
      <c r="Q200" s="280"/>
      <c r="R200" s="69"/>
    </row>
    <row r="201" spans="3:23" ht="15" x14ac:dyDescent="0.25">
      <c r="C201" s="332"/>
      <c r="D201" s="243" t="s">
        <v>52</v>
      </c>
      <c r="E201" s="100">
        <f>E36</f>
        <v>0</v>
      </c>
      <c r="F201" s="106"/>
      <c r="G201" s="100">
        <f t="shared" ref="G201:P201" si="72">G36</f>
        <v>0</v>
      </c>
      <c r="H201" s="101">
        <f t="shared" si="72"/>
        <v>0</v>
      </c>
      <c r="I201" s="101">
        <f t="shared" si="72"/>
        <v>0</v>
      </c>
      <c r="J201" s="101">
        <f t="shared" si="72"/>
        <v>0</v>
      </c>
      <c r="K201" s="101">
        <f t="shared" si="72"/>
        <v>0</v>
      </c>
      <c r="L201" s="101">
        <f t="shared" si="72"/>
        <v>0</v>
      </c>
      <c r="M201" s="101">
        <f t="shared" si="72"/>
        <v>0</v>
      </c>
      <c r="N201" s="101">
        <f t="shared" si="72"/>
        <v>0</v>
      </c>
      <c r="O201" s="101">
        <f t="shared" si="72"/>
        <v>0</v>
      </c>
      <c r="P201" s="101">
        <f t="shared" si="72"/>
        <v>0</v>
      </c>
      <c r="Q201" s="283"/>
      <c r="R201" s="69"/>
    </row>
    <row r="202" spans="3:23" ht="15" x14ac:dyDescent="0.25">
      <c r="C202" s="332"/>
      <c r="D202" s="243" t="s">
        <v>42</v>
      </c>
      <c r="E202" s="103" t="e">
        <f>E43</f>
        <v>#DIV/0!</v>
      </c>
      <c r="F202" s="105"/>
      <c r="G202" s="103" t="e">
        <f t="shared" ref="G202:P202" si="73">G43</f>
        <v>#DIV/0!</v>
      </c>
      <c r="H202" s="104" t="e">
        <f t="shared" si="73"/>
        <v>#DIV/0!</v>
      </c>
      <c r="I202" s="104" t="e">
        <f t="shared" si="73"/>
        <v>#DIV/0!</v>
      </c>
      <c r="J202" s="104" t="e">
        <f t="shared" si="73"/>
        <v>#DIV/0!</v>
      </c>
      <c r="K202" s="104" t="e">
        <f t="shared" si="73"/>
        <v>#DIV/0!</v>
      </c>
      <c r="L202" s="104" t="e">
        <f t="shared" si="73"/>
        <v>#DIV/0!</v>
      </c>
      <c r="M202" s="104" t="e">
        <f t="shared" si="73"/>
        <v>#DIV/0!</v>
      </c>
      <c r="N202" s="104" t="e">
        <f t="shared" si="73"/>
        <v>#DIV/0!</v>
      </c>
      <c r="O202" s="104" t="e">
        <f t="shared" si="73"/>
        <v>#DIV/0!</v>
      </c>
      <c r="P202" s="104" t="e">
        <f t="shared" si="73"/>
        <v>#DIV/0!</v>
      </c>
      <c r="Q202" s="283"/>
      <c r="R202" s="69"/>
    </row>
    <row r="203" spans="3:23" ht="15" x14ac:dyDescent="0.25">
      <c r="C203" s="334"/>
      <c r="D203" s="245" t="s">
        <v>47</v>
      </c>
      <c r="E203" s="239" t="e">
        <f>E77</f>
        <v>#DIV/0!</v>
      </c>
      <c r="F203" s="238"/>
      <c r="G203" s="239" t="e">
        <f t="shared" ref="G203:P203" si="74">G77</f>
        <v>#DIV/0!</v>
      </c>
      <c r="H203" s="240" t="e">
        <f t="shared" si="74"/>
        <v>#DIV/0!</v>
      </c>
      <c r="I203" s="240" t="e">
        <f t="shared" si="74"/>
        <v>#DIV/0!</v>
      </c>
      <c r="J203" s="240" t="e">
        <f t="shared" si="74"/>
        <v>#DIV/0!</v>
      </c>
      <c r="K203" s="240" t="e">
        <f t="shared" si="74"/>
        <v>#DIV/0!</v>
      </c>
      <c r="L203" s="240" t="e">
        <f t="shared" si="74"/>
        <v>#DIV/0!</v>
      </c>
      <c r="M203" s="240" t="e">
        <f t="shared" si="74"/>
        <v>#DIV/0!</v>
      </c>
      <c r="N203" s="240" t="e">
        <f t="shared" si="74"/>
        <v>#DIV/0!</v>
      </c>
      <c r="O203" s="240" t="e">
        <f t="shared" si="74"/>
        <v>#DIV/0!</v>
      </c>
      <c r="P203" s="240" t="e">
        <f t="shared" si="74"/>
        <v>#DIV/0!</v>
      </c>
      <c r="Q203" s="335"/>
      <c r="R203" s="69"/>
    </row>
    <row r="204" spans="3:23" ht="15" x14ac:dyDescent="0.25">
      <c r="C204" s="332"/>
      <c r="D204" s="243" t="s">
        <v>59</v>
      </c>
      <c r="E204" s="76">
        <f>E12</f>
        <v>0</v>
      </c>
      <c r="F204" s="72"/>
      <c r="G204" s="76">
        <f t="shared" ref="G204:P204" si="75">G12</f>
        <v>0</v>
      </c>
      <c r="H204" s="77">
        <f t="shared" si="75"/>
        <v>0</v>
      </c>
      <c r="I204" s="77">
        <f t="shared" si="75"/>
        <v>0</v>
      </c>
      <c r="J204" s="77">
        <f t="shared" si="75"/>
        <v>0</v>
      </c>
      <c r="K204" s="77">
        <f t="shared" si="75"/>
        <v>0</v>
      </c>
      <c r="L204" s="77">
        <f t="shared" si="75"/>
        <v>0</v>
      </c>
      <c r="M204" s="77">
        <f t="shared" si="75"/>
        <v>0</v>
      </c>
      <c r="N204" s="77">
        <f t="shared" si="75"/>
        <v>0</v>
      </c>
      <c r="O204" s="77">
        <f t="shared" si="75"/>
        <v>0</v>
      </c>
      <c r="P204" s="77">
        <f t="shared" si="75"/>
        <v>0</v>
      </c>
      <c r="Q204" s="283"/>
      <c r="R204" s="69"/>
    </row>
    <row r="205" spans="3:23" ht="16.5" customHeight="1" x14ac:dyDescent="0.25">
      <c r="C205" s="332"/>
      <c r="D205" s="243" t="s">
        <v>18</v>
      </c>
      <c r="E205" s="268" t="e">
        <f>E121</f>
        <v>#VALUE!</v>
      </c>
      <c r="F205" s="72"/>
      <c r="G205" s="269" t="e">
        <f t="shared" ref="G205:P205" si="76">G121</f>
        <v>#DIV/0!</v>
      </c>
      <c r="H205" s="270" t="e">
        <f t="shared" si="76"/>
        <v>#DIV/0!</v>
      </c>
      <c r="I205" s="270" t="e">
        <f t="shared" si="76"/>
        <v>#DIV/0!</v>
      </c>
      <c r="J205" s="270" t="e">
        <f t="shared" si="76"/>
        <v>#DIV/0!</v>
      </c>
      <c r="K205" s="270" t="e">
        <f t="shared" si="76"/>
        <v>#DIV/0!</v>
      </c>
      <c r="L205" s="270" t="e">
        <f t="shared" si="76"/>
        <v>#DIV/0!</v>
      </c>
      <c r="M205" s="270" t="e">
        <f t="shared" si="76"/>
        <v>#DIV/0!</v>
      </c>
      <c r="N205" s="270" t="e">
        <f t="shared" si="76"/>
        <v>#DIV/0!</v>
      </c>
      <c r="O205" s="270" t="e">
        <f t="shared" si="76"/>
        <v>#DIV/0!</v>
      </c>
      <c r="P205" s="270" t="e">
        <f t="shared" si="76"/>
        <v>#DIV/0!</v>
      </c>
      <c r="Q205" s="335"/>
      <c r="R205" s="69"/>
    </row>
    <row r="206" spans="3:23" ht="16.5" customHeight="1" x14ac:dyDescent="0.25">
      <c r="C206" s="214"/>
      <c r="D206" s="244" t="s">
        <v>126</v>
      </c>
      <c r="E206" s="254"/>
      <c r="F206" s="215"/>
      <c r="G206" s="76"/>
      <c r="H206" s="77"/>
      <c r="I206" s="77"/>
      <c r="J206" s="77"/>
      <c r="K206" s="77"/>
      <c r="L206" s="77"/>
      <c r="M206" s="77"/>
      <c r="N206" s="77"/>
      <c r="O206" s="77"/>
      <c r="P206" s="77"/>
      <c r="Q206" s="283"/>
      <c r="R206" s="69"/>
    </row>
    <row r="207" spans="3:23" ht="3.75" customHeight="1" x14ac:dyDescent="0.25">
      <c r="C207" s="336"/>
      <c r="D207" s="75"/>
      <c r="E207" s="337"/>
      <c r="F207" s="23"/>
      <c r="G207" s="76"/>
      <c r="H207" s="77"/>
      <c r="I207" s="77"/>
      <c r="J207" s="77"/>
      <c r="K207" s="77"/>
      <c r="L207" s="77"/>
      <c r="M207" s="77"/>
      <c r="N207" s="77"/>
      <c r="O207" s="77"/>
      <c r="P207" s="77"/>
      <c r="Q207" s="283"/>
      <c r="R207" s="69"/>
    </row>
    <row r="208" spans="3:23" ht="16.5" customHeight="1" x14ac:dyDescent="0.25">
      <c r="C208" s="332"/>
      <c r="D208" s="243" t="s">
        <v>55</v>
      </c>
      <c r="E208" s="278" t="str">
        <f>E23</f>
        <v>Fee Simple</v>
      </c>
      <c r="F208" s="72"/>
      <c r="G208" s="103">
        <v>0</v>
      </c>
      <c r="H208" s="104">
        <v>0</v>
      </c>
      <c r="I208" s="104">
        <v>0</v>
      </c>
      <c r="J208" s="104">
        <v>0</v>
      </c>
      <c r="K208" s="104">
        <v>0</v>
      </c>
      <c r="L208" s="104">
        <v>0</v>
      </c>
      <c r="M208" s="104">
        <v>0</v>
      </c>
      <c r="N208" s="104">
        <v>0</v>
      </c>
      <c r="O208" s="104">
        <v>0</v>
      </c>
      <c r="P208" s="104">
        <v>0</v>
      </c>
      <c r="Q208" s="283"/>
      <c r="R208" s="69"/>
    </row>
    <row r="209" spans="3:18" ht="16.5" customHeight="1" x14ac:dyDescent="0.25">
      <c r="C209" s="334"/>
      <c r="D209" s="263" t="s">
        <v>145</v>
      </c>
      <c r="E209" s="279"/>
      <c r="F209" s="135"/>
      <c r="G209" s="264" t="e">
        <f t="shared" ref="G209:P209" si="77">G205*(1+G208)</f>
        <v>#DIV/0!</v>
      </c>
      <c r="H209" s="265" t="e">
        <f t="shared" si="77"/>
        <v>#DIV/0!</v>
      </c>
      <c r="I209" s="265" t="e">
        <f t="shared" si="77"/>
        <v>#DIV/0!</v>
      </c>
      <c r="J209" s="265" t="e">
        <f t="shared" si="77"/>
        <v>#DIV/0!</v>
      </c>
      <c r="K209" s="265" t="e">
        <f t="shared" si="77"/>
        <v>#DIV/0!</v>
      </c>
      <c r="L209" s="265" t="e">
        <f t="shared" si="77"/>
        <v>#DIV/0!</v>
      </c>
      <c r="M209" s="265" t="e">
        <f t="shared" si="77"/>
        <v>#DIV/0!</v>
      </c>
      <c r="N209" s="265" t="e">
        <f t="shared" si="77"/>
        <v>#DIV/0!</v>
      </c>
      <c r="O209" s="265" t="e">
        <f t="shared" si="77"/>
        <v>#DIV/0!</v>
      </c>
      <c r="P209" s="265" t="e">
        <f t="shared" si="77"/>
        <v>#DIV/0!</v>
      </c>
      <c r="Q209" s="335"/>
      <c r="R209" s="69"/>
    </row>
    <row r="210" spans="3:18" ht="16.5" customHeight="1" x14ac:dyDescent="0.25">
      <c r="C210" s="332"/>
      <c r="D210" s="243" t="s">
        <v>128</v>
      </c>
      <c r="E210" s="278" t="str">
        <f>E22</f>
        <v>---</v>
      </c>
      <c r="F210" s="72"/>
      <c r="G210" s="266">
        <v>0</v>
      </c>
      <c r="H210" s="104">
        <v>0</v>
      </c>
      <c r="I210" s="104">
        <v>0</v>
      </c>
      <c r="J210" s="104">
        <v>0</v>
      </c>
      <c r="K210" s="104">
        <v>0</v>
      </c>
      <c r="L210" s="104">
        <v>0</v>
      </c>
      <c r="M210" s="104">
        <v>0</v>
      </c>
      <c r="N210" s="104">
        <v>0</v>
      </c>
      <c r="O210" s="104">
        <v>0</v>
      </c>
      <c r="P210" s="104">
        <v>0</v>
      </c>
      <c r="Q210" s="283"/>
      <c r="R210" s="69"/>
    </row>
    <row r="211" spans="3:18" ht="16.5" customHeight="1" x14ac:dyDescent="0.25">
      <c r="C211" s="334"/>
      <c r="D211" s="263" t="s">
        <v>145</v>
      </c>
      <c r="E211" s="279"/>
      <c r="F211" s="135"/>
      <c r="G211" s="264" t="e">
        <f t="shared" ref="G211:P211" si="78">G209*(1+G210)</f>
        <v>#DIV/0!</v>
      </c>
      <c r="H211" s="265" t="e">
        <f t="shared" si="78"/>
        <v>#DIV/0!</v>
      </c>
      <c r="I211" s="265" t="e">
        <f t="shared" si="78"/>
        <v>#DIV/0!</v>
      </c>
      <c r="J211" s="265" t="e">
        <f t="shared" si="78"/>
        <v>#DIV/0!</v>
      </c>
      <c r="K211" s="265" t="e">
        <f t="shared" si="78"/>
        <v>#DIV/0!</v>
      </c>
      <c r="L211" s="265" t="e">
        <f t="shared" si="78"/>
        <v>#DIV/0!</v>
      </c>
      <c r="M211" s="265" t="e">
        <f t="shared" si="78"/>
        <v>#DIV/0!</v>
      </c>
      <c r="N211" s="265" t="e">
        <f t="shared" si="78"/>
        <v>#DIV/0!</v>
      </c>
      <c r="O211" s="265" t="e">
        <f t="shared" si="78"/>
        <v>#DIV/0!</v>
      </c>
      <c r="P211" s="265" t="e">
        <f t="shared" si="78"/>
        <v>#DIV/0!</v>
      </c>
      <c r="Q211" s="335"/>
      <c r="R211" s="69"/>
    </row>
    <row r="212" spans="3:18" ht="16.5" customHeight="1" x14ac:dyDescent="0.25">
      <c r="C212" s="332"/>
      <c r="D212" s="243" t="s">
        <v>127</v>
      </c>
      <c r="E212" s="258"/>
      <c r="F212" s="72"/>
      <c r="G212" s="266">
        <v>0</v>
      </c>
      <c r="H212" s="104">
        <v>0</v>
      </c>
      <c r="I212" s="104">
        <v>0</v>
      </c>
      <c r="J212" s="104">
        <v>0</v>
      </c>
      <c r="K212" s="104">
        <v>0</v>
      </c>
      <c r="L212" s="104">
        <v>0</v>
      </c>
      <c r="M212" s="104">
        <v>0</v>
      </c>
      <c r="N212" s="104">
        <v>0</v>
      </c>
      <c r="O212" s="104">
        <v>0</v>
      </c>
      <c r="P212" s="104">
        <v>0</v>
      </c>
      <c r="Q212" s="283"/>
      <c r="R212" s="69"/>
    </row>
    <row r="213" spans="3:18" ht="16.5" customHeight="1" x14ac:dyDescent="0.25">
      <c r="C213" s="334"/>
      <c r="D213" s="263" t="s">
        <v>145</v>
      </c>
      <c r="E213" s="279"/>
      <c r="F213" s="135"/>
      <c r="G213" s="264" t="e">
        <f t="shared" ref="G213:P213" si="79">G211*(1+G212)</f>
        <v>#DIV/0!</v>
      </c>
      <c r="H213" s="265" t="e">
        <f t="shared" si="79"/>
        <v>#DIV/0!</v>
      </c>
      <c r="I213" s="265" t="e">
        <f t="shared" si="79"/>
        <v>#DIV/0!</v>
      </c>
      <c r="J213" s="265" t="e">
        <f t="shared" si="79"/>
        <v>#DIV/0!</v>
      </c>
      <c r="K213" s="265" t="e">
        <f t="shared" si="79"/>
        <v>#DIV/0!</v>
      </c>
      <c r="L213" s="265" t="e">
        <f t="shared" si="79"/>
        <v>#DIV/0!</v>
      </c>
      <c r="M213" s="265" t="e">
        <f t="shared" si="79"/>
        <v>#DIV/0!</v>
      </c>
      <c r="N213" s="265" t="e">
        <f t="shared" si="79"/>
        <v>#DIV/0!</v>
      </c>
      <c r="O213" s="265" t="e">
        <f t="shared" si="79"/>
        <v>#DIV/0!</v>
      </c>
      <c r="P213" s="265" t="e">
        <f t="shared" si="79"/>
        <v>#DIV/0!</v>
      </c>
      <c r="Q213" s="338"/>
      <c r="R213" s="69"/>
    </row>
    <row r="214" spans="3:18" ht="16.5" customHeight="1" x14ac:dyDescent="0.25">
      <c r="C214" s="332"/>
      <c r="D214" s="243" t="s">
        <v>129</v>
      </c>
      <c r="E214" s="371">
        <f>($W$193-E204)/30.4735*($W$195/12)</f>
        <v>3.5059970137988747</v>
      </c>
      <c r="F214" s="72"/>
      <c r="G214" s="103">
        <f>($W$193-G204)/30.4735*($W$195/12)</f>
        <v>3.5059970137988747</v>
      </c>
      <c r="H214" s="104">
        <f t="shared" ref="H214:P214" si="80">($W$193-H204)/30.4735*($W$195/12)</f>
        <v>3.5059970137988747</v>
      </c>
      <c r="I214" s="104">
        <f t="shared" si="80"/>
        <v>3.5059970137988747</v>
      </c>
      <c r="J214" s="104">
        <f t="shared" si="80"/>
        <v>3.5059970137988747</v>
      </c>
      <c r="K214" s="104">
        <f t="shared" si="80"/>
        <v>3.5059970137988747</v>
      </c>
      <c r="L214" s="104">
        <f t="shared" si="80"/>
        <v>3.5059970137988747</v>
      </c>
      <c r="M214" s="104">
        <f t="shared" si="80"/>
        <v>3.5059970137988747</v>
      </c>
      <c r="N214" s="104">
        <f t="shared" si="80"/>
        <v>3.5059970137988747</v>
      </c>
      <c r="O214" s="104">
        <f t="shared" si="80"/>
        <v>3.5059970137988747</v>
      </c>
      <c r="P214" s="104">
        <f t="shared" si="80"/>
        <v>3.5059970137988747</v>
      </c>
      <c r="Q214" s="283"/>
      <c r="R214" s="69"/>
    </row>
    <row r="215" spans="3:18" ht="16.5" customHeight="1" x14ac:dyDescent="0.25">
      <c r="C215" s="339"/>
      <c r="D215" s="247" t="s">
        <v>130</v>
      </c>
      <c r="E215" s="219" t="e">
        <f>E205*(1+E214)</f>
        <v>#VALUE!</v>
      </c>
      <c r="F215" s="267"/>
      <c r="G215" s="219" t="e">
        <f t="shared" ref="G215:P215" si="81">G213*(1+G214)</f>
        <v>#DIV/0!</v>
      </c>
      <c r="H215" s="220" t="e">
        <f t="shared" si="81"/>
        <v>#DIV/0!</v>
      </c>
      <c r="I215" s="220" t="e">
        <f t="shared" si="81"/>
        <v>#DIV/0!</v>
      </c>
      <c r="J215" s="220" t="e">
        <f t="shared" si="81"/>
        <v>#DIV/0!</v>
      </c>
      <c r="K215" s="220" t="e">
        <f t="shared" si="81"/>
        <v>#DIV/0!</v>
      </c>
      <c r="L215" s="220" t="e">
        <f t="shared" si="81"/>
        <v>#DIV/0!</v>
      </c>
      <c r="M215" s="220" t="e">
        <f t="shared" si="81"/>
        <v>#DIV/0!</v>
      </c>
      <c r="N215" s="220" t="e">
        <f t="shared" si="81"/>
        <v>#DIV/0!</v>
      </c>
      <c r="O215" s="220" t="e">
        <f t="shared" si="81"/>
        <v>#DIV/0!</v>
      </c>
      <c r="P215" s="220" t="e">
        <f t="shared" si="81"/>
        <v>#DIV/0!</v>
      </c>
      <c r="Q215" s="283"/>
      <c r="R215" s="69"/>
    </row>
    <row r="216" spans="3:18" ht="15" x14ac:dyDescent="0.25">
      <c r="C216" s="214"/>
      <c r="D216" s="244" t="s">
        <v>131</v>
      </c>
      <c r="E216" s="255"/>
      <c r="F216" s="370"/>
      <c r="G216" s="76"/>
      <c r="H216" s="77"/>
      <c r="I216" s="77"/>
      <c r="J216" s="77"/>
      <c r="K216" s="77"/>
      <c r="L216" s="77"/>
      <c r="M216" s="77"/>
      <c r="N216" s="77"/>
      <c r="O216" s="77"/>
      <c r="P216" s="77"/>
      <c r="Q216" s="283"/>
      <c r="R216" s="69"/>
    </row>
    <row r="217" spans="3:18" ht="3" customHeight="1" x14ac:dyDescent="0.25">
      <c r="C217" s="336"/>
      <c r="D217" s="75"/>
      <c r="E217" s="337"/>
      <c r="F217" s="23"/>
      <c r="G217" s="76"/>
      <c r="H217" s="77"/>
      <c r="I217" s="77"/>
      <c r="J217" s="77"/>
      <c r="K217" s="77"/>
      <c r="L217" s="77"/>
      <c r="M217" s="77"/>
      <c r="N217" s="77"/>
      <c r="O217" s="77"/>
      <c r="P217" s="77"/>
      <c r="Q217" s="283"/>
      <c r="R217" s="69"/>
    </row>
    <row r="218" spans="3:18" ht="16.5" customHeight="1" x14ac:dyDescent="0.25">
      <c r="C218" s="332"/>
      <c r="D218" s="243" t="s">
        <v>132</v>
      </c>
      <c r="E218" s="256">
        <f>E36</f>
        <v>0</v>
      </c>
      <c r="F218" s="72"/>
      <c r="G218" s="103">
        <v>0</v>
      </c>
      <c r="H218" s="104">
        <v>0</v>
      </c>
      <c r="I218" s="104">
        <v>0</v>
      </c>
      <c r="J218" s="104">
        <v>0</v>
      </c>
      <c r="K218" s="104">
        <v>0</v>
      </c>
      <c r="L218" s="104">
        <v>0</v>
      </c>
      <c r="M218" s="104">
        <v>0</v>
      </c>
      <c r="N218" s="104">
        <v>0</v>
      </c>
      <c r="O218" s="104">
        <v>0</v>
      </c>
      <c r="P218" s="104">
        <v>0</v>
      </c>
      <c r="Q218" s="283"/>
      <c r="R218" s="69"/>
    </row>
    <row r="219" spans="3:18" ht="15" x14ac:dyDescent="0.25">
      <c r="C219" s="334"/>
      <c r="D219" s="245" t="s">
        <v>134</v>
      </c>
      <c r="E219" s="257">
        <f>E56</f>
        <v>0</v>
      </c>
      <c r="F219" s="135"/>
      <c r="G219" s="221">
        <v>0</v>
      </c>
      <c r="H219" s="222">
        <v>0</v>
      </c>
      <c r="I219" s="222">
        <v>0</v>
      </c>
      <c r="J219" s="222">
        <v>0</v>
      </c>
      <c r="K219" s="222">
        <v>0</v>
      </c>
      <c r="L219" s="222">
        <v>0</v>
      </c>
      <c r="M219" s="222">
        <v>0</v>
      </c>
      <c r="N219" s="222">
        <v>0</v>
      </c>
      <c r="O219" s="222">
        <v>0</v>
      </c>
      <c r="P219" s="222">
        <v>0</v>
      </c>
      <c r="Q219" s="335"/>
      <c r="R219" s="69"/>
    </row>
    <row r="220" spans="3:18" ht="15" x14ac:dyDescent="0.25">
      <c r="C220" s="332"/>
      <c r="D220" s="243" t="s">
        <v>133</v>
      </c>
      <c r="E220" s="103">
        <f>E60</f>
        <v>0</v>
      </c>
      <c r="F220" s="72"/>
      <c r="G220" s="103">
        <v>0</v>
      </c>
      <c r="H220" s="104">
        <v>0</v>
      </c>
      <c r="I220" s="104">
        <v>0</v>
      </c>
      <c r="J220" s="104">
        <v>0</v>
      </c>
      <c r="K220" s="104">
        <v>0</v>
      </c>
      <c r="L220" s="104">
        <v>0</v>
      </c>
      <c r="M220" s="104">
        <v>0</v>
      </c>
      <c r="N220" s="104">
        <v>0</v>
      </c>
      <c r="O220" s="104">
        <v>0</v>
      </c>
      <c r="P220" s="104">
        <v>0</v>
      </c>
      <c r="Q220" s="283"/>
      <c r="R220" s="69"/>
    </row>
    <row r="221" spans="3:18" ht="15" x14ac:dyDescent="0.25">
      <c r="C221" s="334"/>
      <c r="D221" s="245" t="s">
        <v>42</v>
      </c>
      <c r="E221" s="221" t="e">
        <f>E43</f>
        <v>#DIV/0!</v>
      </c>
      <c r="F221" s="135"/>
      <c r="G221" s="221">
        <v>0</v>
      </c>
      <c r="H221" s="222">
        <v>0</v>
      </c>
      <c r="I221" s="222">
        <v>0</v>
      </c>
      <c r="J221" s="222">
        <v>0</v>
      </c>
      <c r="K221" s="222">
        <v>0</v>
      </c>
      <c r="L221" s="222">
        <v>0</v>
      </c>
      <c r="M221" s="222">
        <v>0</v>
      </c>
      <c r="N221" s="222">
        <v>0</v>
      </c>
      <c r="O221" s="222">
        <v>0</v>
      </c>
      <c r="P221" s="222">
        <v>0</v>
      </c>
      <c r="Q221" s="335"/>
      <c r="R221" s="69"/>
    </row>
    <row r="222" spans="3:18" ht="15" x14ac:dyDescent="0.25">
      <c r="C222" s="332"/>
      <c r="D222" s="243" t="s">
        <v>47</v>
      </c>
      <c r="E222" s="123" t="e">
        <f>E77</f>
        <v>#DIV/0!</v>
      </c>
      <c r="F222" s="72"/>
      <c r="G222" s="103">
        <v>0</v>
      </c>
      <c r="H222" s="104">
        <v>0</v>
      </c>
      <c r="I222" s="104">
        <v>0</v>
      </c>
      <c r="J222" s="104">
        <v>0</v>
      </c>
      <c r="K222" s="104">
        <v>0</v>
      </c>
      <c r="L222" s="104">
        <v>0</v>
      </c>
      <c r="M222" s="104">
        <v>0</v>
      </c>
      <c r="N222" s="104">
        <v>0</v>
      </c>
      <c r="O222" s="104">
        <v>0</v>
      </c>
      <c r="P222" s="104">
        <v>0</v>
      </c>
      <c r="Q222" s="283"/>
      <c r="R222" s="69"/>
    </row>
    <row r="223" spans="3:18" ht="16.5" customHeight="1" x14ac:dyDescent="0.25">
      <c r="C223" s="332"/>
      <c r="D223" s="243" t="s">
        <v>144</v>
      </c>
      <c r="E223" s="258"/>
      <c r="F223" s="72"/>
      <c r="G223" s="103">
        <v>0</v>
      </c>
      <c r="H223" s="104">
        <v>0</v>
      </c>
      <c r="I223" s="104">
        <v>0</v>
      </c>
      <c r="J223" s="104">
        <v>0</v>
      </c>
      <c r="K223" s="104">
        <v>0</v>
      </c>
      <c r="L223" s="104">
        <v>0</v>
      </c>
      <c r="M223" s="104">
        <v>0</v>
      </c>
      <c r="N223" s="104">
        <v>0</v>
      </c>
      <c r="O223" s="104">
        <v>0</v>
      </c>
      <c r="P223" s="104">
        <v>0</v>
      </c>
      <c r="Q223" s="283"/>
      <c r="R223" s="69"/>
    </row>
    <row r="224" spans="3:18" ht="6.75" customHeight="1" x14ac:dyDescent="0.25">
      <c r="C224" s="340"/>
      <c r="D224" s="246"/>
      <c r="E224" s="217"/>
      <c r="F224" s="216"/>
      <c r="G224" s="217"/>
      <c r="H224" s="218"/>
      <c r="I224" s="218"/>
      <c r="J224" s="218"/>
      <c r="K224" s="218"/>
      <c r="L224" s="218"/>
      <c r="M224" s="218"/>
      <c r="N224" s="218"/>
      <c r="O224" s="218"/>
      <c r="P224" s="218"/>
      <c r="Q224" s="341"/>
      <c r="R224" s="69"/>
    </row>
    <row r="225" spans="3:18" ht="23.25" customHeight="1" x14ac:dyDescent="0.25">
      <c r="C225" s="342"/>
      <c r="D225" s="248" t="s">
        <v>146</v>
      </c>
      <c r="E225" s="259"/>
      <c r="F225" s="223"/>
      <c r="G225" s="224">
        <f>SUM(G218:G223)</f>
        <v>0</v>
      </c>
      <c r="H225" s="225">
        <f t="shared" ref="H225:P225" si="82">SUM(H218:H223)</f>
        <v>0</v>
      </c>
      <c r="I225" s="225">
        <f t="shared" si="82"/>
        <v>0</v>
      </c>
      <c r="J225" s="225">
        <f t="shared" si="82"/>
        <v>0</v>
      </c>
      <c r="K225" s="225">
        <f t="shared" si="82"/>
        <v>0</v>
      </c>
      <c r="L225" s="225">
        <f t="shared" si="82"/>
        <v>0</v>
      </c>
      <c r="M225" s="225">
        <f t="shared" si="82"/>
        <v>0</v>
      </c>
      <c r="N225" s="225">
        <f t="shared" si="82"/>
        <v>0</v>
      </c>
      <c r="O225" s="225">
        <f t="shared" si="82"/>
        <v>0</v>
      </c>
      <c r="P225" s="225">
        <f t="shared" si="82"/>
        <v>0</v>
      </c>
      <c r="Q225" s="343"/>
      <c r="R225" s="69"/>
    </row>
    <row r="226" spans="3:18" ht="24" customHeight="1" thickBot="1" x14ac:dyDescent="0.3">
      <c r="C226" s="344"/>
      <c r="D226" s="249" t="s">
        <v>147</v>
      </c>
      <c r="E226" s="226" t="e">
        <f>E215</f>
        <v>#VALUE!</v>
      </c>
      <c r="F226" s="368"/>
      <c r="G226" s="226" t="e">
        <f>(SUM(G218:G224)+1)*G215</f>
        <v>#DIV/0!</v>
      </c>
      <c r="H226" s="369" t="e">
        <f>(SUM(H218:H224)+1)*H215</f>
        <v>#DIV/0!</v>
      </c>
      <c r="I226" s="369" t="e">
        <f t="shared" ref="I226:P226" si="83">(SUM(I218:I224)+1)*I215</f>
        <v>#DIV/0!</v>
      </c>
      <c r="J226" s="369" t="e">
        <f t="shared" si="83"/>
        <v>#DIV/0!</v>
      </c>
      <c r="K226" s="369" t="e">
        <f t="shared" si="83"/>
        <v>#DIV/0!</v>
      </c>
      <c r="L226" s="369" t="e">
        <f t="shared" si="83"/>
        <v>#DIV/0!</v>
      </c>
      <c r="M226" s="369" t="e">
        <f t="shared" si="83"/>
        <v>#DIV/0!</v>
      </c>
      <c r="N226" s="369" t="e">
        <f t="shared" si="83"/>
        <v>#DIV/0!</v>
      </c>
      <c r="O226" s="369" t="e">
        <f t="shared" si="83"/>
        <v>#DIV/0!</v>
      </c>
      <c r="P226" s="369" t="e">
        <f t="shared" si="83"/>
        <v>#DIV/0!</v>
      </c>
      <c r="Q226" s="345"/>
      <c r="R226" s="69"/>
    </row>
    <row r="227" spans="3:18" ht="15.75" thickTop="1" x14ac:dyDescent="0.25">
      <c r="C227" s="227"/>
      <c r="D227" s="250" t="s">
        <v>135</v>
      </c>
      <c r="E227" s="260" t="s">
        <v>136</v>
      </c>
      <c r="F227" s="228"/>
      <c r="G227" s="229" t="s">
        <v>137</v>
      </c>
      <c r="H227" s="274" t="s">
        <v>138</v>
      </c>
      <c r="I227" s="230" t="s">
        <v>139</v>
      </c>
      <c r="J227" s="271"/>
      <c r="K227" s="346"/>
      <c r="L227" s="346"/>
      <c r="M227" s="346"/>
      <c r="N227" s="346"/>
      <c r="O227" s="346"/>
      <c r="P227" s="347"/>
      <c r="Q227" s="283"/>
      <c r="R227" s="69"/>
    </row>
    <row r="228" spans="3:18" ht="7.5" customHeight="1" x14ac:dyDescent="0.25">
      <c r="C228" s="348"/>
      <c r="D228" s="349"/>
      <c r="E228" s="350"/>
      <c r="F228" s="23"/>
      <c r="G228" s="351"/>
      <c r="H228" s="352"/>
      <c r="I228" s="352"/>
      <c r="J228" s="353"/>
      <c r="K228" s="347"/>
      <c r="L228" s="347"/>
      <c r="M228" s="347"/>
      <c r="N228" s="347"/>
      <c r="O228" s="347"/>
      <c r="P228" s="347"/>
      <c r="Q228" s="283"/>
      <c r="R228" s="69"/>
    </row>
    <row r="229" spans="3:18" ht="15" x14ac:dyDescent="0.25">
      <c r="C229" s="354"/>
      <c r="D229" s="355"/>
      <c r="E229" s="261" t="s">
        <v>140</v>
      </c>
      <c r="F229" s="72"/>
      <c r="G229" s="231" t="e">
        <f>MIN(G205:P205)</f>
        <v>#DIV/0!</v>
      </c>
      <c r="H229" s="275" t="e">
        <f>MIN(G226:P226)</f>
        <v>#DIV/0!</v>
      </c>
      <c r="I229" s="232" t="e">
        <f>(H229-G229)/G229</f>
        <v>#DIV/0!</v>
      </c>
      <c r="J229" s="272"/>
      <c r="K229" s="347"/>
      <c r="L229" s="347"/>
      <c r="M229" s="347"/>
      <c r="N229" s="347"/>
      <c r="O229" s="347"/>
      <c r="P229" s="347"/>
      <c r="Q229" s="283"/>
      <c r="R229" s="69"/>
    </row>
    <row r="230" spans="3:18" ht="16.5" customHeight="1" x14ac:dyDescent="0.25">
      <c r="C230" s="354"/>
      <c r="D230" s="355"/>
      <c r="E230" s="261" t="s">
        <v>141</v>
      </c>
      <c r="F230" s="72"/>
      <c r="G230" s="231" t="e">
        <f>MAX(G205:P205)</f>
        <v>#DIV/0!</v>
      </c>
      <c r="H230" s="275" t="e">
        <f>MAX(G226:P226)</f>
        <v>#DIV/0!</v>
      </c>
      <c r="I230" s="232" t="e">
        <f>(H230-G230)/G230</f>
        <v>#DIV/0!</v>
      </c>
      <c r="J230" s="272"/>
      <c r="K230" s="356"/>
      <c r="L230" s="356"/>
      <c r="M230" s="356"/>
      <c r="N230" s="356"/>
      <c r="O230" s="356"/>
      <c r="P230" s="356"/>
      <c r="Q230" s="283"/>
      <c r="R230" s="69"/>
    </row>
    <row r="231" spans="3:18" ht="16.5" customHeight="1" x14ac:dyDescent="0.25">
      <c r="C231" s="354"/>
      <c r="D231" s="355"/>
      <c r="E231" s="261" t="s">
        <v>142</v>
      </c>
      <c r="F231" s="72"/>
      <c r="G231" s="233" t="e">
        <f>AVERAGE(G205:P205)</f>
        <v>#DIV/0!</v>
      </c>
      <c r="H231" s="276" t="e">
        <f>AVERAGE(G226:P226)</f>
        <v>#DIV/0!</v>
      </c>
      <c r="I231" s="232" t="e">
        <f>(H231-G231)/G231</f>
        <v>#DIV/0!</v>
      </c>
      <c r="J231" s="272"/>
      <c r="K231" s="200"/>
      <c r="L231" s="200"/>
      <c r="M231" s="200"/>
      <c r="N231" s="200"/>
      <c r="O231" s="200"/>
      <c r="P231" s="200"/>
      <c r="Q231" s="283"/>
      <c r="R231" s="69"/>
    </row>
    <row r="232" spans="3:18" ht="16.5" customHeight="1" thickBot="1" x14ac:dyDescent="0.3">
      <c r="C232" s="357"/>
      <c r="D232" s="358"/>
      <c r="E232" s="262" t="s">
        <v>143</v>
      </c>
      <c r="F232" s="234"/>
      <c r="G232" s="235" t="e">
        <f>MEDIAN(G205:P205)</f>
        <v>#DIV/0!</v>
      </c>
      <c r="H232" s="277" t="e">
        <f>MEDIAN(G226:P226)</f>
        <v>#DIV/0!</v>
      </c>
      <c r="I232" s="236" t="e">
        <f>(H232-G232)/G232</f>
        <v>#DIV/0!</v>
      </c>
      <c r="J232" s="273"/>
      <c r="K232" s="237"/>
      <c r="L232" s="237"/>
      <c r="M232" s="237"/>
      <c r="N232" s="237"/>
      <c r="O232" s="237"/>
      <c r="P232" s="237"/>
      <c r="Q232" s="359"/>
      <c r="R232" s="69"/>
    </row>
    <row r="233" spans="3:18" ht="16.5" customHeight="1" thickTop="1" x14ac:dyDescent="0.25">
      <c r="C233" s="200"/>
      <c r="D233" s="200"/>
      <c r="E233" s="202"/>
      <c r="F233" s="202"/>
      <c r="G233" s="200"/>
      <c r="H233" s="200"/>
      <c r="I233" s="200"/>
      <c r="J233" s="200"/>
      <c r="K233" s="200"/>
      <c r="L233" s="200"/>
      <c r="M233" s="200"/>
      <c r="N233" s="200"/>
      <c r="O233" s="200"/>
      <c r="P233" s="200"/>
      <c r="Q233" s="200"/>
      <c r="R233" s="69"/>
    </row>
    <row r="235" spans="3:18" ht="16.5" hidden="1" customHeight="1" x14ac:dyDescent="0.25"/>
    <row r="236" spans="3:18" ht="16.5" hidden="1" customHeight="1" x14ac:dyDescent="0.25"/>
    <row r="237" spans="3:18" ht="16.5" hidden="1" customHeight="1" x14ac:dyDescent="0.25"/>
    <row r="238" spans="3:18" ht="16.5" hidden="1" customHeight="1" x14ac:dyDescent="0.25"/>
  </sheetData>
  <customSheetViews>
    <customSheetView guid="{60930F34-02FB-4495-B253-B9D9915E932F}" showPageBreaks="1" fitToPage="1" printArea="1" hiddenRows="1" hiddenColumns="1" topLeftCell="C1">
      <selection activeCell="F227" sqref="F227"/>
      <pageMargins left="0" right="0" top="0.5" bottom="0" header="0" footer="0"/>
      <printOptions horizontalCentered="1" verticalCentered="1"/>
      <pageSetup scale="59" orientation="landscape" horizontalDpi="300" r:id="rId1"/>
      <headerFooter alignWithMargins="0"/>
    </customSheetView>
    <customSheetView guid="{F5F5A297-5F2D-4720-A180-8A087D8FD9C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2"/>
      <headerFooter alignWithMargins="0"/>
    </customSheetView>
    <customSheetView guid="{416970F8-D3FC-479A-992D-DBA2557960CA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2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4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3E39F341-E724-4BD9-BE2C-9A5900FF4B9A}" fitToPage="1" hiddenRows="1" hiddenColumns="1" topLeftCell="C1">
      <selection activeCell="L5" sqref="L5"/>
      <pageMargins left="0" right="0" top="0.5" bottom="0" header="0" footer="0"/>
      <printOptions horizontalCentered="1" verticalCentered="1"/>
      <pageSetup scale="62" orientation="landscape" horizontalDpi="300" r:id="rId5"/>
      <headerFooter alignWithMargins="0"/>
    </customSheetView>
    <customSheetView guid="{FDB3777A-9A93-400E-8827-460AEE0EE894}" scale="90" showPageBreaks="1" fitToPage="1" printArea="1" hiddenRows="1" hiddenColumns="1" topLeftCell="C1">
      <selection activeCell="D227" sqref="D227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90:Q190"/>
  </mergeCells>
  <phoneticPr fontId="21" type="noConversion"/>
  <dataValidations count="1">
    <dataValidation type="list" allowBlank="1" showInputMessage="1" promptTitle="Property Rights" sqref="E23" xr:uid="{17AED069-20EA-4A7F-81AC-2EF822AC7F7C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59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2017-01-01T22:19:02Z</cp:lastPrinted>
  <dcterms:created xsi:type="dcterms:W3CDTF">2008-09-27T04:08:08Z</dcterms:created>
  <dcterms:modified xsi:type="dcterms:W3CDTF">2022-01-04T19:23:19Z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9cd6f5e2c3964bd7960daffbb9a40094">
    <vt:lpwstr>k3e362469b3d14282bf2_F_20</vt:lpwstr>
  </property>
  <property fmtid="{D5CDD505-2E9C-101B-9397-08002B2CF9AE}" pid="1194" name="gdd3199b5da954d61b9e2cd6dc03e3353">
    <vt:lpwstr>k07b7d0a756a84ee8806_X_k6424e3c3ce5745ea9ba_A_1</vt:lpwstr>
  </property>
  <property fmtid="{D5CDD505-2E9C-101B-9397-08002B2CF9AE}" pid="1195" name="gf31481c7e7be44aaac8d80194e1868f0">
    <vt:lpwstr>k07b7d0a756a84ee8806_X_k6424e3c3ce5745ea9ba_A_2</vt:lpwstr>
  </property>
  <property fmtid="{D5CDD505-2E9C-101B-9397-08002B2CF9AE}" pid="1196" name="gc92b0ed78a644712b718d7499c47a601">
    <vt:lpwstr>k07b7d0a756a84ee8806_X_k6424e3c3ce5745ea9ba_A_3</vt:lpwstr>
  </property>
  <property fmtid="{D5CDD505-2E9C-101B-9397-08002B2CF9AE}" pid="1197" name="gc91b1215f5ab4a2a929f859bb2545bc4">
    <vt:lpwstr>k07b7d0a756a84ee8806_X_k6424e3c3ce5745ea9ba_A_4</vt:lpwstr>
  </property>
  <property fmtid="{D5CDD505-2E9C-101B-9397-08002B2CF9AE}" pid="1198" name="g269804a4b10249f69657b96e244a3a7c">
    <vt:lpwstr>k07b7d0a756a84ee8806_X_k6424e3c3ce5745ea9ba_A_5</vt:lpwstr>
  </property>
  <property fmtid="{D5CDD505-2E9C-101B-9397-08002B2CF9AE}" pid="1199" name="g3d3424a2e3bf4022a2bda423846070b0">
    <vt:lpwstr>k07b7d0a756a84ee8806_X_k6424e3c3ce5745ea9ba_A_6</vt:lpwstr>
  </property>
  <property fmtid="{D5CDD505-2E9C-101B-9397-08002B2CF9AE}" pid="1200" name="g663152b5eaef435f9f3aed9e1874f705">
    <vt:lpwstr>k07b7d0a756a84ee8806_X_k6424e3c3ce5745ea9ba_A_7</vt:lpwstr>
  </property>
  <property fmtid="{D5CDD505-2E9C-101B-9397-08002B2CF9AE}" pid="1201" name="g8aa4f43d1e774d2aab1d88ae5ebdecfa">
    <vt:lpwstr>k07b7d0a756a84ee8806_X_k6424e3c3ce5745ea9ba_A_8</vt:lpwstr>
  </property>
  <property fmtid="{D5CDD505-2E9C-101B-9397-08002B2CF9AE}" pid="1202" name="gb63af7626f074d05bde20d486e6d96c9">
    <vt:lpwstr>k07b7d0a756a84ee8806_X_k6424e3c3ce5745ea9ba_A_9</vt:lpwstr>
  </property>
  <property fmtid="{D5CDD505-2E9C-101B-9397-08002B2CF9AE}" pid="1203" name="g1817aca0dd2346369343354193bc5baf">
    <vt:lpwstr>k07b7d0a756a84ee8806_X_k6424e3c3ce5745ea9ba_A_10</vt:lpwstr>
  </property>
  <property fmtid="{D5CDD505-2E9C-101B-9397-08002B2CF9AE}" pid="1204" name="gacba4fa4b43645bfa3f16d17155b3d5a">
    <vt:lpwstr>k07b7d0a756a84ee8806_X_k2e749b699a1f494d981_A_1</vt:lpwstr>
  </property>
  <property fmtid="{D5CDD505-2E9C-101B-9397-08002B2CF9AE}" pid="1205" name="gc9e0535ef8c848fe852c4f82743bf217">
    <vt:lpwstr>k07b7d0a756a84ee8806_X_k2e749b699a1f494d981_A_2</vt:lpwstr>
  </property>
  <property fmtid="{D5CDD505-2E9C-101B-9397-08002B2CF9AE}" pid="1206" name="g8e85ce79a11347ff8e25f26e982f9e94">
    <vt:lpwstr>k07b7d0a756a84ee8806_X_k2e749b699a1f494d981_A_3</vt:lpwstr>
  </property>
  <property fmtid="{D5CDD505-2E9C-101B-9397-08002B2CF9AE}" pid="1207" name="g45f678b520dd417c9d8fa871cb2ce0bf">
    <vt:lpwstr>k07b7d0a756a84ee8806_X_k2e749b699a1f494d981_A_4</vt:lpwstr>
  </property>
  <property fmtid="{D5CDD505-2E9C-101B-9397-08002B2CF9AE}" pid="1208" name="gcea35cb37c5e4f15bfcd01852834da99">
    <vt:lpwstr>k07b7d0a756a84ee8806_X_k2e749b699a1f494d981_A_5</vt:lpwstr>
  </property>
  <property fmtid="{D5CDD505-2E9C-101B-9397-08002B2CF9AE}" pid="1209" name="g67e85d90b9ea4511a9df43c783385d70">
    <vt:lpwstr>k07b7d0a756a84ee8806_X_k2e749b699a1f494d981_A_6</vt:lpwstr>
  </property>
  <property fmtid="{D5CDD505-2E9C-101B-9397-08002B2CF9AE}" pid="1210" name="g72e9a3434f3546b0aad6ca7afcf1e462">
    <vt:lpwstr>k07b7d0a756a84ee8806_X_k2e749b699a1f494d981_A_7</vt:lpwstr>
  </property>
  <property fmtid="{D5CDD505-2E9C-101B-9397-08002B2CF9AE}" pid="1211" name="gc76a7906dab7476a8e02358df03b9f5f">
    <vt:lpwstr>k07b7d0a756a84ee8806_X_k2e749b699a1f494d981_A_8</vt:lpwstr>
  </property>
  <property fmtid="{D5CDD505-2E9C-101B-9397-08002B2CF9AE}" pid="1212" name="geb78a38f17904528a36564af6453b559">
    <vt:lpwstr>k07b7d0a756a84ee8806_X_k2e749b699a1f494d981_A_9</vt:lpwstr>
  </property>
  <property fmtid="{D5CDD505-2E9C-101B-9397-08002B2CF9AE}" pid="1213" name="g0d01570bb5ef4a4084d744b937e309b7">
    <vt:lpwstr>k07b7d0a756a84ee8806_X_k2e749b699a1f494d981_A_10</vt:lpwstr>
  </property>
  <property fmtid="{D5CDD505-2E9C-101B-9397-08002B2CF9AE}" pid="1214" name="g54640f2af5864e33976a8597054edd65">
    <vt:lpwstr>k07b7d0a756a84ee8806_X_ka2c0bd96310e44f6957_A_10_F_0</vt:lpwstr>
  </property>
  <property fmtid="{D5CDD505-2E9C-101B-9397-08002B2CF9AE}" pid="1215" name="g91d4c2357c5d41278963a93568eb9f10">
    <vt:lpwstr>k07b7d0a756a84ee8806_X_ka2c0bd96310e44f6957_A_9_F_0</vt:lpwstr>
  </property>
  <property fmtid="{D5CDD505-2E9C-101B-9397-08002B2CF9AE}" pid="1216" name="g8a63681cd95548028324e74b1ae1c5ce">
    <vt:lpwstr>k07b7d0a756a84ee8806_X_ka2c0bd96310e44f6957_A_8_F_0</vt:lpwstr>
  </property>
  <property fmtid="{D5CDD505-2E9C-101B-9397-08002B2CF9AE}" pid="1217" name="g043770c3f75540878037da8b67da27ca">
    <vt:lpwstr>k07b7d0a756a84ee8806_X_ka2c0bd96310e44f6957_A_7_F_0</vt:lpwstr>
  </property>
  <property fmtid="{D5CDD505-2E9C-101B-9397-08002B2CF9AE}" pid="1218" name="g1171fc236f344955bf78567a84b986e6">
    <vt:lpwstr>k07b7d0a756a84ee8806_X_ka2c0bd96310e44f6957_A_6_F_0</vt:lpwstr>
  </property>
  <property fmtid="{D5CDD505-2E9C-101B-9397-08002B2CF9AE}" pid="1219" name="g0b87db1444c8401780a103a9e3faf727">
    <vt:lpwstr>k07b7d0a756a84ee8806_X_ka2c0bd96310e44f6957_A_5_F_0</vt:lpwstr>
  </property>
  <property fmtid="{D5CDD505-2E9C-101B-9397-08002B2CF9AE}" pid="1220" name="g57056f1730b4438584c32c9cb007985f">
    <vt:lpwstr>k07b7d0a756a84ee8806_X_ka2c0bd96310e44f6957_A_4_F_0</vt:lpwstr>
  </property>
  <property fmtid="{D5CDD505-2E9C-101B-9397-08002B2CF9AE}" pid="1221" name="g86187a91701c4f7db428f8a395e5b87e">
    <vt:lpwstr>k07b7d0a756a84ee8806_X_ka2c0bd96310e44f6957_A_3_F_0</vt:lpwstr>
  </property>
  <property fmtid="{D5CDD505-2E9C-101B-9397-08002B2CF9AE}" pid="1222" name="gcd63f9ea4f264a419d753e7e45d750ce">
    <vt:lpwstr>k07b7d0a756a84ee8806_X_ka2c0bd96310e44f6957_A_2_F_0</vt:lpwstr>
  </property>
  <property fmtid="{D5CDD505-2E9C-101B-9397-08002B2CF9AE}" pid="1223" name="gce64cebd2d5846eb969754fe6eca68c3">
    <vt:lpwstr>k07b7d0a756a84ee8806_X_ka2c0bd96310e44f6957_A_1_F_0</vt:lpwstr>
  </property>
  <property fmtid="{D5CDD505-2E9C-101B-9397-08002B2CF9AE}" pid="1224" name="g42ca7bee7f41485fac26c76484b9a577">
    <vt:lpwstr>k07b7d0a756a84ee8806_X_k1be57c43b7db4027ac6_A_1</vt:lpwstr>
  </property>
  <property fmtid="{D5CDD505-2E9C-101B-9397-08002B2CF9AE}" pid="1225" name="g2145c33df48b4206b96b27d055e6bb0f">
    <vt:lpwstr>k07b7d0a756a84ee8806_X_k1be57c43b7db4027ac6_A_2</vt:lpwstr>
  </property>
  <property fmtid="{D5CDD505-2E9C-101B-9397-08002B2CF9AE}" pid="1226" name="gd40a3ad800b4444094443b7773639376">
    <vt:lpwstr>k07b7d0a756a84ee8806_X_k1be57c43b7db4027ac6_A_3</vt:lpwstr>
  </property>
  <property fmtid="{D5CDD505-2E9C-101B-9397-08002B2CF9AE}" pid="1227" name="gf27f2bc1d6054698a161cc7fdae826d9">
    <vt:lpwstr>k07b7d0a756a84ee8806_X_k1be57c43b7db4027ac6_A_4</vt:lpwstr>
  </property>
  <property fmtid="{D5CDD505-2E9C-101B-9397-08002B2CF9AE}" pid="1228" name="g791152aec52340089d3ee092a76dba4d">
    <vt:lpwstr>k07b7d0a756a84ee8806_X_k1be57c43b7db4027ac6_A_5</vt:lpwstr>
  </property>
  <property fmtid="{D5CDD505-2E9C-101B-9397-08002B2CF9AE}" pid="1229" name="gc4ff3b7e11ec4ddb88a0245d6180d349">
    <vt:lpwstr>k07b7d0a756a84ee8806_X_k1be57c43b7db4027ac6_A_6</vt:lpwstr>
  </property>
  <property fmtid="{D5CDD505-2E9C-101B-9397-08002B2CF9AE}" pid="1230" name="g16bf1007a8354403a8649b2545cd6660">
    <vt:lpwstr>k07b7d0a756a84ee8806_X_k1be57c43b7db4027ac6_A_7</vt:lpwstr>
  </property>
  <property fmtid="{D5CDD505-2E9C-101B-9397-08002B2CF9AE}" pid="1231" name="gb743d08f2681424fa92bfd88cab73af7">
    <vt:lpwstr>k07b7d0a756a84ee8806_X_k1be57c43b7db4027ac6_A_8</vt:lpwstr>
  </property>
  <property fmtid="{D5CDD505-2E9C-101B-9397-08002B2CF9AE}" pid="1232" name="g7cea17e720084c76887e170f20b031e9">
    <vt:lpwstr>k07b7d0a756a84ee8806_X_k1be57c43b7db4027ac6_A_9</vt:lpwstr>
  </property>
  <property fmtid="{D5CDD505-2E9C-101B-9397-08002B2CF9AE}" pid="1233" name="ge3b7dd76f55c422b98ff50152708e45e">
    <vt:lpwstr>k07b7d0a756a84ee8806_X_k1be57c43b7db4027ac6_A_10</vt:lpwstr>
  </property>
  <property fmtid="{D5CDD505-2E9C-101B-9397-08002B2CF9AE}" pid="1234" name="gda05d03f5345401d92239aad4054af67">
    <vt:lpwstr>kefe4e906e27a457c829</vt:lpwstr>
  </property>
  <property fmtid="{D5CDD505-2E9C-101B-9397-08002B2CF9AE}" pid="1235" name="gf8e4aaf1ecaf449ea1430e43ddf25ddd">
    <vt:lpwstr>kf644da2e3f614666822</vt:lpwstr>
  </property>
</Properties>
</file>