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muel\Box\CARDS Vitals\13WE) Templates - Cost Approach\"/>
    </mc:Choice>
  </mc:AlternateContent>
  <xr:revisionPtr revIDLastSave="0" documentId="13_ncr:1_{FE4D2962-D3F7-4FD0-943D-3450B57E31F2}" xr6:coauthVersionLast="45" xr6:coauthVersionMax="45" xr10:uidLastSave="{00000000-0000-0000-0000-000000000000}"/>
  <bookViews>
    <workbookView xWindow="-108" yWindow="-108" windowWidth="23256" windowHeight="12576" tabRatio="770" xr2:uid="{00000000-000D-0000-FFFF-FFFF00000000}"/>
  </bookViews>
  <sheets>
    <sheet name="Marshall" sheetId="19" r:id="rId1"/>
    <sheet name="Cost Approach" sheetId="20" r:id="rId2"/>
    <sheet name="Depreciation" sheetId="29" r:id="rId3"/>
  </sheets>
  <externalReferences>
    <externalReference r:id="rId4"/>
  </externalReferences>
  <definedNames>
    <definedName name="_Key1" localSheetId="1" hidden="1">'[1]4-1-01'!#REF!</definedName>
    <definedName name="_Key1" localSheetId="0" hidden="1">'[1]4-1-01'!#REF!</definedName>
    <definedName name="_Key1" hidden="1">'[1]4-1-01'!#REF!</definedName>
    <definedName name="_Order1" hidden="1">255</definedName>
    <definedName name="AccessCode" hidden="1">""""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'Cost Approach'!$A$1:$I$33</definedName>
    <definedName name="_xlnm.Print_Area" localSheetId="0">Marshall!$A$1:$I$59</definedName>
  </definedNames>
  <calcPr calcId="191029"/>
  <customWorkbookViews>
    <customWorkbookView name="Kurt M. Mueller - Personal View" guid="{41CB10B7-C7D1-4FAE-86CD-E57BF637EE24}" mergeInterval="0" personalView="1" maximized="1" windowWidth="1680" windowHeight="765" activeSheetId="1" showComments="commNone"/>
    <customWorkbookView name="Dane L. Rivers - Personal View" guid="{BFE8309E-1AF9-430C-A275-F6ACE29F30F0}" mergeInterval="0" personalView="1" maximized="1" windowWidth="1600" windowHeight="646" activeSheetId="1"/>
    <customWorkbookView name="Kurt - Personal View" guid="{77F2A0E4-DDA7-49A5-BCE2-76AF1FDE5EC0}" mergeInterval="0" personalView="1" maximized="1" windowWidth="1020" windowHeight="561" activeSheetId="1"/>
    <customWorkbookView name="User - Personal View" guid="{091FE7BB-A7A6-4FE6-BBF6-2807EC0649D9}" mergeInterval="0" personalView="1" maximized="1" windowWidth="1020" windowHeight="596" activeSheetId="1"/>
    <customWorkbookView name="Michael A. Martino - Personal View" guid="{548975A3-837D-486B-A5FB-F33C9261EC2F}" mergeInterval="0" personalView="1" maximized="1" windowWidth="1680" windowHeight="799" activeSheetId="1"/>
    <customWorkbookView name="Kurt M. Mueller, MAI - Personal View" guid="{0D6FDF9E-7D2E-4136-B45A-8C1C15A2B9B8}" mergeInterval="0" personalView="1" maximized="1" windowWidth="1596" windowHeight="67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9" l="1"/>
  <c r="I57" i="19" l="1"/>
  <c r="H28" i="19" l="1"/>
  <c r="N10" i="19"/>
  <c r="H20" i="19"/>
  <c r="H24" i="19"/>
  <c r="D14" i="29" l="1"/>
  <c r="D13" i="29"/>
  <c r="C7" i="29"/>
  <c r="B13" i="29"/>
  <c r="H27" i="19"/>
  <c r="I28" i="19" s="1"/>
  <c r="H23" i="19"/>
  <c r="I24" i="19" l="1"/>
  <c r="D25" i="20" l="1"/>
  <c r="H40" i="19"/>
  <c r="H41" i="19" l="1"/>
  <c r="H25" i="20"/>
  <c r="H19" i="19"/>
  <c r="I49" i="19"/>
  <c r="I55" i="19" s="1"/>
  <c r="I46" i="19"/>
  <c r="B54" i="19"/>
  <c r="B53" i="19"/>
  <c r="I54" i="19" l="1"/>
  <c r="C14" i="29" s="1"/>
  <c r="E14" i="29" s="1"/>
  <c r="O57" i="19" l="1"/>
  <c r="I43" i="19" l="1"/>
  <c r="I53" i="19" l="1"/>
  <c r="D36" i="19" l="1"/>
  <c r="I20" i="19"/>
  <c r="I30" i="19" s="1"/>
  <c r="I36" i="19" s="1"/>
  <c r="H36" i="19" l="1"/>
  <c r="I52" i="19"/>
  <c r="D11" i="20"/>
  <c r="I58" i="19" l="1"/>
  <c r="B11" i="20" s="1"/>
  <c r="G11" i="20" s="1"/>
  <c r="C13" i="29"/>
  <c r="C15" i="29" l="1"/>
  <c r="E13" i="29"/>
  <c r="E15" i="29" s="1"/>
  <c r="H15" i="20"/>
  <c r="G13" i="20"/>
  <c r="G18" i="20" l="1"/>
  <c r="H22" i="20"/>
  <c r="G17" i="20"/>
  <c r="D15" i="29"/>
  <c r="H20" i="20" l="1"/>
  <c r="I22" i="20"/>
  <c r="I25" i="20"/>
  <c r="K22" i="20"/>
  <c r="H30" i="20"/>
  <c r="I30" i="20" l="1"/>
  <c r="K30" i="20"/>
</calcChain>
</file>

<file path=xl/sharedStrings.xml><?xml version="1.0" encoding="utf-8"?>
<sst xmlns="http://schemas.openxmlformats.org/spreadsheetml/2006/main" count="122" uniqueCount="106">
  <si>
    <t>SF</t>
  </si>
  <si>
    <t>Total</t>
  </si>
  <si>
    <t>Date of Value</t>
  </si>
  <si>
    <t>ASSUMPTIONS</t>
  </si>
  <si>
    <t>TOTAL</t>
  </si>
  <si>
    <t xml:space="preserve"> </t>
  </si>
  <si>
    <t>PER SF:</t>
  </si>
  <si>
    <t>TOTAL:</t>
  </si>
  <si>
    <t>MARSHALL REPLACEMENT COST NEW:</t>
  </si>
  <si>
    <t>FF&amp;E (Excluded from this analysis)</t>
  </si>
  <si>
    <t>BUILDINGS</t>
  </si>
  <si>
    <t>TOTAL REPLACEMENT COST:</t>
  </si>
  <si>
    <t>(Rounded)</t>
  </si>
  <si>
    <t>TOTAL ADDITIONAL SITE COSTS:</t>
  </si>
  <si>
    <t>Miscellaneous:</t>
  </si>
  <si>
    <t>Taxes During Construction:</t>
  </si>
  <si>
    <t>Professional Fees:</t>
  </si>
  <si>
    <t>ADDITIONAL SOFT COSTS:</t>
  </si>
  <si>
    <t>Primary Site:</t>
  </si>
  <si>
    <t>SITE IMPROVEMENTS:</t>
  </si>
  <si>
    <t>No Accurate Estimate Available - Excluded from Analysis</t>
  </si>
  <si>
    <t>FURNITURE, FIXTURES, &amp; EQUIPMENT</t>
  </si>
  <si>
    <t>)</t>
  </si>
  <si>
    <t xml:space="preserve">TOTAL BASE COST (GBA = </t>
  </si>
  <si>
    <t>Current Cost  Multiplier:</t>
  </si>
  <si>
    <t>Local Area Cost Multiplier:</t>
  </si>
  <si>
    <t>Floor Area Multplier</t>
  </si>
  <si>
    <t>Story Height Multplier</t>
  </si>
  <si>
    <t>Unadjusted Base Cost:</t>
  </si>
  <si>
    <t>Floor Area:</t>
  </si>
  <si>
    <t>Adjusted Base Cost / SF:</t>
  </si>
  <si>
    <t>HARD REPLACEMENT COSTS:</t>
  </si>
  <si>
    <t>Marshall Reference:</t>
  </si>
  <si>
    <t>Gross Building Area:</t>
  </si>
  <si>
    <t>Exterior Wall:</t>
  </si>
  <si>
    <t>Building Class:</t>
  </si>
  <si>
    <t>Occupancy:</t>
  </si>
  <si>
    <t>GENERAL DATA</t>
  </si>
  <si>
    <t>MARSHALL VALUATION SERVICE</t>
  </si>
  <si>
    <t>/ SF GBA</t>
  </si>
  <si>
    <t>SUBJECT PROPERTY VIA THE COST APPROACH</t>
  </si>
  <si>
    <t>/ SF   x</t>
  </si>
  <si>
    <t>PRESENT VALUE OF IMPROVEMENTS</t>
  </si>
  <si>
    <t xml:space="preserve">  -  Economic Obsolescence</t>
  </si>
  <si>
    <t xml:space="preserve">  -  Functional Obsolescence </t>
  </si>
  <si>
    <t xml:space="preserve">  -  Physical Deterioration</t>
  </si>
  <si>
    <t>REPRODUCTION COST NEW</t>
  </si>
  <si>
    <t>Developer's Profit Estimated at</t>
  </si>
  <si>
    <t>SF GBA</t>
  </si>
  <si>
    <t>/ SF    x</t>
  </si>
  <si>
    <t>TOTAL DIRECT AND INDIRECT COSTS:</t>
  </si>
  <si>
    <t>%</t>
  </si>
  <si>
    <t>SUBTOTAL</t>
  </si>
  <si>
    <t>DIRECT / INDIRECT COSTS</t>
  </si>
  <si>
    <t>VIA THE COST APPROACH</t>
  </si>
  <si>
    <t>(Excluding Surplus Land)</t>
  </si>
  <si>
    <t>Construction</t>
  </si>
  <si>
    <t>Add:  N / A</t>
  </si>
  <si>
    <t>Absorption / Lease-up Costs</t>
  </si>
  <si>
    <t>STABILIZED MARKET VALUATION</t>
  </si>
  <si>
    <t>GBA (SF)</t>
  </si>
  <si>
    <t>Mos. Of</t>
  </si>
  <si>
    <t>Annual</t>
  </si>
  <si>
    <t>Taxes</t>
  </si>
  <si>
    <t>CONCLUDED STABILIZED MARKET VALUE OF THE</t>
  </si>
  <si>
    <t>Year Built</t>
  </si>
  <si>
    <t>Improvement Component</t>
  </si>
  <si>
    <t>(Renovated)</t>
  </si>
  <si>
    <t>Effective Age</t>
  </si>
  <si>
    <t>Economic Life</t>
  </si>
  <si>
    <t>Site Improvements</t>
  </si>
  <si>
    <t>TOTAL (Rounded):</t>
  </si>
  <si>
    <t>0000</t>
  </si>
  <si>
    <t>Cost Item</t>
  </si>
  <si>
    <t>Allocated</t>
  </si>
  <si>
    <t>Replacement</t>
  </si>
  <si>
    <t>Cost New</t>
  </si>
  <si>
    <t>Incurable</t>
  </si>
  <si>
    <t>Physical</t>
  </si>
  <si>
    <t>Depreciation</t>
  </si>
  <si>
    <t xml:space="preserve">Functional </t>
  </si>
  <si>
    <t>Obsolesence</t>
  </si>
  <si>
    <t>Quality:</t>
  </si>
  <si>
    <t>Stories:</t>
  </si>
  <si>
    <t>Subject Project Name</t>
  </si>
  <si>
    <t>Mezzanine Office Base Cost / SF:</t>
  </si>
  <si>
    <t>Subject Property Name:</t>
  </si>
  <si>
    <t>Add:  MARKET LAND VALUE</t>
  </si>
  <si>
    <t>Less: Accrued Depreciation</t>
  </si>
  <si>
    <t>Service (Garage) Repair (528)</t>
  </si>
  <si>
    <t>Average</t>
  </si>
  <si>
    <t>Sec. 17 / P. 32 (2/20)</t>
  </si>
  <si>
    <t>Basement Storage Base Cost / SF:</t>
  </si>
  <si>
    <t>Above-</t>
  </si>
  <si>
    <t>Grade</t>
  </si>
  <si>
    <t>Bsmt.</t>
  </si>
  <si>
    <t>Mezz.</t>
  </si>
  <si>
    <t>Base Cost / SF (Above-Grade):</t>
  </si>
  <si>
    <t>Metal</t>
  </si>
  <si>
    <t>"S"</t>
  </si>
  <si>
    <t>Office</t>
  </si>
  <si>
    <t>Storage</t>
  </si>
  <si>
    <t>Add:  Fire Sprinkler</t>
  </si>
  <si>
    <t>Add:  HVAC</t>
  </si>
  <si>
    <t>Sec. 13 / P. 30 (5/20)</t>
  </si>
  <si>
    <t>Building Improvements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</si>
</sst>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\ ;\(#,##0\)"/>
    <numFmt numFmtId="165" formatCode="[$-409]mmm\-yy;@"/>
    <numFmt numFmtId="166" formatCode="&quot;$&quot;#,##0"/>
    <numFmt numFmtId="167" formatCode="0.0%"/>
    <numFmt numFmtId="168" formatCode="&quot;$&quot;#,##0.00"/>
    <numFmt numFmtId="169" formatCode="#,##0.000"/>
    <numFmt numFmtId="170" formatCode="[$-409]dd\-mmm\-yy;@"/>
    <numFmt numFmtId="171" formatCode="#,##0\ \S\F"/>
    <numFmt numFmtId="172" formatCode="0.00_)"/>
    <numFmt numFmtId="173" formatCode="&quot;$&quot;0.00\/\s\f"/>
    <numFmt numFmtId="174" formatCode="#,##0\s\f\ \X"/>
    <numFmt numFmtId="175" formatCode="#,##0\s\f"/>
    <numFmt numFmtId="176" formatCode="0.0%\ \ "/>
    <numFmt numFmtId="177" formatCode="_(* #,##0_);_(* \(#,##0\);_(* &quot;-&quot;??_);_(@_)"/>
  </numFmts>
  <fonts count="52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Geneva"/>
    </font>
    <font>
      <sz val="12"/>
      <name val="Arial"/>
      <family val="2"/>
    </font>
    <font>
      <sz val="12"/>
      <color indexed="8"/>
      <name val="Times New Roman"/>
      <family val="2"/>
    </font>
    <font>
      <sz val="10"/>
      <name val="Tahoma"/>
      <family val="2"/>
    </font>
    <font>
      <sz val="10"/>
      <name val="Times New Roman"/>
      <family val="1"/>
    </font>
    <font>
      <b/>
      <sz val="1"/>
      <color indexed="8"/>
      <name val="Courier"/>
      <family val="3"/>
    </font>
    <font>
      <u/>
      <sz val="1"/>
      <color indexed="8"/>
      <name val="Courier"/>
      <family val="3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0"/>
      <name val="Tms Rmn"/>
    </font>
    <font>
      <b/>
      <i/>
      <sz val="16"/>
      <name val="Helv"/>
    </font>
    <font>
      <sz val="8"/>
      <name val="Times New Roman"/>
      <family val="1"/>
    </font>
    <font>
      <sz val="9"/>
      <name val="CG Times (WN)"/>
    </font>
    <font>
      <b/>
      <sz val="1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name val="Calibri"/>
      <family val="2"/>
      <scheme val="minor"/>
    </font>
    <font>
      <b/>
      <sz val="12"/>
      <name val="Calibri"/>
      <family val="2"/>
      <scheme val="minor"/>
    </font>
    <font>
      <sz val="14"/>
      <color indexed="8"/>
      <name val="Calibri"/>
      <family val="2"/>
    </font>
    <font>
      <b/>
      <sz val="14"/>
      <color indexed="8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gray0625"/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thick">
        <color rgb="FF00B050"/>
      </bottom>
      <diagonal/>
    </border>
    <border>
      <left/>
      <right style="medium">
        <color indexed="64"/>
      </right>
      <top/>
      <bottom style="thick">
        <color rgb="FF00B050"/>
      </bottom>
      <diagonal/>
    </border>
  </borders>
  <cellStyleXfs count="199">
    <xf numFmtId="0" fontId="0" fillId="0" borderId="0"/>
    <xf numFmtId="0" fontId="29" fillId="0" borderId="0">
      <alignment horizontal="center"/>
    </xf>
    <xf numFmtId="0" fontId="1" fillId="2" borderId="0" applyNumberFormat="0" applyBorder="0" applyAlignment="0" applyProtection="0"/>
    <xf numFmtId="0" fontId="21" fillId="2" borderId="0" applyNumberFormat="0" applyBorder="0" applyAlignment="0" applyProtection="0"/>
    <xf numFmtId="0" fontId="1" fillId="3" borderId="0" applyNumberFormat="0" applyBorder="0" applyAlignment="0" applyProtection="0"/>
    <xf numFmtId="0" fontId="21" fillId="3" borderId="0" applyNumberFormat="0" applyBorder="0" applyAlignment="0" applyProtection="0"/>
    <xf numFmtId="0" fontId="1" fillId="4" borderId="0" applyNumberFormat="0" applyBorder="0" applyAlignment="0" applyProtection="0"/>
    <xf numFmtId="0" fontId="21" fillId="4" borderId="0" applyNumberFormat="0" applyBorder="0" applyAlignment="0" applyProtection="0"/>
    <xf numFmtId="0" fontId="1" fillId="5" borderId="0" applyNumberFormat="0" applyBorder="0" applyAlignment="0" applyProtection="0"/>
    <xf numFmtId="0" fontId="21" fillId="5" borderId="0" applyNumberFormat="0" applyBorder="0" applyAlignment="0" applyProtection="0"/>
    <xf numFmtId="0" fontId="1" fillId="6" borderId="0" applyNumberFormat="0" applyBorder="0" applyAlignment="0" applyProtection="0"/>
    <xf numFmtId="0" fontId="21" fillId="6" borderId="0" applyNumberFormat="0" applyBorder="0" applyAlignment="0" applyProtection="0"/>
    <xf numFmtId="0" fontId="1" fillId="7" borderId="0" applyNumberFormat="0" applyBorder="0" applyAlignment="0" applyProtection="0"/>
    <xf numFmtId="0" fontId="21" fillId="7" borderId="0" applyNumberFormat="0" applyBorder="0" applyAlignment="0" applyProtection="0"/>
    <xf numFmtId="0" fontId="1" fillId="8" borderId="0" applyNumberFormat="0" applyBorder="0" applyAlignment="0" applyProtection="0"/>
    <xf numFmtId="0" fontId="21" fillId="8" borderId="0" applyNumberFormat="0" applyBorder="0" applyAlignment="0" applyProtection="0"/>
    <xf numFmtId="0" fontId="1" fillId="9" borderId="0" applyNumberFormat="0" applyBorder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21" fillId="10" borderId="0" applyNumberFormat="0" applyBorder="0" applyAlignment="0" applyProtection="0"/>
    <xf numFmtId="0" fontId="1" fillId="5" borderId="0" applyNumberFormat="0" applyBorder="0" applyAlignment="0" applyProtection="0"/>
    <xf numFmtId="0" fontId="21" fillId="5" borderId="0" applyNumberFormat="0" applyBorder="0" applyAlignment="0" applyProtection="0"/>
    <xf numFmtId="0" fontId="1" fillId="8" borderId="0" applyNumberFormat="0" applyBorder="0" applyAlignment="0" applyProtection="0"/>
    <xf numFmtId="0" fontId="21" fillId="8" borderId="0" applyNumberFormat="0" applyBorder="0" applyAlignment="0" applyProtection="0"/>
    <xf numFmtId="0" fontId="1" fillId="11" borderId="0" applyNumberFormat="0" applyBorder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24" fillId="0" borderId="0" applyFont="0" applyFill="0" applyBorder="0" applyAlignment="0" applyProtection="0"/>
    <xf numFmtId="43" fontId="21" fillId="0" borderId="0" applyFont="0" applyFill="0" applyBorder="0" applyAlignment="0" applyProtection="0"/>
    <xf numFmtId="40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0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3" fontId="2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8" fontId="24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44" fontId="15" fillId="0" borderId="0" applyFont="0" applyFill="0" applyBorder="0" applyAlignment="0" applyProtection="0"/>
    <xf numFmtId="5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0" fillId="0" borderId="0">
      <protection locked="0"/>
    </xf>
    <xf numFmtId="0" fontId="31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0" fillId="0" borderId="0">
      <protection locked="0"/>
    </xf>
    <xf numFmtId="0" fontId="33" fillId="0" borderId="0">
      <protection locked="0"/>
    </xf>
    <xf numFmtId="2" fontId="23" fillId="0" borderId="0" applyFont="0" applyFill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38" fontId="22" fillId="22" borderId="0" applyNumberFormat="0" applyBorder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10" fontId="22" fillId="23" borderId="6" applyNumberFormat="0" applyBorder="0" applyAlignment="0" applyProtection="0"/>
    <xf numFmtId="0" fontId="11" fillId="7" borderId="1" applyNumberFormat="0" applyAlignment="0" applyProtection="0"/>
    <xf numFmtId="1" fontId="34" fillId="24" borderId="7" applyNumberFormat="0" applyFont="0" applyBorder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3" fillId="25" borderId="9">
      <alignment horizontal="right"/>
    </xf>
    <xf numFmtId="165" fontId="13" fillId="25" borderId="9">
      <alignment horizontal="right"/>
    </xf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72" fontId="35" fillId="0" borderId="0"/>
    <xf numFmtId="0" fontId="40" fillId="0" borderId="0"/>
    <xf numFmtId="0" fontId="40" fillId="0" borderId="0"/>
    <xf numFmtId="0" fontId="1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9" fillId="0" borderId="0"/>
    <xf numFmtId="0" fontId="40" fillId="0" borderId="0"/>
    <xf numFmtId="0" fontId="23" fillId="0" borderId="0"/>
    <xf numFmtId="0" fontId="23" fillId="0" borderId="0"/>
    <xf numFmtId="0" fontId="40" fillId="0" borderId="0"/>
    <xf numFmtId="0" fontId="40" fillId="0" borderId="0"/>
    <xf numFmtId="0" fontId="23" fillId="0" borderId="0"/>
    <xf numFmtId="0" fontId="36" fillId="0" borderId="0"/>
    <xf numFmtId="0" fontId="21" fillId="0" borderId="0"/>
    <xf numFmtId="0" fontId="21" fillId="0" borderId="0"/>
    <xf numFmtId="0" fontId="40" fillId="0" borderId="0"/>
    <xf numFmtId="0" fontId="23" fillId="0" borderId="0"/>
    <xf numFmtId="0" fontId="21" fillId="0" borderId="0"/>
    <xf numFmtId="0" fontId="21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15" fillId="0" borderId="0"/>
    <xf numFmtId="0" fontId="40" fillId="0" borderId="0"/>
    <xf numFmtId="0" fontId="23" fillId="0" borderId="0"/>
    <xf numFmtId="0" fontId="40" fillId="0" borderId="0"/>
    <xf numFmtId="0" fontId="15" fillId="0" borderId="0"/>
    <xf numFmtId="0" fontId="23" fillId="0" borderId="0"/>
    <xf numFmtId="0" fontId="21" fillId="0" borderId="0"/>
    <xf numFmtId="0" fontId="21" fillId="0" borderId="0"/>
    <xf numFmtId="0" fontId="15" fillId="0" borderId="0"/>
    <xf numFmtId="0" fontId="23" fillId="0" borderId="0"/>
    <xf numFmtId="0" fontId="21" fillId="0" borderId="0"/>
    <xf numFmtId="0" fontId="15" fillId="0" borderId="0"/>
    <xf numFmtId="0" fontId="23" fillId="0" borderId="0"/>
    <xf numFmtId="0" fontId="25" fillId="0" borderId="0"/>
    <xf numFmtId="0" fontId="23" fillId="0" borderId="0"/>
    <xf numFmtId="0" fontId="26" fillId="0" borderId="0"/>
    <xf numFmtId="0" fontId="27" fillId="0" borderId="0"/>
    <xf numFmtId="0" fontId="15" fillId="0" borderId="0"/>
    <xf numFmtId="0" fontId="15" fillId="0" borderId="0"/>
    <xf numFmtId="0" fontId="23" fillId="0" borderId="0"/>
    <xf numFmtId="0" fontId="16" fillId="0" borderId="0"/>
    <xf numFmtId="0" fontId="15" fillId="0" borderId="0"/>
    <xf numFmtId="0" fontId="1" fillId="27" borderId="10" applyNumberFormat="0" applyFont="0" applyAlignment="0" applyProtection="0"/>
    <xf numFmtId="0" fontId="21" fillId="27" borderId="10" applyNumberFormat="0" applyFont="0" applyAlignment="0" applyProtection="0"/>
    <xf numFmtId="0" fontId="17" fillId="20" borderId="11" applyNumberFormat="0" applyAlignment="0" applyProtection="0"/>
    <xf numFmtId="0" fontId="17" fillId="20" borderId="11" applyNumberFormat="0" applyAlignment="0" applyProtection="0"/>
    <xf numFmtId="9" fontId="1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37" fillId="1" borderId="12"/>
    <xf numFmtId="0" fontId="37" fillId="1" borderId="12"/>
    <xf numFmtId="0" fontId="22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6" fontId="38" fillId="0" borderId="14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23" fillId="0" borderId="0"/>
  </cellStyleXfs>
  <cellXfs count="249">
    <xf numFmtId="0" fontId="0" fillId="0" borderId="0" xfId="0"/>
    <xf numFmtId="0" fontId="46" fillId="0" borderId="0" xfId="161" applyFont="1"/>
    <xf numFmtId="0" fontId="41" fillId="0" borderId="0" xfId="161" applyFont="1"/>
    <xf numFmtId="166" fontId="41" fillId="0" borderId="0" xfId="161" applyNumberFormat="1" applyFont="1"/>
    <xf numFmtId="10" fontId="41" fillId="0" borderId="0" xfId="161" applyNumberFormat="1" applyFont="1"/>
    <xf numFmtId="0" fontId="46" fillId="0" borderId="0" xfId="163" applyFont="1" applyAlignment="1">
      <alignment horizontal="right"/>
    </xf>
    <xf numFmtId="168" fontId="44" fillId="28" borderId="16" xfId="161" applyNumberFormat="1" applyFont="1" applyFill="1" applyBorder="1" applyAlignment="1">
      <alignment horizontal="right"/>
    </xf>
    <xf numFmtId="0" fontId="44" fillId="28" borderId="32" xfId="161" applyFont="1" applyFill="1" applyBorder="1" applyAlignment="1">
      <alignment horizontal="right"/>
    </xf>
    <xf numFmtId="5" fontId="44" fillId="28" borderId="32" xfId="161" applyNumberFormat="1" applyFont="1" applyFill="1" applyBorder="1"/>
    <xf numFmtId="0" fontId="44" fillId="28" borderId="32" xfId="161" applyNumberFormat="1" applyFont="1" applyFill="1" applyBorder="1"/>
    <xf numFmtId="0" fontId="44" fillId="28" borderId="17" xfId="161" applyNumberFormat="1" applyFont="1" applyFill="1" applyBorder="1"/>
    <xf numFmtId="166" fontId="46" fillId="0" borderId="0" xfId="161" applyNumberFormat="1" applyFont="1"/>
    <xf numFmtId="166" fontId="44" fillId="28" borderId="30" xfId="161" applyNumberFormat="1" applyFont="1" applyFill="1" applyBorder="1" applyAlignment="1">
      <alignment horizontal="right"/>
    </xf>
    <xf numFmtId="0" fontId="44" fillId="28" borderId="31" xfId="161" applyFont="1" applyFill="1" applyBorder="1" applyAlignment="1">
      <alignment horizontal="right"/>
    </xf>
    <xf numFmtId="5" fontId="44" fillId="28" borderId="31" xfId="161" applyNumberFormat="1" applyFont="1" applyFill="1" applyBorder="1"/>
    <xf numFmtId="0" fontId="44" fillId="28" borderId="31" xfId="161" applyNumberFormat="1" applyFont="1" applyFill="1" applyBorder="1"/>
    <xf numFmtId="0" fontId="44" fillId="28" borderId="33" xfId="161" applyNumberFormat="1" applyFont="1" applyFill="1" applyBorder="1"/>
    <xf numFmtId="166" fontId="46" fillId="0" borderId="15" xfId="161" applyNumberFormat="1" applyFont="1" applyBorder="1"/>
    <xf numFmtId="0" fontId="46" fillId="0" borderId="0" xfId="161" applyFont="1" applyBorder="1"/>
    <xf numFmtId="5" fontId="48" fillId="0" borderId="0" xfId="161" applyNumberFormat="1" applyFont="1" applyBorder="1"/>
    <xf numFmtId="0" fontId="46" fillId="0" borderId="0" xfId="161" applyNumberFormat="1" applyFont="1" applyBorder="1" applyAlignment="1">
      <alignment horizontal="right"/>
    </xf>
    <xf numFmtId="0" fontId="41" fillId="0" borderId="7" xfId="161" applyNumberFormat="1" applyFont="1" applyBorder="1"/>
    <xf numFmtId="5" fontId="46" fillId="0" borderId="0" xfId="161" applyNumberFormat="1" applyFont="1" applyBorder="1"/>
    <xf numFmtId="0" fontId="44" fillId="28" borderId="34" xfId="161" applyFont="1" applyFill="1" applyBorder="1"/>
    <xf numFmtId="0" fontId="44" fillId="28" borderId="35" xfId="161" applyFont="1" applyFill="1" applyBorder="1"/>
    <xf numFmtId="0" fontId="44" fillId="28" borderId="35" xfId="161" applyNumberFormat="1" applyFont="1" applyFill="1" applyBorder="1"/>
    <xf numFmtId="0" fontId="44" fillId="28" borderId="36" xfId="161" applyNumberFormat="1" applyFont="1" applyFill="1" applyBorder="1" applyAlignment="1">
      <alignment horizontal="left"/>
    </xf>
    <xf numFmtId="5" fontId="46" fillId="0" borderId="29" xfId="161" applyNumberFormat="1" applyFont="1" applyBorder="1"/>
    <xf numFmtId="0" fontId="46" fillId="0" borderId="12" xfId="161" applyFont="1" applyBorder="1"/>
    <xf numFmtId="0" fontId="41" fillId="0" borderId="12" xfId="161" applyNumberFormat="1" applyFont="1" applyBorder="1"/>
    <xf numFmtId="0" fontId="46" fillId="0" borderId="12" xfId="161" applyNumberFormat="1" applyFont="1" applyBorder="1"/>
    <xf numFmtId="0" fontId="46" fillId="0" borderId="28" xfId="161" applyFont="1" applyBorder="1"/>
    <xf numFmtId="166" fontId="46" fillId="0" borderId="15" xfId="161" applyNumberFormat="1" applyFont="1" applyBorder="1" applyAlignment="1">
      <alignment horizontal="right"/>
    </xf>
    <xf numFmtId="0" fontId="41" fillId="0" borderId="0" xfId="161" applyNumberFormat="1" applyFont="1" applyBorder="1"/>
    <xf numFmtId="0" fontId="46" fillId="0" borderId="0" xfId="161" applyNumberFormat="1" applyFont="1" applyBorder="1"/>
    <xf numFmtId="0" fontId="46" fillId="0" borderId="7" xfId="161" applyFont="1" applyBorder="1"/>
    <xf numFmtId="0" fontId="46" fillId="0" borderId="15" xfId="161" applyFont="1" applyBorder="1"/>
    <xf numFmtId="5" fontId="46" fillId="0" borderId="24" xfId="161" applyNumberFormat="1" applyFont="1" applyBorder="1"/>
    <xf numFmtId="5" fontId="41" fillId="0" borderId="15" xfId="161" applyNumberFormat="1" applyFont="1" applyBorder="1"/>
    <xf numFmtId="5" fontId="46" fillId="29" borderId="0" xfId="161" applyNumberFormat="1" applyFont="1" applyFill="1" applyBorder="1"/>
    <xf numFmtId="0" fontId="44" fillId="28" borderId="34" xfId="161" applyNumberFormat="1" applyFont="1" applyFill="1" applyBorder="1" applyAlignment="1"/>
    <xf numFmtId="0" fontId="44" fillId="28" borderId="35" xfId="161" applyNumberFormat="1" applyFont="1" applyFill="1" applyBorder="1" applyAlignment="1"/>
    <xf numFmtId="0" fontId="44" fillId="28" borderId="36" xfId="161" applyNumberFormat="1" applyFont="1" applyFill="1" applyBorder="1" applyAlignment="1"/>
    <xf numFmtId="0" fontId="46" fillId="0" borderId="29" xfId="161" applyFont="1" applyBorder="1"/>
    <xf numFmtId="0" fontId="41" fillId="0" borderId="28" xfId="161" applyNumberFormat="1" applyFont="1" applyBorder="1"/>
    <xf numFmtId="173" fontId="46" fillId="0" borderId="0" xfId="161" applyNumberFormat="1" applyFont="1" applyBorder="1" applyAlignment="1">
      <alignment horizontal="center"/>
    </xf>
    <xf numFmtId="174" fontId="46" fillId="0" borderId="0" xfId="161" applyNumberFormat="1" applyFont="1" applyBorder="1" applyAlignment="1">
      <alignment horizontal="center"/>
    </xf>
    <xf numFmtId="5" fontId="44" fillId="28" borderId="34" xfId="161" applyNumberFormat="1" applyFont="1" applyFill="1" applyBorder="1" applyAlignment="1">
      <alignment horizontal="center"/>
    </xf>
    <xf numFmtId="5" fontId="44" fillId="28" borderId="35" xfId="161" applyNumberFormat="1" applyFont="1" applyFill="1" applyBorder="1" applyAlignment="1">
      <alignment horizontal="center"/>
    </xf>
    <xf numFmtId="166" fontId="46" fillId="0" borderId="0" xfId="161" applyNumberFormat="1" applyFont="1" applyBorder="1"/>
    <xf numFmtId="166" fontId="46" fillId="0" borderId="0" xfId="161" applyNumberFormat="1" applyFont="1" applyBorder="1" applyAlignment="1">
      <alignment horizontal="center"/>
    </xf>
    <xf numFmtId="5" fontId="47" fillId="28" borderId="34" xfId="161" applyNumberFormat="1" applyFont="1" applyFill="1" applyBorder="1" applyAlignment="1">
      <alignment horizontal="center"/>
    </xf>
    <xf numFmtId="5" fontId="47" fillId="28" borderId="35" xfId="161" applyNumberFormat="1" applyFont="1" applyFill="1" applyBorder="1" applyAlignment="1">
      <alignment horizontal="center"/>
    </xf>
    <xf numFmtId="5" fontId="45" fillId="28" borderId="35" xfId="161" applyNumberFormat="1" applyFont="1" applyFill="1" applyBorder="1" applyAlignment="1">
      <alignment horizontal="center"/>
    </xf>
    <xf numFmtId="0" fontId="46" fillId="0" borderId="29" xfId="161" applyNumberFormat="1" applyFont="1" applyBorder="1" applyAlignment="1">
      <alignment horizontal="center"/>
    </xf>
    <xf numFmtId="0" fontId="46" fillId="0" borderId="12" xfId="161" applyNumberFormat="1" applyFont="1" applyBorder="1" applyAlignment="1">
      <alignment horizontal="center"/>
    </xf>
    <xf numFmtId="0" fontId="41" fillId="0" borderId="12" xfId="161" applyNumberFormat="1" applyFont="1" applyBorder="1" applyAlignment="1">
      <alignment horizontal="center"/>
    </xf>
    <xf numFmtId="0" fontId="46" fillId="0" borderId="28" xfId="161" applyNumberFormat="1" applyFont="1" applyBorder="1"/>
    <xf numFmtId="166" fontId="42" fillId="0" borderId="15" xfId="161" applyNumberFormat="1" applyFont="1" applyBorder="1" applyAlignment="1">
      <alignment horizontal="right"/>
    </xf>
    <xf numFmtId="7" fontId="46" fillId="0" borderId="0" xfId="161" applyNumberFormat="1" applyFont="1" applyBorder="1" applyAlignment="1">
      <alignment horizontal="center"/>
    </xf>
    <xf numFmtId="7" fontId="42" fillId="0" borderId="0" xfId="161" quotePrefix="1" applyNumberFormat="1" applyFont="1" applyBorder="1" applyAlignment="1">
      <alignment horizontal="center"/>
    </xf>
    <xf numFmtId="171" fontId="42" fillId="0" borderId="0" xfId="161" applyNumberFormat="1" applyFont="1" applyBorder="1" applyAlignment="1">
      <alignment horizontal="center"/>
    </xf>
    <xf numFmtId="7" fontId="41" fillId="0" borderId="0" xfId="161" applyNumberFormat="1" applyFont="1" applyBorder="1" applyAlignment="1">
      <alignment horizontal="center"/>
    </xf>
    <xf numFmtId="0" fontId="42" fillId="0" borderId="7" xfId="161" applyFont="1" applyBorder="1"/>
    <xf numFmtId="168" fontId="46" fillId="0" borderId="0" xfId="161" applyNumberFormat="1" applyFont="1" applyBorder="1" applyAlignment="1">
      <alignment horizontal="right"/>
    </xf>
    <xf numFmtId="0" fontId="42" fillId="0" borderId="0" xfId="161" applyNumberFormat="1" applyFont="1" applyBorder="1"/>
    <xf numFmtId="166" fontId="42" fillId="29" borderId="15" xfId="161" applyNumberFormat="1" applyFont="1" applyFill="1" applyBorder="1" applyAlignment="1">
      <alignment horizontal="right"/>
    </xf>
    <xf numFmtId="4" fontId="46" fillId="0" borderId="0" xfId="161" applyNumberFormat="1" applyFont="1" applyBorder="1" applyAlignment="1">
      <alignment horizontal="center"/>
    </xf>
    <xf numFmtId="4" fontId="41" fillId="0" borderId="0" xfId="161" applyNumberFormat="1" applyFont="1" applyBorder="1" applyAlignment="1">
      <alignment horizontal="center"/>
    </xf>
    <xf numFmtId="169" fontId="46" fillId="29" borderId="15" xfId="161" applyNumberFormat="1" applyFont="1" applyFill="1" applyBorder="1" applyAlignment="1">
      <alignment horizontal="right"/>
    </xf>
    <xf numFmtId="7" fontId="46" fillId="0" borderId="15" xfId="161" applyNumberFormat="1" applyFont="1" applyBorder="1" applyAlignment="1">
      <alignment horizontal="center"/>
    </xf>
    <xf numFmtId="7" fontId="46" fillId="0" borderId="0" xfId="161" applyNumberFormat="1" applyFont="1" applyBorder="1" applyAlignment="1">
      <alignment horizontal="left"/>
    </xf>
    <xf numFmtId="0" fontId="42" fillId="0" borderId="7" xfId="161" applyNumberFormat="1" applyFont="1" applyBorder="1"/>
    <xf numFmtId="7" fontId="46" fillId="29" borderId="0" xfId="161" applyNumberFormat="1" applyFont="1" applyFill="1" applyBorder="1" applyAlignment="1">
      <alignment horizontal="left"/>
    </xf>
    <xf numFmtId="7" fontId="46" fillId="25" borderId="0" xfId="161" applyNumberFormat="1" applyFont="1" applyFill="1" applyBorder="1" applyAlignment="1">
      <alignment horizontal="center"/>
    </xf>
    <xf numFmtId="7" fontId="41" fillId="25" borderId="0" xfId="161" applyNumberFormat="1" applyFont="1" applyFill="1" applyBorder="1" applyAlignment="1">
      <alignment horizontal="center"/>
    </xf>
    <xf numFmtId="0" fontId="49" fillId="25" borderId="7" xfId="161" applyNumberFormat="1" applyFont="1" applyFill="1" applyBorder="1"/>
    <xf numFmtId="7" fontId="46" fillId="25" borderId="15" xfId="161" applyNumberFormat="1" applyFont="1" applyFill="1" applyBorder="1" applyAlignment="1">
      <alignment horizontal="center"/>
    </xf>
    <xf numFmtId="7" fontId="44" fillId="28" borderId="34" xfId="161" applyNumberFormat="1" applyFont="1" applyFill="1" applyBorder="1" applyAlignment="1">
      <alignment horizontal="center"/>
    </xf>
    <xf numFmtId="7" fontId="44" fillId="28" borderId="35" xfId="161" applyNumberFormat="1" applyFont="1" applyFill="1" applyBorder="1" applyAlignment="1">
      <alignment horizontal="center"/>
    </xf>
    <xf numFmtId="0" fontId="44" fillId="28" borderId="36" xfId="161" applyNumberFormat="1" applyFont="1" applyFill="1" applyBorder="1"/>
    <xf numFmtId="0" fontId="46" fillId="0" borderId="37" xfId="161" applyNumberFormat="1" applyFont="1" applyBorder="1" applyAlignment="1">
      <alignment horizontal="left"/>
    </xf>
    <xf numFmtId="0" fontId="46" fillId="0" borderId="12" xfId="161" applyNumberFormat="1" applyFont="1" applyBorder="1" applyAlignment="1">
      <alignment horizontal="left"/>
    </xf>
    <xf numFmtId="0" fontId="41" fillId="0" borderId="0" xfId="161" applyNumberFormat="1" applyFont="1" applyBorder="1" applyAlignment="1">
      <alignment horizontal="center"/>
    </xf>
    <xf numFmtId="0" fontId="46" fillId="0" borderId="0" xfId="161" applyNumberFormat="1" applyFont="1" applyBorder="1" applyAlignment="1">
      <alignment horizontal="center"/>
    </xf>
    <xf numFmtId="3" fontId="46" fillId="0" borderId="0" xfId="161" applyNumberFormat="1" applyFont="1" applyBorder="1" applyAlignment="1">
      <alignment horizontal="center"/>
    </xf>
    <xf numFmtId="0" fontId="46" fillId="0" borderId="40" xfId="161" applyNumberFormat="1" applyFont="1" applyBorder="1" applyAlignment="1">
      <alignment horizontal="center"/>
    </xf>
    <xf numFmtId="0" fontId="44" fillId="28" borderId="36" xfId="161" applyFont="1" applyFill="1" applyBorder="1"/>
    <xf numFmtId="0" fontId="41" fillId="0" borderId="0" xfId="161" applyFont="1" applyBorder="1" applyAlignment="1">
      <alignment horizontal="centerContinuous"/>
    </xf>
    <xf numFmtId="0" fontId="49" fillId="0" borderId="0" xfId="161" applyFont="1" applyBorder="1" applyAlignment="1">
      <alignment horizontal="centerContinuous"/>
    </xf>
    <xf numFmtId="0" fontId="49" fillId="0" borderId="0" xfId="161" applyFont="1"/>
    <xf numFmtId="164" fontId="46" fillId="0" borderId="0" xfId="162" applyNumberFormat="1" applyFont="1"/>
    <xf numFmtId="5" fontId="46" fillId="0" borderId="0" xfId="162" applyNumberFormat="1" applyFont="1" applyAlignment="1">
      <alignment horizontal="right"/>
    </xf>
    <xf numFmtId="0" fontId="46" fillId="0" borderId="0" xfId="162" applyFont="1"/>
    <xf numFmtId="5" fontId="46" fillId="0" borderId="0" xfId="162" applyNumberFormat="1" applyFont="1"/>
    <xf numFmtId="164" fontId="46" fillId="0" borderId="0" xfId="162" applyNumberFormat="1" applyFont="1" applyAlignment="1">
      <alignment horizontal="left"/>
    </xf>
    <xf numFmtId="10" fontId="46" fillId="0" borderId="0" xfId="162" applyNumberFormat="1" applyFont="1"/>
    <xf numFmtId="2" fontId="46" fillId="0" borderId="0" xfId="162" applyNumberFormat="1" applyFont="1"/>
    <xf numFmtId="0" fontId="46" fillId="0" borderId="0" xfId="162" applyNumberFormat="1" applyFont="1"/>
    <xf numFmtId="7" fontId="46" fillId="0" borderId="0" xfId="162" applyNumberFormat="1" applyFont="1" applyBorder="1" applyAlignment="1">
      <alignment horizontal="right"/>
    </xf>
    <xf numFmtId="0" fontId="41" fillId="0" borderId="0" xfId="162" applyFont="1"/>
    <xf numFmtId="164" fontId="46" fillId="0" borderId="41" xfId="162" applyNumberFormat="1" applyFont="1" applyBorder="1"/>
    <xf numFmtId="164" fontId="46" fillId="0" borderId="41" xfId="162" applyNumberFormat="1" applyFont="1" applyBorder="1" applyAlignment="1">
      <alignment horizontal="center"/>
    </xf>
    <xf numFmtId="0" fontId="46" fillId="0" borderId="37" xfId="162" applyNumberFormat="1" applyFont="1" applyBorder="1"/>
    <xf numFmtId="164" fontId="44" fillId="28" borderId="29" xfId="162" applyNumberFormat="1" applyFont="1" applyFill="1" applyBorder="1"/>
    <xf numFmtId="164" fontId="44" fillId="28" borderId="12" xfId="162" applyNumberFormat="1" applyFont="1" applyFill="1" applyBorder="1"/>
    <xf numFmtId="164" fontId="44" fillId="28" borderId="28" xfId="162" applyNumberFormat="1" applyFont="1" applyFill="1" applyBorder="1"/>
    <xf numFmtId="164" fontId="46" fillId="0" borderId="0" xfId="162" quotePrefix="1" applyNumberFormat="1" applyFont="1"/>
    <xf numFmtId="7" fontId="46" fillId="0" borderId="0" xfId="162" applyNumberFormat="1" applyFont="1"/>
    <xf numFmtId="176" fontId="46" fillId="0" borderId="38" xfId="162" applyNumberFormat="1" applyFont="1" applyBorder="1" applyAlignment="1">
      <alignment horizontal="right"/>
    </xf>
    <xf numFmtId="5" fontId="42" fillId="0" borderId="38" xfId="162" applyNumberFormat="1" applyFont="1" applyBorder="1" applyAlignment="1">
      <alignment horizontal="right"/>
    </xf>
    <xf numFmtId="164" fontId="42" fillId="0" borderId="38" xfId="162" applyNumberFormat="1" applyFont="1" applyBorder="1" applyAlignment="1">
      <alignment horizontal="center"/>
    </xf>
    <xf numFmtId="0" fontId="44" fillId="28" borderId="15" xfId="162" applyNumberFormat="1" applyFont="1" applyFill="1" applyBorder="1"/>
    <xf numFmtId="164" fontId="44" fillId="28" borderId="0" xfId="162" applyNumberFormat="1" applyFont="1" applyFill="1" applyBorder="1" applyAlignment="1">
      <alignment horizontal="left"/>
    </xf>
    <xf numFmtId="164" fontId="44" fillId="28" borderId="7" xfId="162" applyNumberFormat="1" applyFont="1" applyFill="1" applyBorder="1" applyAlignment="1">
      <alignment horizontal="left"/>
    </xf>
    <xf numFmtId="10" fontId="46" fillId="0" borderId="38" xfId="162" applyNumberFormat="1" applyFont="1" applyBorder="1" applyAlignment="1">
      <alignment horizontal="center"/>
    </xf>
    <xf numFmtId="0" fontId="42" fillId="0" borderId="0" xfId="162" applyNumberFormat="1" applyFont="1" applyAlignment="1">
      <alignment horizontal="right"/>
    </xf>
    <xf numFmtId="0" fontId="46" fillId="0" borderId="38" xfId="162" applyNumberFormat="1" applyFont="1" applyBorder="1"/>
    <xf numFmtId="0" fontId="44" fillId="28" borderId="22" xfId="162" applyNumberFormat="1" applyFont="1" applyFill="1" applyBorder="1"/>
    <xf numFmtId="0" fontId="44" fillId="28" borderId="21" xfId="162" applyNumberFormat="1" applyFont="1" applyFill="1" applyBorder="1"/>
    <xf numFmtId="164" fontId="44" fillId="28" borderId="25" xfId="162" applyNumberFormat="1" applyFont="1" applyFill="1" applyBorder="1" applyAlignment="1">
      <alignment horizontal="left"/>
    </xf>
    <xf numFmtId="0" fontId="42" fillId="0" borderId="0" xfId="162" applyNumberFormat="1" applyFont="1" applyBorder="1" applyAlignment="1">
      <alignment horizontal="right"/>
    </xf>
    <xf numFmtId="164" fontId="46" fillId="0" borderId="38" xfId="162" applyNumberFormat="1" applyFont="1" applyBorder="1" applyAlignment="1">
      <alignment horizontal="center"/>
    </xf>
    <xf numFmtId="164" fontId="42" fillId="0" borderId="0" xfId="162" applyNumberFormat="1" applyFont="1" applyAlignment="1">
      <alignment horizontal="left"/>
    </xf>
    <xf numFmtId="164" fontId="42" fillId="0" borderId="7" xfId="162" applyNumberFormat="1" applyFont="1" applyBorder="1" applyAlignment="1">
      <alignment horizontal="left"/>
    </xf>
    <xf numFmtId="0" fontId="46" fillId="25" borderId="0" xfId="162" applyNumberFormat="1" applyFont="1" applyFill="1" applyAlignment="1">
      <alignment horizontal="left"/>
    </xf>
    <xf numFmtId="3" fontId="46" fillId="0" borderId="0" xfId="162" quotePrefix="1" applyNumberFormat="1" applyFont="1" applyAlignment="1">
      <alignment horizontal="center"/>
    </xf>
    <xf numFmtId="168" fontId="46" fillId="0" borderId="0" xfId="162" quotePrefix="1" applyNumberFormat="1" applyFont="1" applyAlignment="1">
      <alignment horizontal="center"/>
    </xf>
    <xf numFmtId="168" fontId="46" fillId="29" borderId="0" xfId="162" applyNumberFormat="1" applyFont="1" applyFill="1" applyAlignment="1">
      <alignment horizontal="right"/>
    </xf>
    <xf numFmtId="10" fontId="46" fillId="0" borderId="0" xfId="162" applyNumberFormat="1" applyFont="1" applyAlignment="1">
      <alignment horizontal="left"/>
    </xf>
    <xf numFmtId="164" fontId="42" fillId="0" borderId="43" xfId="162" applyNumberFormat="1" applyFont="1" applyBorder="1" applyAlignment="1">
      <alignment horizontal="right"/>
    </xf>
    <xf numFmtId="164" fontId="46" fillId="0" borderId="7" xfId="162" applyNumberFormat="1" applyFont="1" applyBorder="1"/>
    <xf numFmtId="164" fontId="42" fillId="0" borderId="38" xfId="162" applyNumberFormat="1" applyFont="1" applyBorder="1" applyAlignment="1">
      <alignment horizontal="right"/>
    </xf>
    <xf numFmtId="164" fontId="46" fillId="0" borderId="43" xfId="162" applyNumberFormat="1" applyFont="1" applyBorder="1" applyAlignment="1">
      <alignment horizontal="center"/>
    </xf>
    <xf numFmtId="164" fontId="46" fillId="0" borderId="38" xfId="162" applyNumberFormat="1" applyFont="1" applyBorder="1" applyAlignment="1">
      <alignment horizontal="right"/>
    </xf>
    <xf numFmtId="37" fontId="46" fillId="0" borderId="42" xfId="162" applyNumberFormat="1" applyFont="1" applyBorder="1" applyAlignment="1">
      <alignment horizontal="right"/>
    </xf>
    <xf numFmtId="5" fontId="46" fillId="0" borderId="0" xfId="162" applyNumberFormat="1" applyFont="1" applyBorder="1" applyAlignment="1">
      <alignment horizontal="right"/>
    </xf>
    <xf numFmtId="164" fontId="41" fillId="0" borderId="38" xfId="162" applyNumberFormat="1" applyFont="1" applyBorder="1" applyAlignment="1">
      <alignment horizontal="right"/>
    </xf>
    <xf numFmtId="5" fontId="46" fillId="0" borderId="38" xfId="162" applyNumberFormat="1" applyFont="1" applyBorder="1" applyAlignment="1">
      <alignment horizontal="right"/>
    </xf>
    <xf numFmtId="168" fontId="46" fillId="0" borderId="0" xfId="162" applyNumberFormat="1" applyFont="1" applyAlignment="1">
      <alignment horizontal="right"/>
    </xf>
    <xf numFmtId="167" fontId="46" fillId="0" borderId="0" xfId="162" applyNumberFormat="1" applyFont="1"/>
    <xf numFmtId="167" fontId="46" fillId="0" borderId="43" xfId="162" applyNumberFormat="1" applyFont="1" applyBorder="1" applyAlignment="1">
      <alignment horizontal="center"/>
    </xf>
    <xf numFmtId="164" fontId="46" fillId="0" borderId="43" xfId="162" applyNumberFormat="1" applyFont="1" applyBorder="1"/>
    <xf numFmtId="164" fontId="46" fillId="0" borderId="21" xfId="162" applyNumberFormat="1" applyFont="1" applyBorder="1" applyAlignment="1">
      <alignment horizontal="left"/>
    </xf>
    <xf numFmtId="164" fontId="46" fillId="0" borderId="7" xfId="162" applyNumberFormat="1" applyFont="1" applyBorder="1" applyAlignment="1">
      <alignment horizontal="left"/>
    </xf>
    <xf numFmtId="164" fontId="44" fillId="28" borderId="20" xfId="162" applyNumberFormat="1" applyFont="1" applyFill="1" applyBorder="1" applyAlignment="1">
      <alignment horizontal="center"/>
    </xf>
    <xf numFmtId="167" fontId="44" fillId="28" borderId="19" xfId="162" applyNumberFormat="1" applyFont="1" applyFill="1" applyBorder="1" applyAlignment="1">
      <alignment horizontal="center"/>
    </xf>
    <xf numFmtId="164" fontId="44" fillId="28" borderId="18" xfId="162" applyNumberFormat="1" applyFont="1" applyFill="1" applyBorder="1" applyAlignment="1">
      <alignment horizontal="center"/>
    </xf>
    <xf numFmtId="0" fontId="44" fillId="28" borderId="12" xfId="162" applyNumberFormat="1" applyFont="1" applyFill="1" applyBorder="1"/>
    <xf numFmtId="164" fontId="44" fillId="28" borderId="12" xfId="162" applyNumberFormat="1" applyFont="1" applyFill="1" applyBorder="1" applyAlignment="1">
      <alignment horizontal="left"/>
    </xf>
    <xf numFmtId="164" fontId="44" fillId="28" borderId="19" xfId="162" applyNumberFormat="1" applyFont="1" applyFill="1" applyBorder="1" applyAlignment="1">
      <alignment horizontal="left"/>
    </xf>
    <xf numFmtId="164" fontId="44" fillId="28" borderId="28" xfId="162" applyNumberFormat="1" applyFont="1" applyFill="1" applyBorder="1" applyAlignment="1">
      <alignment horizontal="left"/>
    </xf>
    <xf numFmtId="164" fontId="46" fillId="0" borderId="24" xfId="162" applyNumberFormat="1" applyFont="1" applyBorder="1"/>
    <xf numFmtId="164" fontId="46" fillId="0" borderId="23" xfId="162" applyNumberFormat="1" applyFont="1" applyBorder="1"/>
    <xf numFmtId="164" fontId="44" fillId="28" borderId="27" xfId="162" applyNumberFormat="1" applyFont="1" applyFill="1" applyBorder="1" applyAlignment="1">
      <alignment horizontal="center"/>
    </xf>
    <xf numFmtId="164" fontId="44" fillId="28" borderId="44" xfId="162" applyNumberFormat="1" applyFont="1" applyFill="1" applyBorder="1" applyAlignment="1">
      <alignment horizontal="left"/>
    </xf>
    <xf numFmtId="164" fontId="44" fillId="28" borderId="26" xfId="162" applyNumberFormat="1" applyFont="1" applyFill="1" applyBorder="1" applyAlignment="1">
      <alignment horizontal="center"/>
    </xf>
    <xf numFmtId="164" fontId="46" fillId="0" borderId="0" xfId="162" applyNumberFormat="1" applyFont="1" applyBorder="1"/>
    <xf numFmtId="0" fontId="46" fillId="0" borderId="0" xfId="162" applyNumberFormat="1" applyFont="1" applyBorder="1"/>
    <xf numFmtId="164" fontId="42" fillId="0" borderId="0" xfId="162" applyNumberFormat="1" applyFont="1" applyBorder="1" applyAlignment="1">
      <alignment horizontal="center"/>
    </xf>
    <xf numFmtId="7" fontId="42" fillId="0" borderId="0" xfId="161" applyNumberFormat="1" applyFont="1" applyBorder="1" applyAlignment="1">
      <alignment horizontal="left"/>
    </xf>
    <xf numFmtId="168" fontId="46" fillId="29" borderId="0" xfId="161" applyNumberFormat="1" applyFont="1" applyFill="1" applyBorder="1" applyAlignment="1">
      <alignment horizontal="right"/>
    </xf>
    <xf numFmtId="0" fontId="49" fillId="0" borderId="0" xfId="160" applyNumberFormat="1" applyFont="1" applyBorder="1" applyAlignment="1">
      <alignment horizontal="center"/>
    </xf>
    <xf numFmtId="7" fontId="42" fillId="0" borderId="0" xfId="162" applyNumberFormat="1" applyFont="1" applyBorder="1" applyAlignment="1">
      <alignment horizontal="center"/>
    </xf>
    <xf numFmtId="173" fontId="46" fillId="29" borderId="0" xfId="161" applyNumberFormat="1" applyFont="1" applyFill="1" applyBorder="1" applyAlignment="1">
      <alignment horizontal="center"/>
    </xf>
    <xf numFmtId="176" fontId="46" fillId="0" borderId="42" xfId="162" applyNumberFormat="1" applyFont="1" applyBorder="1" applyAlignment="1">
      <alignment horizontal="right"/>
    </xf>
    <xf numFmtId="176" fontId="46" fillId="0" borderId="43" xfId="162" applyNumberFormat="1" applyFont="1" applyBorder="1" applyAlignment="1">
      <alignment horizontal="right"/>
    </xf>
    <xf numFmtId="0" fontId="46" fillId="0" borderId="49" xfId="161" applyFont="1" applyBorder="1"/>
    <xf numFmtId="3" fontId="46" fillId="0" borderId="50" xfId="161" applyNumberFormat="1" applyFont="1" applyBorder="1" applyAlignment="1">
      <alignment horizontal="center"/>
    </xf>
    <xf numFmtId="0" fontId="41" fillId="0" borderId="0" xfId="195" applyFont="1" applyBorder="1" applyAlignment="1">
      <alignment horizontal="center"/>
    </xf>
    <xf numFmtId="177" fontId="41" fillId="0" borderId="0" xfId="60" applyNumberFormat="1" applyFont="1" applyBorder="1"/>
    <xf numFmtId="0" fontId="41" fillId="0" borderId="0" xfId="195" applyFont="1" applyBorder="1"/>
    <xf numFmtId="5" fontId="42" fillId="0" borderId="42" xfId="162" applyNumberFormat="1" applyFont="1" applyBorder="1" applyAlignment="1">
      <alignment horizontal="right"/>
    </xf>
    <xf numFmtId="0" fontId="46" fillId="0" borderId="56" xfId="0" applyFont="1" applyBorder="1" applyAlignment="1">
      <alignment horizontal="left" vertical="center" wrapText="1"/>
    </xf>
    <xf numFmtId="0" fontId="46" fillId="29" borderId="56" xfId="0" applyFont="1" applyFill="1" applyBorder="1" applyAlignment="1">
      <alignment horizontal="center" vertical="center" wrapText="1"/>
    </xf>
    <xf numFmtId="0" fontId="46" fillId="29" borderId="45" xfId="0" applyFont="1" applyFill="1" applyBorder="1" applyAlignment="1">
      <alignment horizontal="center" vertical="center" wrapText="1"/>
    </xf>
    <xf numFmtId="0" fontId="46" fillId="0" borderId="0" xfId="196" applyFont="1"/>
    <xf numFmtId="6" fontId="46" fillId="0" borderId="57" xfId="0" applyNumberFormat="1" applyFont="1" applyBorder="1" applyAlignment="1">
      <alignment horizontal="center" vertical="center" wrapText="1"/>
    </xf>
    <xf numFmtId="6" fontId="46" fillId="0" borderId="44" xfId="0" applyNumberFormat="1" applyFont="1" applyBorder="1" applyAlignment="1">
      <alignment horizontal="center" vertical="center" wrapText="1"/>
    </xf>
    <xf numFmtId="167" fontId="46" fillId="0" borderId="58" xfId="170" applyNumberFormat="1" applyFont="1" applyBorder="1" applyAlignment="1">
      <alignment horizontal="center" vertical="center" wrapText="1"/>
    </xf>
    <xf numFmtId="0" fontId="42" fillId="0" borderId="56" xfId="0" applyFont="1" applyBorder="1" applyAlignment="1">
      <alignment horizontal="left" vertical="center" wrapText="1"/>
    </xf>
    <xf numFmtId="6" fontId="46" fillId="0" borderId="56" xfId="0" applyNumberFormat="1" applyFont="1" applyBorder="1" applyAlignment="1">
      <alignment horizontal="center" vertical="center" wrapText="1"/>
    </xf>
    <xf numFmtId="167" fontId="42" fillId="0" borderId="56" xfId="170" applyNumberFormat="1" applyFont="1" applyBorder="1" applyAlignment="1">
      <alignment horizontal="center" vertical="center" wrapText="1"/>
    </xf>
    <xf numFmtId="6" fontId="42" fillId="0" borderId="45" xfId="0" applyNumberFormat="1" applyFont="1" applyBorder="1" applyAlignment="1">
      <alignment horizontal="center" vertical="center" wrapText="1"/>
    </xf>
    <xf numFmtId="0" fontId="44" fillId="28" borderId="52" xfId="0" applyFont="1" applyFill="1" applyBorder="1" applyAlignment="1">
      <alignment horizontal="left" vertical="center" wrapText="1"/>
    </xf>
    <xf numFmtId="0" fontId="44" fillId="28" borderId="52" xfId="0" applyFont="1" applyFill="1" applyBorder="1" applyAlignment="1">
      <alignment horizontal="center" vertical="center" wrapText="1"/>
    </xf>
    <xf numFmtId="0" fontId="44" fillId="28" borderId="0" xfId="0" applyFont="1" applyFill="1" applyAlignment="1">
      <alignment horizontal="center" vertical="center" wrapText="1"/>
    </xf>
    <xf numFmtId="7" fontId="41" fillId="0" borderId="49" xfId="197" applyNumberFormat="1" applyFont="1" applyBorder="1"/>
    <xf numFmtId="0" fontId="46" fillId="0" borderId="53" xfId="0" applyFont="1" applyBorder="1" applyAlignment="1">
      <alignment horizontal="left" vertical="center" wrapText="1"/>
    </xf>
    <xf numFmtId="0" fontId="46" fillId="29" borderId="59" xfId="0" applyFont="1" applyFill="1" applyBorder="1" applyAlignment="1">
      <alignment horizontal="center" vertical="center" wrapText="1"/>
    </xf>
    <xf numFmtId="167" fontId="42" fillId="0" borderId="0" xfId="162" applyNumberFormat="1" applyFont="1" applyAlignment="1">
      <alignment horizontal="left"/>
    </xf>
    <xf numFmtId="177" fontId="46" fillId="0" borderId="47" xfId="60" applyNumberFormat="1" applyFont="1" applyBorder="1"/>
    <xf numFmtId="167" fontId="46" fillId="0" borderId="52" xfId="178" applyNumberFormat="1" applyFont="1" applyBorder="1"/>
    <xf numFmtId="3" fontId="46" fillId="0" borderId="47" xfId="60" applyNumberFormat="1" applyFont="1" applyBorder="1" applyAlignment="1">
      <alignment horizontal="center"/>
    </xf>
    <xf numFmtId="168" fontId="46" fillId="0" borderId="52" xfId="178" applyNumberFormat="1" applyFont="1" applyBorder="1" applyAlignment="1">
      <alignment horizontal="center"/>
    </xf>
    <xf numFmtId="177" fontId="46" fillId="0" borderId="54" xfId="60" applyNumberFormat="1" applyFont="1" applyBorder="1"/>
    <xf numFmtId="167" fontId="46" fillId="0" borderId="55" xfId="178" applyNumberFormat="1" applyFont="1" applyBorder="1"/>
    <xf numFmtId="0" fontId="44" fillId="28" borderId="46" xfId="195" applyFont="1" applyFill="1" applyBorder="1" applyAlignment="1">
      <alignment horizontal="center"/>
    </xf>
    <xf numFmtId="0" fontId="44" fillId="28" borderId="51" xfId="195" applyFont="1" applyFill="1" applyBorder="1" applyAlignment="1">
      <alignment horizontal="center"/>
    </xf>
    <xf numFmtId="0" fontId="44" fillId="28" borderId="47" xfId="195" applyFont="1" applyFill="1" applyBorder="1" applyAlignment="1">
      <alignment horizontal="center"/>
    </xf>
    <xf numFmtId="0" fontId="44" fillId="28" borderId="52" xfId="195" applyFont="1" applyFill="1" applyBorder="1" applyAlignment="1">
      <alignment horizontal="center"/>
    </xf>
    <xf numFmtId="0" fontId="46" fillId="29" borderId="53" xfId="0" quotePrefix="1" applyFont="1" applyFill="1" applyBorder="1" applyAlignment="1">
      <alignment horizontal="center" vertical="center" wrapText="1"/>
    </xf>
    <xf numFmtId="0" fontId="46" fillId="29" borderId="53" xfId="0" applyFont="1" applyFill="1" applyBorder="1" applyAlignment="1">
      <alignment horizontal="center" vertical="center" wrapText="1"/>
    </xf>
    <xf numFmtId="0" fontId="46" fillId="29" borderId="24" xfId="0" applyFont="1" applyFill="1" applyBorder="1" applyAlignment="1">
      <alignment horizontal="center" vertical="center" wrapText="1"/>
    </xf>
    <xf numFmtId="0" fontId="44" fillId="28" borderId="61" xfId="0" applyFont="1" applyFill="1" applyBorder="1" applyAlignment="1">
      <alignment horizontal="left" vertical="center" wrapText="1"/>
    </xf>
    <xf numFmtId="0" fontId="44" fillId="28" borderId="61" xfId="0" applyFont="1" applyFill="1" applyBorder="1" applyAlignment="1">
      <alignment horizontal="center" vertical="center" wrapText="1"/>
    </xf>
    <xf numFmtId="0" fontId="44" fillId="28" borderId="60" xfId="0" applyFont="1" applyFill="1" applyBorder="1" applyAlignment="1">
      <alignment horizontal="center" vertical="center" wrapText="1"/>
    </xf>
    <xf numFmtId="6" fontId="46" fillId="0" borderId="53" xfId="0" applyNumberFormat="1" applyFont="1" applyBorder="1" applyAlignment="1">
      <alignment horizontal="center" vertical="center" wrapText="1"/>
    </xf>
    <xf numFmtId="167" fontId="46" fillId="0" borderId="53" xfId="170" applyNumberFormat="1" applyFont="1" applyBorder="1" applyAlignment="1">
      <alignment horizontal="center" vertical="center" wrapText="1"/>
    </xf>
    <xf numFmtId="6" fontId="46" fillId="0" borderId="24" xfId="0" applyNumberFormat="1" applyFont="1" applyBorder="1" applyAlignment="1">
      <alignment horizontal="center" vertical="center" wrapText="1"/>
    </xf>
    <xf numFmtId="7" fontId="42" fillId="0" borderId="0" xfId="161" applyNumberFormat="1" applyFont="1" applyAlignment="1">
      <alignment horizontal="left"/>
    </xf>
    <xf numFmtId="7" fontId="41" fillId="0" borderId="0" xfId="161" applyNumberFormat="1" applyFont="1" applyAlignment="1">
      <alignment horizontal="center"/>
    </xf>
    <xf numFmtId="7" fontId="46" fillId="0" borderId="0" xfId="161" applyNumberFormat="1" applyFont="1" applyAlignment="1">
      <alignment horizontal="center"/>
    </xf>
    <xf numFmtId="7" fontId="46" fillId="29" borderId="0" xfId="161" applyNumberFormat="1" applyFont="1" applyFill="1" applyAlignment="1">
      <alignment horizontal="left"/>
    </xf>
    <xf numFmtId="7" fontId="46" fillId="0" borderId="0" xfId="161" applyNumberFormat="1" applyFont="1" applyAlignment="1">
      <alignment horizontal="left"/>
    </xf>
    <xf numFmtId="0" fontId="41" fillId="0" borderId="0" xfId="161" applyFont="1" applyAlignment="1">
      <alignment horizontal="center"/>
    </xf>
    <xf numFmtId="0" fontId="46" fillId="0" borderId="0" xfId="161" applyFont="1" applyAlignment="1">
      <alignment horizontal="center"/>
    </xf>
    <xf numFmtId="167" fontId="46" fillId="0" borderId="50" xfId="168" applyNumberFormat="1" applyFont="1" applyBorder="1" applyAlignment="1">
      <alignment horizontal="center"/>
    </xf>
    <xf numFmtId="0" fontId="44" fillId="28" borderId="48" xfId="195" applyFont="1" applyFill="1" applyBorder="1" applyAlignment="1">
      <alignment horizontal="center"/>
    </xf>
    <xf numFmtId="0" fontId="44" fillId="28" borderId="49" xfId="195" applyFont="1" applyFill="1" applyBorder="1" applyAlignment="1">
      <alignment horizontal="center"/>
    </xf>
    <xf numFmtId="3" fontId="46" fillId="0" borderId="0" xfId="162" quotePrefix="1" applyNumberFormat="1" applyFont="1" applyFill="1" applyAlignment="1">
      <alignment horizontal="center"/>
    </xf>
    <xf numFmtId="170" fontId="46" fillId="0" borderId="15" xfId="159" applyNumberFormat="1" applyFont="1" applyFill="1" applyBorder="1" applyAlignment="1">
      <alignment horizontal="right"/>
    </xf>
    <xf numFmtId="6" fontId="42" fillId="0" borderId="38" xfId="162" applyNumberFormat="1" applyFont="1" applyBorder="1" applyAlignment="1">
      <alignment horizontal="right"/>
    </xf>
    <xf numFmtId="174" fontId="46" fillId="0" borderId="0" xfId="161" applyNumberFormat="1" applyFont="1" applyFill="1" applyBorder="1" applyAlignment="1">
      <alignment horizontal="center"/>
    </xf>
    <xf numFmtId="0" fontId="44" fillId="28" borderId="40" xfId="195" applyFont="1" applyFill="1" applyBorder="1" applyAlignment="1">
      <alignment horizontal="center"/>
    </xf>
    <xf numFmtId="0" fontId="44" fillId="28" borderId="0" xfId="195" applyFont="1" applyFill="1" applyBorder="1" applyAlignment="1">
      <alignment horizontal="center"/>
    </xf>
    <xf numFmtId="177" fontId="46" fillId="0" borderId="0" xfId="60" applyNumberFormat="1" applyFont="1" applyBorder="1"/>
    <xf numFmtId="3" fontId="46" fillId="0" borderId="0" xfId="60" applyNumberFormat="1" applyFont="1" applyBorder="1" applyAlignment="1">
      <alignment horizontal="center"/>
    </xf>
    <xf numFmtId="177" fontId="46" fillId="0" borderId="12" xfId="60" applyNumberFormat="1" applyFont="1" applyBorder="1"/>
    <xf numFmtId="3" fontId="46" fillId="29" borderId="50" xfId="161" applyNumberFormat="1" applyFont="1" applyFill="1" applyBorder="1" applyAlignment="1">
      <alignment horizontal="center"/>
    </xf>
    <xf numFmtId="3" fontId="46" fillId="0" borderId="50" xfId="161" applyNumberFormat="1" applyFont="1" applyFill="1" applyBorder="1" applyAlignment="1">
      <alignment horizontal="center"/>
    </xf>
    <xf numFmtId="0" fontId="46" fillId="0" borderId="0" xfId="161" applyNumberFormat="1" applyFont="1" applyBorder="1" applyAlignment="1">
      <alignment vertical="top"/>
    </xf>
    <xf numFmtId="0" fontId="46" fillId="0" borderId="0" xfId="161" applyFont="1" applyAlignment="1">
      <alignment vertical="top"/>
    </xf>
    <xf numFmtId="0" fontId="46" fillId="0" borderId="38" xfId="161" applyFont="1" applyBorder="1" applyAlignment="1">
      <alignment horizontal="center" vertical="top" wrapText="1"/>
    </xf>
    <xf numFmtId="0" fontId="46" fillId="0" borderId="38" xfId="198" applyFont="1" applyBorder="1" applyAlignment="1">
      <alignment horizontal="center" vertical="top" wrapText="1"/>
    </xf>
    <xf numFmtId="0" fontId="46" fillId="0" borderId="39" xfId="161" applyFont="1" applyBorder="1" applyAlignment="1">
      <alignment horizontal="center" vertical="top" wrapText="1"/>
    </xf>
    <xf numFmtId="0" fontId="46" fillId="29" borderId="38" xfId="161" applyFont="1" applyFill="1" applyBorder="1" applyAlignment="1">
      <alignment horizontal="center" vertical="top" wrapText="1"/>
    </xf>
    <xf numFmtId="3" fontId="46" fillId="0" borderId="38" xfId="161" applyNumberFormat="1" applyFont="1" applyBorder="1" applyAlignment="1">
      <alignment horizontal="center" vertical="top" wrapText="1"/>
    </xf>
    <xf numFmtId="168" fontId="46" fillId="0" borderId="6" xfId="161" applyNumberFormat="1" applyFont="1" applyBorder="1" applyAlignment="1">
      <alignment horizontal="right"/>
    </xf>
    <xf numFmtId="0" fontId="43" fillId="0" borderId="0" xfId="161" applyFont="1" applyAlignment="1">
      <alignment horizontal="center"/>
    </xf>
    <xf numFmtId="0" fontId="51" fillId="0" borderId="0" xfId="0" applyFont="1" applyAlignment="1">
      <alignment horizontal="center"/>
    </xf>
    <xf numFmtId="164" fontId="43" fillId="0" borderId="0" xfId="162" applyNumberFormat="1" applyFont="1" applyBorder="1" applyAlignment="1">
      <alignment horizontal="center"/>
    </xf>
    <xf numFmtId="0" fontId="50" fillId="0" borderId="0" xfId="0" applyFont="1" applyAlignment="1"/>
    <xf numFmtId="175" fontId="46" fillId="0" borderId="0" xfId="161" applyNumberFormat="1" applyFont="1" applyBorder="1" applyAlignment="1">
      <alignment horizontal="right"/>
    </xf>
    <xf numFmtId="168" fontId="46" fillId="0" borderId="21" xfId="161" applyNumberFormat="1" applyFont="1" applyBorder="1" applyAlignment="1">
      <alignment horizontal="right"/>
    </xf>
    <xf numFmtId="168" fontId="46" fillId="29" borderId="21" xfId="161" applyNumberFormat="1" applyFont="1" applyFill="1" applyBorder="1" applyAlignment="1">
      <alignment horizontal="right"/>
    </xf>
    <xf numFmtId="175" fontId="46" fillId="0" borderId="21" xfId="161" applyNumberFormat="1" applyFont="1" applyBorder="1" applyAlignment="1">
      <alignment horizontal="right"/>
    </xf>
    <xf numFmtId="7" fontId="46" fillId="0" borderId="22" xfId="161" applyNumberFormat="1" applyFont="1" applyBorder="1" applyAlignment="1">
      <alignment horizontal="center"/>
    </xf>
    <xf numFmtId="166" fontId="42" fillId="29" borderId="22" xfId="161" applyNumberFormat="1" applyFont="1" applyFill="1" applyBorder="1" applyAlignment="1">
      <alignment horizontal="right"/>
    </xf>
  </cellXfs>
  <cellStyles count="199">
    <cellStyle name="-" xfId="1" xr:uid="{00000000-0005-0000-0000-000000000000}"/>
    <cellStyle name="20% - Accent1" xfId="2" builtinId="30" customBuiltin="1"/>
    <cellStyle name="20% - Accent1 2" xfId="3" xr:uid="{00000000-0005-0000-0000-000002000000}"/>
    <cellStyle name="20% - Accent2" xfId="4" builtinId="34" customBuiltin="1"/>
    <cellStyle name="20% - Accent2 2" xfId="5" xr:uid="{00000000-0005-0000-0000-000004000000}"/>
    <cellStyle name="20% - Accent3" xfId="6" builtinId="38" customBuiltin="1"/>
    <cellStyle name="20% - Accent3 2" xfId="7" xr:uid="{00000000-0005-0000-0000-000006000000}"/>
    <cellStyle name="20% - Accent4" xfId="8" builtinId="42" customBuiltin="1"/>
    <cellStyle name="20% - Accent4 2" xfId="9" xr:uid="{00000000-0005-0000-0000-000008000000}"/>
    <cellStyle name="20% - Accent5" xfId="10" builtinId="46" customBuiltin="1"/>
    <cellStyle name="20% - Accent5 2" xfId="11" xr:uid="{00000000-0005-0000-0000-00000A000000}"/>
    <cellStyle name="20% - Accent6" xfId="12" builtinId="50" customBuiltin="1"/>
    <cellStyle name="20% - Accent6 2" xfId="13" xr:uid="{00000000-0005-0000-0000-00000C000000}"/>
    <cellStyle name="40% - Accent1" xfId="14" builtinId="31" customBuiltin="1"/>
    <cellStyle name="40% - Accent1 2" xfId="15" xr:uid="{00000000-0005-0000-0000-00000E000000}"/>
    <cellStyle name="40% - Accent2" xfId="16" builtinId="35" customBuiltin="1"/>
    <cellStyle name="40% - Accent2 2" xfId="17" xr:uid="{00000000-0005-0000-0000-000010000000}"/>
    <cellStyle name="40% - Accent3" xfId="18" builtinId="39" customBuiltin="1"/>
    <cellStyle name="40% - Accent3 2" xfId="19" xr:uid="{00000000-0005-0000-0000-000012000000}"/>
    <cellStyle name="40% - Accent4" xfId="20" builtinId="43" customBuiltin="1"/>
    <cellStyle name="40% - Accent4 2" xfId="21" xr:uid="{00000000-0005-0000-0000-000014000000}"/>
    <cellStyle name="40% - Accent5" xfId="22" builtinId="47" customBuiltin="1"/>
    <cellStyle name="40% - Accent5 2" xfId="23" xr:uid="{00000000-0005-0000-0000-000016000000}"/>
    <cellStyle name="40% - Accent6" xfId="24" builtinId="51" customBuiltin="1"/>
    <cellStyle name="40% - Accent6 2" xfId="25" xr:uid="{00000000-0005-0000-0000-000018000000}"/>
    <cellStyle name="60% - Accent1" xfId="26" builtinId="32" customBuiltin="1"/>
    <cellStyle name="60% - Accent1 2" xfId="27" xr:uid="{00000000-0005-0000-0000-00001A000000}"/>
    <cellStyle name="60% - Accent2" xfId="28" builtinId="36" customBuiltin="1"/>
    <cellStyle name="60% - Accent2 2" xfId="29" xr:uid="{00000000-0005-0000-0000-00001C000000}"/>
    <cellStyle name="60% - Accent3" xfId="30" builtinId="40" customBuiltin="1"/>
    <cellStyle name="60% - Accent3 2" xfId="31" xr:uid="{00000000-0005-0000-0000-00001E000000}"/>
    <cellStyle name="60% - Accent4" xfId="32" builtinId="44" customBuiltin="1"/>
    <cellStyle name="60% - Accent4 2" xfId="33" xr:uid="{00000000-0005-0000-0000-000020000000}"/>
    <cellStyle name="60% - Accent5" xfId="34" builtinId="48" customBuiltin="1"/>
    <cellStyle name="60% - Accent5 2" xfId="35" xr:uid="{00000000-0005-0000-0000-000022000000}"/>
    <cellStyle name="60% - Accent6" xfId="36" builtinId="52" customBuiltin="1"/>
    <cellStyle name="60% - Accent6 2" xfId="37" xr:uid="{00000000-0005-0000-0000-000024000000}"/>
    <cellStyle name="Accent1" xfId="38" builtinId="29" customBuiltin="1"/>
    <cellStyle name="Accent1 2" xfId="39" xr:uid="{00000000-0005-0000-0000-000026000000}"/>
    <cellStyle name="Accent2" xfId="40" builtinId="33" customBuiltin="1"/>
    <cellStyle name="Accent2 2" xfId="41" xr:uid="{00000000-0005-0000-0000-000028000000}"/>
    <cellStyle name="Accent3" xfId="42" builtinId="37" customBuiltin="1"/>
    <cellStyle name="Accent3 2" xfId="43" xr:uid="{00000000-0005-0000-0000-00002A000000}"/>
    <cellStyle name="Accent4" xfId="44" builtinId="41" customBuiltin="1"/>
    <cellStyle name="Accent4 2" xfId="45" xr:uid="{00000000-0005-0000-0000-00002C000000}"/>
    <cellStyle name="Accent5" xfId="46" builtinId="45" customBuiltin="1"/>
    <cellStyle name="Accent5 2" xfId="47" xr:uid="{00000000-0005-0000-0000-00002E000000}"/>
    <cellStyle name="Accent6" xfId="48" builtinId="49" customBuiltin="1"/>
    <cellStyle name="Accent6 2" xfId="49" xr:uid="{00000000-0005-0000-0000-000030000000}"/>
    <cellStyle name="Bad" xfId="50" builtinId="27" customBuiltin="1"/>
    <cellStyle name="Bad 2" xfId="51" xr:uid="{00000000-0005-0000-0000-000032000000}"/>
    <cellStyle name="Calculation" xfId="52" builtinId="22" customBuiltin="1"/>
    <cellStyle name="Calculation 2" xfId="53" xr:uid="{00000000-0005-0000-0000-000034000000}"/>
    <cellStyle name="Check Cell" xfId="54" builtinId="23" customBuiltin="1"/>
    <cellStyle name="Check Cell 2" xfId="55" xr:uid="{00000000-0005-0000-0000-000036000000}"/>
    <cellStyle name="Comma 2" xfId="56" xr:uid="{00000000-0005-0000-0000-000037000000}"/>
    <cellStyle name="Comma 2 2" xfId="57" xr:uid="{00000000-0005-0000-0000-000038000000}"/>
    <cellStyle name="Comma 2 3" xfId="58" xr:uid="{00000000-0005-0000-0000-000039000000}"/>
    <cellStyle name="Comma 2 4" xfId="59" xr:uid="{00000000-0005-0000-0000-00003A000000}"/>
    <cellStyle name="Comma 3" xfId="60" xr:uid="{00000000-0005-0000-0000-00003B000000}"/>
    <cellStyle name="Comma 3 2" xfId="61" xr:uid="{00000000-0005-0000-0000-00003C000000}"/>
    <cellStyle name="Comma 3 3" xfId="62" xr:uid="{00000000-0005-0000-0000-00003D000000}"/>
    <cellStyle name="Comma 4" xfId="63" xr:uid="{00000000-0005-0000-0000-00003E000000}"/>
    <cellStyle name="Comma 5" xfId="64" xr:uid="{00000000-0005-0000-0000-00003F000000}"/>
    <cellStyle name="Comma0" xfId="65" xr:uid="{00000000-0005-0000-0000-000040000000}"/>
    <cellStyle name="Currency 2" xfId="66" xr:uid="{00000000-0005-0000-0000-000042000000}"/>
    <cellStyle name="Currency 2 2" xfId="67" xr:uid="{00000000-0005-0000-0000-000043000000}"/>
    <cellStyle name="Currency 2 2 2" xfId="68" xr:uid="{00000000-0005-0000-0000-000044000000}"/>
    <cellStyle name="Currency 2 3" xfId="69" xr:uid="{00000000-0005-0000-0000-000045000000}"/>
    <cellStyle name="Currency 2 4" xfId="70" xr:uid="{00000000-0005-0000-0000-000046000000}"/>
    <cellStyle name="Currency 3" xfId="71" xr:uid="{00000000-0005-0000-0000-000047000000}"/>
    <cellStyle name="Currency 4" xfId="72" xr:uid="{00000000-0005-0000-0000-000048000000}"/>
    <cellStyle name="Currency 4 2" xfId="73" xr:uid="{00000000-0005-0000-0000-000049000000}"/>
    <cellStyle name="Currency 5" xfId="74" xr:uid="{00000000-0005-0000-0000-00004A000000}"/>
    <cellStyle name="Currency 6" xfId="75" xr:uid="{00000000-0005-0000-0000-00004B000000}"/>
    <cellStyle name="Currency0" xfId="76" xr:uid="{00000000-0005-0000-0000-00004C000000}"/>
    <cellStyle name="Date" xfId="77" xr:uid="{00000000-0005-0000-0000-00004D000000}"/>
    <cellStyle name="Explanatory Text" xfId="78" builtinId="53" customBuiltin="1"/>
    <cellStyle name="Explanatory Text 2" xfId="79" xr:uid="{00000000-0005-0000-0000-00004F000000}"/>
    <cellStyle name="F2" xfId="80" xr:uid="{00000000-0005-0000-0000-000050000000}"/>
    <cellStyle name="F3" xfId="81" xr:uid="{00000000-0005-0000-0000-000051000000}"/>
    <cellStyle name="F4" xfId="82" xr:uid="{00000000-0005-0000-0000-000052000000}"/>
    <cellStyle name="F5" xfId="83" xr:uid="{00000000-0005-0000-0000-000053000000}"/>
    <cellStyle name="F6" xfId="84" xr:uid="{00000000-0005-0000-0000-000054000000}"/>
    <cellStyle name="F7" xfId="85" xr:uid="{00000000-0005-0000-0000-000055000000}"/>
    <cellStyle name="F8" xfId="86" xr:uid="{00000000-0005-0000-0000-000056000000}"/>
    <cellStyle name="Fixed" xfId="87" xr:uid="{00000000-0005-0000-0000-000057000000}"/>
    <cellStyle name="Good" xfId="88" builtinId="26" customBuiltin="1"/>
    <cellStyle name="Good 2" xfId="89" xr:uid="{00000000-0005-0000-0000-000059000000}"/>
    <cellStyle name="Grey" xfId="90" xr:uid="{00000000-0005-0000-0000-00005A000000}"/>
    <cellStyle name="Heading 1" xfId="91" builtinId="16" customBuiltin="1"/>
    <cellStyle name="Heading 1 2" xfId="92" xr:uid="{00000000-0005-0000-0000-00005C000000}"/>
    <cellStyle name="Heading 2" xfId="93" builtinId="17" customBuiltin="1"/>
    <cellStyle name="Heading 2 2" xfId="94" xr:uid="{00000000-0005-0000-0000-00005E000000}"/>
    <cellStyle name="Heading 3" xfId="95" builtinId="18" customBuiltin="1"/>
    <cellStyle name="Heading 3 2" xfId="96" xr:uid="{00000000-0005-0000-0000-000060000000}"/>
    <cellStyle name="Heading 4" xfId="97" builtinId="19" customBuiltin="1"/>
    <cellStyle name="Heading 4 2" xfId="98" xr:uid="{00000000-0005-0000-0000-000062000000}"/>
    <cellStyle name="Input" xfId="99" builtinId="20" customBuiltin="1"/>
    <cellStyle name="Input [yellow]" xfId="100" xr:uid="{00000000-0005-0000-0000-000064000000}"/>
    <cellStyle name="Input 2" xfId="101" xr:uid="{00000000-0005-0000-0000-000065000000}"/>
    <cellStyle name="Light Shade" xfId="102" xr:uid="{00000000-0005-0000-0000-000066000000}"/>
    <cellStyle name="Linked Cell" xfId="103" builtinId="24" customBuiltin="1"/>
    <cellStyle name="Linked Cell 2" xfId="104" xr:uid="{00000000-0005-0000-0000-000068000000}"/>
    <cellStyle name="LockedCellRight" xfId="105" xr:uid="{00000000-0005-0000-0000-000069000000}"/>
    <cellStyle name="LockedCellRight 2" xfId="106" xr:uid="{00000000-0005-0000-0000-00006A000000}"/>
    <cellStyle name="Neutral" xfId="107" builtinId="28" customBuiltin="1"/>
    <cellStyle name="Neutral 2" xfId="108" xr:uid="{00000000-0005-0000-0000-00006C000000}"/>
    <cellStyle name="Normal" xfId="0" builtinId="0"/>
    <cellStyle name="Normal - Style1" xfId="109" xr:uid="{00000000-0005-0000-0000-00006E000000}"/>
    <cellStyle name="Normal 10" xfId="110" xr:uid="{00000000-0005-0000-0000-00006F000000}"/>
    <cellStyle name="Normal 10 2" xfId="111" xr:uid="{00000000-0005-0000-0000-000070000000}"/>
    <cellStyle name="Normal 10 3" xfId="112" xr:uid="{00000000-0005-0000-0000-000071000000}"/>
    <cellStyle name="Normal 11" xfId="113" xr:uid="{00000000-0005-0000-0000-000072000000}"/>
    <cellStyle name="Normal 11 2" xfId="114" xr:uid="{00000000-0005-0000-0000-000073000000}"/>
    <cellStyle name="Normal 12" xfId="115" xr:uid="{00000000-0005-0000-0000-000074000000}"/>
    <cellStyle name="Normal 12 2" xfId="116" xr:uid="{00000000-0005-0000-0000-000075000000}"/>
    <cellStyle name="Normal 13" xfId="117" xr:uid="{00000000-0005-0000-0000-000076000000}"/>
    <cellStyle name="Normal 14" xfId="118" xr:uid="{00000000-0005-0000-0000-000077000000}"/>
    <cellStyle name="Normal 14 2" xfId="119" xr:uid="{00000000-0005-0000-0000-000078000000}"/>
    <cellStyle name="Normal 14 3" xfId="120" xr:uid="{00000000-0005-0000-0000-000079000000}"/>
    <cellStyle name="Normal 15" xfId="121" xr:uid="{00000000-0005-0000-0000-00007A000000}"/>
    <cellStyle name="Normal 16" xfId="122" xr:uid="{00000000-0005-0000-0000-00007B000000}"/>
    <cellStyle name="Normal 17" xfId="123" xr:uid="{00000000-0005-0000-0000-00007C000000}"/>
    <cellStyle name="Normal 18" xfId="124" xr:uid="{00000000-0005-0000-0000-00007D000000}"/>
    <cellStyle name="Normal 19" xfId="125" xr:uid="{00000000-0005-0000-0000-00007E000000}"/>
    <cellStyle name="Normal 2" xfId="126" xr:uid="{00000000-0005-0000-0000-00007F000000}"/>
    <cellStyle name="Normal 2 2" xfId="127" xr:uid="{00000000-0005-0000-0000-000080000000}"/>
    <cellStyle name="Normal 2 2 2" xfId="128" xr:uid="{00000000-0005-0000-0000-000081000000}"/>
    <cellStyle name="Normal 2 2 2 2" xfId="129" xr:uid="{00000000-0005-0000-0000-000082000000}"/>
    <cellStyle name="Normal 2 2 3" xfId="130" xr:uid="{00000000-0005-0000-0000-000083000000}"/>
    <cellStyle name="Normal 2 2_13mc-323 - Thousand Oaks Office, Salem, Nov-13" xfId="131" xr:uid="{00000000-0005-0000-0000-000084000000}"/>
    <cellStyle name="Normal 2 3" xfId="132" xr:uid="{00000000-0005-0000-0000-000085000000}"/>
    <cellStyle name="Normal 2 3 2" xfId="133" xr:uid="{00000000-0005-0000-0000-000086000000}"/>
    <cellStyle name="Normal 2 4" xfId="134" xr:uid="{00000000-0005-0000-0000-000087000000}"/>
    <cellStyle name="Normal 2 5" xfId="135" xr:uid="{00000000-0005-0000-0000-000088000000}"/>
    <cellStyle name="Normal 20" xfId="136" xr:uid="{00000000-0005-0000-0000-000089000000}"/>
    <cellStyle name="Normal 3" xfId="137" xr:uid="{00000000-0005-0000-0000-00008A000000}"/>
    <cellStyle name="Normal 3 2" xfId="138" xr:uid="{00000000-0005-0000-0000-00008B000000}"/>
    <cellStyle name="Normal 3 2 2" xfId="139" xr:uid="{00000000-0005-0000-0000-00008C000000}"/>
    <cellStyle name="Normal 3 2 3" xfId="140" xr:uid="{00000000-0005-0000-0000-00008D000000}"/>
    <cellStyle name="Normal 3 3" xfId="141" xr:uid="{00000000-0005-0000-0000-00008E000000}"/>
    <cellStyle name="Normal 3 4" xfId="142" xr:uid="{00000000-0005-0000-0000-00008F000000}"/>
    <cellStyle name="Normal 4" xfId="143" xr:uid="{00000000-0005-0000-0000-000090000000}"/>
    <cellStyle name="Normal 4 2" xfId="144" xr:uid="{00000000-0005-0000-0000-000091000000}"/>
    <cellStyle name="Normal 4 3" xfId="145" xr:uid="{00000000-0005-0000-0000-000092000000}"/>
    <cellStyle name="Normal 4 4" xfId="146" xr:uid="{00000000-0005-0000-0000-000093000000}"/>
    <cellStyle name="Normal 4_13mc-323 - Thousand Oaks Office, Salem, Nov-13" xfId="147" xr:uid="{00000000-0005-0000-0000-000094000000}"/>
    <cellStyle name="Normal 5" xfId="148" xr:uid="{00000000-0005-0000-0000-000095000000}"/>
    <cellStyle name="Normal 5 2" xfId="149" xr:uid="{00000000-0005-0000-0000-000096000000}"/>
    <cellStyle name="Normal 5 2 2" xfId="150" xr:uid="{00000000-0005-0000-0000-000097000000}"/>
    <cellStyle name="Normal 5 3" xfId="151" xr:uid="{00000000-0005-0000-0000-000098000000}"/>
    <cellStyle name="Normal 6" xfId="152" xr:uid="{00000000-0005-0000-0000-000099000000}"/>
    <cellStyle name="Normal 6 2" xfId="153" xr:uid="{00000000-0005-0000-0000-00009A000000}"/>
    <cellStyle name="Normal 6 2 2" xfId="154" xr:uid="{00000000-0005-0000-0000-00009B000000}"/>
    <cellStyle name="Normal 7" xfId="155" xr:uid="{00000000-0005-0000-0000-00009C000000}"/>
    <cellStyle name="Normal 7 2" xfId="156" xr:uid="{00000000-0005-0000-0000-00009D000000}"/>
    <cellStyle name="Normal 8" xfId="157" xr:uid="{00000000-0005-0000-0000-00009E000000}"/>
    <cellStyle name="Normal 9" xfId="158" xr:uid="{00000000-0005-0000-0000-00009F000000}"/>
    <cellStyle name="Normal_03mc-111 - Bartells Industrial, Gresham, Jan-03" xfId="197" xr:uid="{A6EA4DE8-8AE6-4C7F-9246-820E34A627A1}"/>
    <cellStyle name="Normal_04mc-142 - Proposed Wytek Controls Warehouse, Tualatin, April-04" xfId="159" xr:uid="{00000000-0005-0000-0000-0000A1000000}"/>
    <cellStyle name="Normal_07mc-162 - NW 235th Industrial, Hillsboro, May-07" xfId="160" xr:uid="{00000000-0005-0000-0000-0000A3000000}"/>
    <cellStyle name="Normal_09mc-102 - Gresham RV Ctr, Gresham, Jan-09" xfId="196" xr:uid="{7A9CAB58-B7B5-4FE7-81FC-BE4DD39C50EB}"/>
    <cellStyle name="Normal_98MC-120 - DeMarini Warehouse, Hillsboro, Apr-98.xlw" xfId="161" xr:uid="{00000000-0005-0000-0000-0000A4000000}"/>
    <cellStyle name="Normal_98MC-120 - DeMarini Warehouse, Hillsboro, Apr-98.xlw 2" xfId="198" xr:uid="{5A7DB6EC-DF92-4BF8-9F56-845A4DBAFF9B}"/>
    <cellStyle name="Normal_Cost Approach" xfId="162" xr:uid="{00000000-0005-0000-0000-0000A7000000}"/>
    <cellStyle name="Normal_INCOME" xfId="195" xr:uid="{93ADBDBB-F432-419F-A126-5C994424A860}"/>
    <cellStyle name="Normal_Income Approach - 1" xfId="163" xr:uid="{00000000-0005-0000-0000-0000A9000000}"/>
    <cellStyle name="Note" xfId="164" builtinId="10" customBuiltin="1"/>
    <cellStyle name="Note 2" xfId="165" xr:uid="{00000000-0005-0000-0000-0000B0000000}"/>
    <cellStyle name="Output" xfId="166" builtinId="21" customBuiltin="1"/>
    <cellStyle name="Output 2" xfId="167" xr:uid="{00000000-0005-0000-0000-0000B2000000}"/>
    <cellStyle name="Percent" xfId="168" builtinId="5"/>
    <cellStyle name="Percent [2]" xfId="169" xr:uid="{00000000-0005-0000-0000-0000B4000000}"/>
    <cellStyle name="Percent 2" xfId="170" xr:uid="{00000000-0005-0000-0000-0000B5000000}"/>
    <cellStyle name="Percent 2 2" xfId="171" xr:uid="{00000000-0005-0000-0000-0000B6000000}"/>
    <cellStyle name="Percent 2 2 2" xfId="172" xr:uid="{00000000-0005-0000-0000-0000B7000000}"/>
    <cellStyle name="Percent 2 3" xfId="173" xr:uid="{00000000-0005-0000-0000-0000B8000000}"/>
    <cellStyle name="Percent 2 4" xfId="174" xr:uid="{00000000-0005-0000-0000-0000B9000000}"/>
    <cellStyle name="Percent 3" xfId="175" xr:uid="{00000000-0005-0000-0000-0000BA000000}"/>
    <cellStyle name="Percent 3 2" xfId="176" xr:uid="{00000000-0005-0000-0000-0000BB000000}"/>
    <cellStyle name="Percent 3 3" xfId="177" xr:uid="{00000000-0005-0000-0000-0000BC000000}"/>
    <cellStyle name="Percent 4" xfId="178" xr:uid="{00000000-0005-0000-0000-0000BD000000}"/>
    <cellStyle name="Percent 4 2" xfId="179" xr:uid="{00000000-0005-0000-0000-0000BE000000}"/>
    <cellStyle name="Percent 5" xfId="180" xr:uid="{00000000-0005-0000-0000-0000BF000000}"/>
    <cellStyle name="Percent 5 2" xfId="181" xr:uid="{00000000-0005-0000-0000-0000C0000000}"/>
    <cellStyle name="Percent 6" xfId="182" xr:uid="{00000000-0005-0000-0000-0000C1000000}"/>
    <cellStyle name="Percent 7" xfId="183" xr:uid="{00000000-0005-0000-0000-0000C2000000}"/>
    <cellStyle name="Percent 8" xfId="184" xr:uid="{00000000-0005-0000-0000-0000C3000000}"/>
    <cellStyle name="s" xfId="185" xr:uid="{00000000-0005-0000-0000-0000C4000000}"/>
    <cellStyle name="s 2" xfId="186" xr:uid="{00000000-0005-0000-0000-0000C5000000}"/>
    <cellStyle name="Spreadsheet" xfId="187" xr:uid="{00000000-0005-0000-0000-0000C6000000}"/>
    <cellStyle name="Title" xfId="188" builtinId="15" customBuiltin="1"/>
    <cellStyle name="Title 2" xfId="189" xr:uid="{00000000-0005-0000-0000-0000C8000000}"/>
    <cellStyle name="Total" xfId="190" builtinId="25" customBuiltin="1"/>
    <cellStyle name="Total 2" xfId="191" xr:uid="{00000000-0005-0000-0000-0000CA000000}"/>
    <cellStyle name="Total Bold" xfId="192" xr:uid="{00000000-0005-0000-0000-0000CB000000}"/>
    <cellStyle name="Warning Text" xfId="193" builtinId="11" customBuiltin="1"/>
    <cellStyle name="Warning Text 2" xfId="194" xr:uid="{00000000-0005-0000-0000-0000CD000000}"/>
  </cellStyles>
  <dxfs count="0"/>
  <tableStyles count="1" defaultTableStyle="TableStyleMedium2" defaultPivotStyle="PivotStyleLight16">
    <tableStyle name="MySqlDefault" pivot="0" table="0" count="0" xr9:uid="{00000000-0011-0000-FFFF-FFFF0000000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1E4959"/>
      <rgbColor rgb="00CC99FF"/>
      <rgbColor rgb="003FB44F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E4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ian\C\My%20Documents%20II%20(Steve)\Fountain%20Village%20Rent%20Ro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-0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O64"/>
  <sheetViews>
    <sheetView showGridLines="0" tabSelected="1" zoomScale="110" zoomScaleNormal="110" workbookViewId="0">
      <selection activeCell="I9" sqref="I9"/>
    </sheetView>
  </sheetViews>
  <sheetFormatPr defaultColWidth="9.109375" defaultRowHeight="13.8"/>
  <cols>
    <col min="1" max="1" width="4.5546875" style="2" customWidth="1"/>
    <col min="2" max="2" width="11.33203125" style="2" customWidth="1"/>
    <col min="3" max="3" width="11.88671875" style="2" customWidth="1"/>
    <col min="4" max="4" width="9.44140625" style="2" customWidth="1"/>
    <col min="5" max="5" width="2" style="2" customWidth="1"/>
    <col min="6" max="6" width="21.88671875" style="2" customWidth="1"/>
    <col min="7" max="7" width="2" style="2" customWidth="1"/>
    <col min="8" max="8" width="12.33203125" style="2" customWidth="1"/>
    <col min="9" max="9" width="23.109375" style="2" customWidth="1"/>
    <col min="10" max="10" width="2.88671875" style="2" customWidth="1"/>
    <col min="11" max="14" width="15.6640625" style="1" customWidth="1"/>
    <col min="15" max="15" width="17.44140625" style="1" customWidth="1"/>
    <col min="16" max="16384" width="9.109375" style="1"/>
  </cols>
  <sheetData>
    <row r="1" spans="1:14" ht="15.6">
      <c r="A1" s="90"/>
    </row>
    <row r="2" spans="1:14" ht="18">
      <c r="A2" s="239" t="s">
        <v>38</v>
      </c>
      <c r="B2" s="240"/>
      <c r="C2" s="240"/>
      <c r="D2" s="240"/>
      <c r="E2" s="240"/>
      <c r="F2" s="240"/>
      <c r="G2" s="240"/>
      <c r="H2" s="240"/>
      <c r="I2" s="240"/>
    </row>
    <row r="3" spans="1:14" ht="8.25" customHeight="1" thickBot="1">
      <c r="A3" s="89"/>
      <c r="B3" s="88"/>
      <c r="C3" s="88"/>
      <c r="D3" s="88"/>
      <c r="E3" s="88"/>
      <c r="F3" s="88"/>
      <c r="G3" s="88"/>
      <c r="H3" s="88"/>
      <c r="I3" s="88"/>
    </row>
    <row r="4" spans="1:14" ht="16.5" customHeight="1" thickBot="1">
      <c r="A4" s="87" t="s">
        <v>37</v>
      </c>
      <c r="B4" s="24"/>
      <c r="C4" s="24"/>
      <c r="D4" s="24"/>
      <c r="E4" s="24"/>
      <c r="F4" s="24"/>
      <c r="G4" s="24"/>
      <c r="H4" s="24"/>
      <c r="I4" s="23"/>
    </row>
    <row r="5" spans="1:14" ht="14.4" thickBot="1">
      <c r="A5" s="35"/>
      <c r="B5" s="231" t="s">
        <v>86</v>
      </c>
      <c r="C5" s="83"/>
      <c r="D5" s="86"/>
      <c r="E5" s="18"/>
      <c r="G5" s="18"/>
      <c r="I5" s="235" t="s">
        <v>84</v>
      </c>
    </row>
    <row r="6" spans="1:14" ht="16.8" customHeight="1">
      <c r="A6" s="35"/>
      <c r="B6" s="231" t="s">
        <v>36</v>
      </c>
      <c r="C6" s="83"/>
      <c r="D6" s="84"/>
      <c r="E6" s="18"/>
      <c r="G6" s="18"/>
      <c r="I6" s="236" t="s">
        <v>89</v>
      </c>
      <c r="K6" s="218" t="s">
        <v>93</v>
      </c>
      <c r="L6" s="218" t="s">
        <v>101</v>
      </c>
      <c r="M6" s="218" t="s">
        <v>100</v>
      </c>
      <c r="N6" s="218"/>
    </row>
    <row r="7" spans="1:14">
      <c r="A7" s="35"/>
      <c r="B7" s="231" t="s">
        <v>35</v>
      </c>
      <c r="C7" s="83"/>
      <c r="D7" s="84"/>
      <c r="E7" s="18"/>
      <c r="G7" s="18"/>
      <c r="I7" s="233" t="s">
        <v>99</v>
      </c>
      <c r="K7" s="219" t="s">
        <v>94</v>
      </c>
      <c r="L7" s="219" t="s">
        <v>95</v>
      </c>
      <c r="M7" s="219" t="s">
        <v>96</v>
      </c>
      <c r="N7" s="219" t="s">
        <v>1</v>
      </c>
    </row>
    <row r="8" spans="1:14">
      <c r="A8" s="35"/>
      <c r="B8" s="232" t="s">
        <v>82</v>
      </c>
      <c r="C8" s="83"/>
      <c r="D8" s="84"/>
      <c r="E8" s="18"/>
      <c r="G8" s="18"/>
      <c r="I8" s="233" t="s">
        <v>90</v>
      </c>
      <c r="K8" s="219" t="s">
        <v>60</v>
      </c>
      <c r="L8" s="219" t="s">
        <v>60</v>
      </c>
      <c r="M8" s="219" t="s">
        <v>60</v>
      </c>
      <c r="N8" s="219" t="s">
        <v>60</v>
      </c>
    </row>
    <row r="9" spans="1:14">
      <c r="A9" s="35"/>
      <c r="B9" s="232" t="s">
        <v>34</v>
      </c>
      <c r="C9" s="83"/>
      <c r="D9" s="84"/>
      <c r="E9" s="18"/>
      <c r="G9" s="18"/>
      <c r="I9" s="234" t="s">
        <v>98</v>
      </c>
      <c r="K9" s="167"/>
      <c r="L9" s="167"/>
      <c r="M9" s="167"/>
      <c r="N9" s="167"/>
    </row>
    <row r="10" spans="1:14" ht="14.4" thickBot="1">
      <c r="A10" s="35"/>
      <c r="B10" s="232" t="s">
        <v>33</v>
      </c>
      <c r="C10" s="83"/>
      <c r="D10" s="85"/>
      <c r="E10" s="18"/>
      <c r="F10" s="18"/>
      <c r="G10" s="18"/>
      <c r="I10" s="237">
        <f>N10</f>
        <v>0</v>
      </c>
      <c r="K10" s="230">
        <v>0</v>
      </c>
      <c r="L10" s="229">
        <v>0</v>
      </c>
      <c r="M10" s="229">
        <v>0</v>
      </c>
      <c r="N10" s="168">
        <f>SUM(K10:M10)</f>
        <v>0</v>
      </c>
    </row>
    <row r="11" spans="1:14">
      <c r="A11" s="35"/>
      <c r="B11" s="232" t="s">
        <v>83</v>
      </c>
      <c r="C11" s="215"/>
      <c r="D11" s="216"/>
      <c r="E11" s="1"/>
      <c r="G11" s="1"/>
      <c r="I11" s="233">
        <v>1</v>
      </c>
    </row>
    <row r="12" spans="1:14">
      <c r="A12" s="35"/>
      <c r="B12" s="232" t="s">
        <v>32</v>
      </c>
      <c r="C12" s="83"/>
      <c r="D12" s="84"/>
      <c r="E12" s="18"/>
      <c r="G12" s="18"/>
      <c r="I12" s="236" t="s">
        <v>91</v>
      </c>
    </row>
    <row r="13" spans="1:14" ht="3" customHeight="1" thickBot="1">
      <c r="A13" s="35"/>
      <c r="B13" s="34"/>
      <c r="C13" s="83"/>
      <c r="D13" s="28"/>
      <c r="E13" s="18"/>
      <c r="F13" s="82"/>
      <c r="G13" s="18"/>
      <c r="I13" s="81"/>
    </row>
    <row r="14" spans="1:14" ht="15.75" customHeight="1" thickBot="1">
      <c r="A14" s="80" t="s">
        <v>31</v>
      </c>
      <c r="B14" s="79"/>
      <c r="C14" s="79"/>
      <c r="D14" s="79"/>
      <c r="E14" s="79"/>
      <c r="F14" s="79"/>
      <c r="G14" s="79"/>
      <c r="H14" s="79"/>
      <c r="I14" s="78"/>
    </row>
    <row r="15" spans="1:14" ht="10.199999999999999" customHeight="1">
      <c r="A15" s="76"/>
      <c r="B15" s="75"/>
      <c r="C15" s="75"/>
      <c r="D15" s="74"/>
      <c r="E15" s="74"/>
      <c r="F15" s="74"/>
      <c r="G15" s="74"/>
      <c r="H15" s="74"/>
      <c r="I15" s="77"/>
    </row>
    <row r="16" spans="1:14">
      <c r="A16" s="72"/>
      <c r="B16" s="160" t="s">
        <v>97</v>
      </c>
      <c r="C16" s="62"/>
      <c r="D16" s="59"/>
      <c r="E16" s="59"/>
      <c r="F16" s="59"/>
      <c r="G16" s="59"/>
      <c r="H16" s="161">
        <v>0</v>
      </c>
      <c r="I16" s="70"/>
    </row>
    <row r="17" spans="1:9">
      <c r="A17" s="72"/>
      <c r="B17" s="71" t="s">
        <v>102</v>
      </c>
      <c r="C17" s="1"/>
      <c r="D17" s="59"/>
      <c r="E17" s="59"/>
      <c r="F17" s="59"/>
      <c r="G17" s="59"/>
      <c r="H17" s="161">
        <v>0</v>
      </c>
      <c r="I17" s="70"/>
    </row>
    <row r="18" spans="1:9">
      <c r="A18" s="72"/>
      <c r="B18" s="73" t="s">
        <v>103</v>
      </c>
      <c r="C18" s="62"/>
      <c r="D18" s="59"/>
      <c r="E18" s="59"/>
      <c r="F18" s="59"/>
      <c r="G18" s="59"/>
      <c r="H18" s="161">
        <v>0</v>
      </c>
      <c r="I18" s="70"/>
    </row>
    <row r="19" spans="1:9">
      <c r="A19" s="72"/>
      <c r="B19" s="71" t="s">
        <v>30</v>
      </c>
      <c r="C19" s="62"/>
      <c r="D19" s="59"/>
      <c r="E19" s="59"/>
      <c r="F19" s="59"/>
      <c r="G19" s="59"/>
      <c r="H19" s="244">
        <f>SUM(H16:H18)</f>
        <v>0</v>
      </c>
      <c r="I19" s="70"/>
    </row>
    <row r="20" spans="1:9">
      <c r="A20" s="35"/>
      <c r="B20" s="34" t="s">
        <v>29</v>
      </c>
      <c r="C20" s="62"/>
      <c r="D20" s="59"/>
      <c r="E20" s="59"/>
      <c r="F20" s="59"/>
      <c r="G20" s="59"/>
      <c r="H20" s="243">
        <f>K10</f>
        <v>0</v>
      </c>
      <c r="I20" s="32">
        <f>+H20*H19</f>
        <v>0</v>
      </c>
    </row>
    <row r="21" spans="1:9" ht="18" customHeight="1">
      <c r="A21" s="63"/>
      <c r="B21" s="210" t="s">
        <v>92</v>
      </c>
      <c r="C21" s="211"/>
      <c r="D21" s="212"/>
      <c r="E21" s="212"/>
      <c r="F21" s="212" t="s">
        <v>104</v>
      </c>
      <c r="G21" s="212"/>
      <c r="H21" s="245">
        <v>0</v>
      </c>
      <c r="I21" s="70"/>
    </row>
    <row r="22" spans="1:9">
      <c r="A22" s="63"/>
      <c r="B22" s="213" t="s">
        <v>57</v>
      </c>
      <c r="C22" s="211"/>
      <c r="D22" s="212"/>
      <c r="E22" s="212"/>
      <c r="F22" s="212"/>
      <c r="G22" s="212"/>
      <c r="H22" s="64">
        <v>0</v>
      </c>
      <c r="I22" s="70"/>
    </row>
    <row r="23" spans="1:9">
      <c r="A23" s="63"/>
      <c r="B23" s="214" t="s">
        <v>30</v>
      </c>
      <c r="C23" s="211"/>
      <c r="D23" s="212"/>
      <c r="E23" s="212"/>
      <c r="F23" s="212"/>
      <c r="G23" s="212"/>
      <c r="H23" s="244">
        <f>SUM(H21:H22)</f>
        <v>0</v>
      </c>
      <c r="I23" s="70"/>
    </row>
    <row r="24" spans="1:9">
      <c r="A24" s="35"/>
      <c r="B24" s="1" t="s">
        <v>29</v>
      </c>
      <c r="C24" s="211"/>
      <c r="D24" s="212"/>
      <c r="E24" s="212"/>
      <c r="F24" s="212"/>
      <c r="G24" s="212"/>
      <c r="H24" s="243">
        <f>L10</f>
        <v>0</v>
      </c>
      <c r="I24" s="32">
        <f>+H24*H23</f>
        <v>0</v>
      </c>
    </row>
    <row r="25" spans="1:9" ht="21" customHeight="1">
      <c r="A25" s="63"/>
      <c r="B25" s="210" t="s">
        <v>85</v>
      </c>
      <c r="C25" s="211"/>
      <c r="D25" s="212"/>
      <c r="E25" s="212"/>
      <c r="F25" s="212" t="s">
        <v>104</v>
      </c>
      <c r="G25" s="212"/>
      <c r="H25" s="245">
        <v>0</v>
      </c>
      <c r="I25" s="70"/>
    </row>
    <row r="26" spans="1:9">
      <c r="A26" s="63"/>
      <c r="B26" s="213" t="s">
        <v>57</v>
      </c>
      <c r="C26" s="211"/>
      <c r="D26" s="212"/>
      <c r="E26" s="212"/>
      <c r="F26" s="212"/>
      <c r="G26" s="212"/>
      <c r="H26" s="64">
        <v>0</v>
      </c>
      <c r="I26" s="70"/>
    </row>
    <row r="27" spans="1:9">
      <c r="A27" s="63"/>
      <c r="B27" s="214" t="s">
        <v>30</v>
      </c>
      <c r="C27" s="211"/>
      <c r="D27" s="212"/>
      <c r="E27" s="212"/>
      <c r="F27" s="212"/>
      <c r="G27" s="212"/>
      <c r="H27" s="244">
        <f>SUM(H25:H26)</f>
        <v>0</v>
      </c>
      <c r="I27" s="70"/>
    </row>
    <row r="28" spans="1:9">
      <c r="A28" s="35"/>
      <c r="B28" s="1" t="s">
        <v>29</v>
      </c>
      <c r="C28" s="211"/>
      <c r="D28" s="212"/>
      <c r="E28" s="212"/>
      <c r="F28" s="212"/>
      <c r="G28" s="212"/>
      <c r="H28" s="243">
        <f>M10</f>
        <v>0</v>
      </c>
      <c r="I28" s="32">
        <f>+H28*H27</f>
        <v>0</v>
      </c>
    </row>
    <row r="29" spans="1:9">
      <c r="A29" s="35"/>
      <c r="B29" s="1"/>
      <c r="C29" s="211"/>
      <c r="D29" s="212"/>
      <c r="E29" s="212"/>
      <c r="F29" s="212"/>
      <c r="G29" s="212"/>
      <c r="H29" s="246"/>
      <c r="I29" s="247"/>
    </row>
    <row r="30" spans="1:9">
      <c r="A30" s="35"/>
      <c r="B30" s="1" t="s">
        <v>28</v>
      </c>
      <c r="C30" s="211"/>
      <c r="D30" s="212"/>
      <c r="E30" s="212"/>
      <c r="F30" s="212"/>
      <c r="G30" s="212"/>
      <c r="H30" s="18"/>
      <c r="I30" s="32">
        <f>SUM(I20:I28)</f>
        <v>0</v>
      </c>
    </row>
    <row r="31" spans="1:9" ht="19.5" customHeight="1">
      <c r="A31" s="35"/>
      <c r="B31" s="34" t="s">
        <v>27</v>
      </c>
      <c r="C31" s="62"/>
      <c r="D31" s="59"/>
      <c r="E31" s="59"/>
      <c r="F31" s="59"/>
      <c r="G31" s="59"/>
      <c r="H31" s="18"/>
      <c r="I31" s="69">
        <v>1</v>
      </c>
    </row>
    <row r="32" spans="1:9">
      <c r="A32" s="35"/>
      <c r="B32" s="34" t="s">
        <v>26</v>
      </c>
      <c r="C32" s="62"/>
      <c r="D32" s="59"/>
      <c r="E32" s="59"/>
      <c r="F32" s="59"/>
      <c r="G32" s="59"/>
      <c r="H32" s="18"/>
      <c r="I32" s="69">
        <v>1</v>
      </c>
    </row>
    <row r="33" spans="1:15">
      <c r="A33" s="35"/>
      <c r="B33" s="34" t="s">
        <v>25</v>
      </c>
      <c r="C33" s="68"/>
      <c r="D33" s="67"/>
      <c r="E33" s="67"/>
      <c r="F33" s="67"/>
      <c r="G33" s="67"/>
      <c r="H33" s="18"/>
      <c r="I33" s="69">
        <v>1</v>
      </c>
    </row>
    <row r="34" spans="1:15">
      <c r="A34" s="35"/>
      <c r="B34" s="34" t="s">
        <v>24</v>
      </c>
      <c r="C34" s="68"/>
      <c r="D34" s="67"/>
      <c r="E34" s="67"/>
      <c r="F34" s="67"/>
      <c r="G34" s="67"/>
      <c r="H34" s="18"/>
      <c r="I34" s="69">
        <v>1</v>
      </c>
    </row>
    <row r="35" spans="1:15">
      <c r="A35" s="35"/>
      <c r="B35" s="65"/>
      <c r="C35" s="62"/>
      <c r="D35" s="59"/>
      <c r="E35" s="59"/>
      <c r="F35" s="59"/>
      <c r="G35" s="59"/>
      <c r="H35" s="64"/>
      <c r="I35" s="248"/>
    </row>
    <row r="36" spans="1:15">
      <c r="A36" s="63" t="s">
        <v>23</v>
      </c>
      <c r="B36" s="34"/>
      <c r="C36" s="62"/>
      <c r="D36" s="61">
        <f>+N10</f>
        <v>0</v>
      </c>
      <c r="E36" s="60" t="s">
        <v>22</v>
      </c>
      <c r="F36" s="59"/>
      <c r="G36" s="59"/>
      <c r="H36" s="238" t="e">
        <f>I36/$N$10</f>
        <v>#DIV/0!</v>
      </c>
      <c r="I36" s="66">
        <f>MROUND((I30)*I31*I32*I33*I34,5000)</f>
        <v>0</v>
      </c>
    </row>
    <row r="37" spans="1:15" ht="7.5" customHeight="1" thickBot="1">
      <c r="A37" s="44"/>
      <c r="B37" s="28"/>
      <c r="C37" s="28"/>
      <c r="D37" s="28"/>
      <c r="E37" s="28"/>
      <c r="F37" s="28"/>
      <c r="G37" s="28"/>
      <c r="H37" s="28"/>
      <c r="I37" s="43"/>
    </row>
    <row r="38" spans="1:15" ht="16.5" customHeight="1" thickBot="1">
      <c r="A38" s="42" t="s">
        <v>17</v>
      </c>
      <c r="B38" s="41"/>
      <c r="C38" s="41"/>
      <c r="D38" s="41"/>
      <c r="E38" s="41"/>
      <c r="F38" s="41"/>
      <c r="G38" s="41"/>
      <c r="H38" s="41"/>
      <c r="I38" s="40"/>
      <c r="L38" s="197" t="s">
        <v>61</v>
      </c>
      <c r="M38" s="224"/>
      <c r="N38" s="198" t="s">
        <v>62</v>
      </c>
    </row>
    <row r="39" spans="1:15">
      <c r="A39" s="21"/>
      <c r="B39" s="34" t="s">
        <v>16</v>
      </c>
      <c r="C39" s="34"/>
      <c r="D39" s="34"/>
      <c r="E39" s="34"/>
      <c r="F39" s="34"/>
      <c r="G39" s="34"/>
      <c r="H39" s="22">
        <v>0</v>
      </c>
      <c r="I39" s="38"/>
      <c r="L39" s="199" t="s">
        <v>56</v>
      </c>
      <c r="M39" s="225"/>
      <c r="N39" s="200" t="s">
        <v>63</v>
      </c>
    </row>
    <row r="40" spans="1:15">
      <c r="A40" s="21"/>
      <c r="B40" s="34" t="s">
        <v>15</v>
      </c>
      <c r="C40" s="34"/>
      <c r="D40" s="34"/>
      <c r="E40" s="34"/>
      <c r="F40" s="34"/>
      <c r="G40" s="34"/>
      <c r="H40" s="39">
        <f>ROUND(N41*1.03/12*L41,-2)</f>
        <v>0</v>
      </c>
      <c r="I40" s="38"/>
      <c r="L40" s="191"/>
      <c r="M40" s="226"/>
      <c r="N40" s="192"/>
    </row>
    <row r="41" spans="1:15">
      <c r="A41" s="21"/>
      <c r="B41" s="34" t="s">
        <v>14</v>
      </c>
      <c r="C41" s="34"/>
      <c r="D41" s="34"/>
      <c r="E41" s="34"/>
      <c r="F41" s="34"/>
      <c r="G41" s="34"/>
      <c r="H41" s="22">
        <f>ROUND(SUM(H39:H40)*0.2,-2)</f>
        <v>0</v>
      </c>
      <c r="I41" s="38"/>
      <c r="L41" s="193">
        <v>0</v>
      </c>
      <c r="M41" s="227"/>
      <c r="N41" s="194">
        <v>0</v>
      </c>
    </row>
    <row r="42" spans="1:15" ht="14.4" thickBot="1">
      <c r="A42" s="35"/>
      <c r="B42" s="34" t="s">
        <v>58</v>
      </c>
      <c r="C42" s="34"/>
      <c r="D42" s="34"/>
      <c r="E42" s="34"/>
      <c r="F42" s="34"/>
      <c r="G42" s="34"/>
      <c r="H42" s="37">
        <v>0</v>
      </c>
      <c r="I42" s="36"/>
      <c r="L42" s="195"/>
      <c r="M42" s="228"/>
      <c r="N42" s="196"/>
    </row>
    <row r="43" spans="1:15">
      <c r="A43" s="35"/>
      <c r="B43" s="34" t="s">
        <v>13</v>
      </c>
      <c r="C43" s="33"/>
      <c r="D43" s="33"/>
      <c r="E43" s="33"/>
      <c r="F43" s="34" t="s">
        <v>12</v>
      </c>
      <c r="G43" s="33"/>
      <c r="H43" s="18"/>
      <c r="I43" s="58">
        <f>MROUND(SUM(H39:H42),1000)</f>
        <v>0</v>
      </c>
      <c r="O43" s="11"/>
    </row>
    <row r="44" spans="1:15" ht="7.5" customHeight="1" thickBot="1">
      <c r="A44" s="44"/>
      <c r="B44" s="28"/>
      <c r="C44" s="28"/>
      <c r="D44" s="28"/>
      <c r="E44" s="28"/>
      <c r="F44" s="28"/>
      <c r="G44" s="28"/>
      <c r="H44" s="28"/>
      <c r="I44" s="43"/>
    </row>
    <row r="45" spans="1:15" ht="16.5" customHeight="1" thickBot="1">
      <c r="A45" s="26" t="s">
        <v>19</v>
      </c>
      <c r="B45" s="48"/>
      <c r="C45" s="48"/>
      <c r="D45" s="48"/>
      <c r="E45" s="48"/>
      <c r="F45" s="48"/>
      <c r="G45" s="48"/>
      <c r="H45" s="48"/>
      <c r="I45" s="47"/>
    </row>
    <row r="46" spans="1:15">
      <c r="A46" s="21"/>
      <c r="B46" s="34" t="s">
        <v>18</v>
      </c>
      <c r="C46" s="223">
        <v>0</v>
      </c>
      <c r="D46" s="164">
        <v>0</v>
      </c>
      <c r="E46" s="33"/>
      <c r="F46" s="33"/>
      <c r="G46" s="33"/>
      <c r="H46" s="33"/>
      <c r="I46" s="58">
        <f>ROUND(C46*D46,-3)</f>
        <v>0</v>
      </c>
    </row>
    <row r="47" spans="1:15" ht="6" customHeight="1" thickBot="1">
      <c r="A47" s="57"/>
      <c r="B47" s="56"/>
      <c r="C47" s="56"/>
      <c r="D47" s="55"/>
      <c r="E47" s="55"/>
      <c r="F47" s="55"/>
      <c r="G47" s="55"/>
      <c r="H47" s="55"/>
      <c r="I47" s="54"/>
    </row>
    <row r="48" spans="1:15" ht="16.5" customHeight="1" thickBot="1">
      <c r="A48" s="26" t="s">
        <v>21</v>
      </c>
      <c r="B48" s="53"/>
      <c r="C48" s="53"/>
      <c r="D48" s="52"/>
      <c r="E48" s="52"/>
      <c r="F48" s="52"/>
      <c r="G48" s="52"/>
      <c r="H48" s="52"/>
      <c r="I48" s="51"/>
    </row>
    <row r="49" spans="1:15" ht="17.399999999999999" customHeight="1">
      <c r="A49" s="21"/>
      <c r="B49" s="34" t="s">
        <v>20</v>
      </c>
      <c r="C49" s="46"/>
      <c r="D49" s="50"/>
      <c r="E49" s="45"/>
      <c r="F49" s="45"/>
      <c r="G49" s="45"/>
      <c r="H49" s="49"/>
      <c r="I49" s="32">
        <f>SUM(H48:H48)</f>
        <v>0</v>
      </c>
    </row>
    <row r="50" spans="1:15" ht="4.5" customHeight="1" thickBot="1">
      <c r="A50" s="31"/>
      <c r="B50" s="30"/>
      <c r="C50" s="29"/>
      <c r="D50" s="29"/>
      <c r="E50" s="29"/>
      <c r="F50" s="29"/>
      <c r="G50" s="29"/>
      <c r="H50" s="28"/>
      <c r="I50" s="27"/>
      <c r="L50" s="169"/>
      <c r="M50" s="169"/>
      <c r="N50" s="169"/>
    </row>
    <row r="51" spans="1:15" ht="14.4" thickBot="1">
      <c r="A51" s="26" t="s">
        <v>11</v>
      </c>
      <c r="B51" s="25"/>
      <c r="C51" s="24"/>
      <c r="D51" s="25"/>
      <c r="E51" s="25"/>
      <c r="F51" s="25"/>
      <c r="G51" s="25"/>
      <c r="H51" s="24"/>
      <c r="I51" s="23"/>
      <c r="L51" s="170"/>
      <c r="M51" s="170"/>
      <c r="N51" s="171"/>
    </row>
    <row r="52" spans="1:15">
      <c r="A52" s="21"/>
      <c r="B52" s="18" t="s">
        <v>10</v>
      </c>
      <c r="C52" s="20"/>
      <c r="D52" s="22"/>
      <c r="E52" s="22"/>
      <c r="F52" s="22"/>
      <c r="G52" s="22"/>
      <c r="H52" s="18"/>
      <c r="I52" s="17">
        <f>SUM(I36)</f>
        <v>0</v>
      </c>
    </row>
    <row r="53" spans="1:15">
      <c r="A53" s="21"/>
      <c r="B53" s="18" t="str">
        <f>+A38</f>
        <v>ADDITIONAL SOFT COSTS:</v>
      </c>
      <c r="C53" s="20"/>
      <c r="D53" s="19"/>
      <c r="E53" s="19"/>
      <c r="F53" s="19"/>
      <c r="G53" s="19"/>
      <c r="H53" s="18"/>
      <c r="I53" s="17">
        <f>+I43</f>
        <v>0</v>
      </c>
    </row>
    <row r="54" spans="1:15">
      <c r="A54" s="21"/>
      <c r="B54" s="18" t="str">
        <f>+A45</f>
        <v>SITE IMPROVEMENTS:</v>
      </c>
      <c r="C54" s="20"/>
      <c r="D54" s="22"/>
      <c r="E54" s="22"/>
      <c r="F54" s="22"/>
      <c r="G54" s="22"/>
      <c r="H54" s="18"/>
      <c r="I54" s="17">
        <f>+I46</f>
        <v>0</v>
      </c>
      <c r="O54" s="11"/>
    </row>
    <row r="55" spans="1:15">
      <c r="A55" s="21"/>
      <c r="B55" s="18" t="s">
        <v>9</v>
      </c>
      <c r="C55" s="20"/>
      <c r="D55" s="22"/>
      <c r="E55" s="22"/>
      <c r="F55" s="22"/>
      <c r="G55" s="22"/>
      <c r="H55" s="18"/>
      <c r="I55" s="17">
        <f>I49</f>
        <v>0</v>
      </c>
    </row>
    <row r="56" spans="1:15" ht="6.75" customHeight="1" thickBot="1">
      <c r="A56" s="21"/>
      <c r="B56" s="18"/>
      <c r="C56" s="20"/>
      <c r="D56" s="19"/>
      <c r="E56" s="19"/>
      <c r="F56" s="19"/>
      <c r="G56" s="19"/>
      <c r="H56" s="18"/>
      <c r="I56" s="17"/>
    </row>
    <row r="57" spans="1:15" ht="21.75" customHeight="1" thickTop="1">
      <c r="A57" s="16" t="s">
        <v>8</v>
      </c>
      <c r="B57" s="15"/>
      <c r="C57" s="15"/>
      <c r="D57" s="14"/>
      <c r="E57" s="14"/>
      <c r="F57" s="14"/>
      <c r="G57" s="14"/>
      <c r="H57" s="13" t="s">
        <v>7</v>
      </c>
      <c r="I57" s="12">
        <f>MROUND(SUM(I52:I56),1000)</f>
        <v>0</v>
      </c>
      <c r="O57" s="11">
        <f>SUM(O33:O54)</f>
        <v>0</v>
      </c>
    </row>
    <row r="58" spans="1:15" ht="14.4" thickBot="1">
      <c r="A58" s="10"/>
      <c r="B58" s="9"/>
      <c r="C58" s="9"/>
      <c r="D58" s="8"/>
      <c r="E58" s="8"/>
      <c r="F58" s="8"/>
      <c r="G58" s="8"/>
      <c r="H58" s="7" t="s">
        <v>6</v>
      </c>
      <c r="I58" s="6" t="e">
        <f>I57/N10</f>
        <v>#DIV/0!</v>
      </c>
    </row>
    <row r="59" spans="1:15" ht="5.25" customHeight="1" thickTop="1">
      <c r="H59" s="2" t="s">
        <v>5</v>
      </c>
    </row>
    <row r="61" spans="1:15">
      <c r="F61" s="3"/>
      <c r="H61" s="3"/>
      <c r="I61" s="3"/>
      <c r="N61" s="3"/>
    </row>
    <row r="63" spans="1:15">
      <c r="D63" s="4"/>
      <c r="F63" s="3"/>
      <c r="H63" s="3"/>
      <c r="I63" s="3"/>
      <c r="N63" s="3"/>
    </row>
    <row r="64" spans="1:15">
      <c r="D64" s="4"/>
      <c r="F64" s="3"/>
      <c r="H64" s="3"/>
      <c r="I64" s="3"/>
      <c r="N64" s="3"/>
    </row>
  </sheetData>
  <mergeCells count="1">
    <mergeCell ref="A2:I2"/>
  </mergeCells>
  <dataValidations count="7">
    <dataValidation type="list" allowBlank="1" showInputMessage="1" sqref="I8" xr:uid="{36B06C8E-4F03-4D23-B356-30AED86191B2}">
      <formula1>"Low Cost, Average, Good, Excellent"</formula1>
    </dataValidation>
    <dataValidation type="list" allowBlank="1" showInputMessage="1" sqref="B21 B25 I6 I11" xr:uid="{7D3BC7E5-68C7-4215-B3FF-80BEA2CBFA7C}">
      <formula1>"Restaurant Fast Food (349), Restaurant Sit-Down (350), Service (Garage) Repair (528), Convenience Store (415), Whse. Showroom Stores (534), Whse. Food Stores (533)"</formula1>
    </dataValidation>
    <dataValidation type="list" allowBlank="1" showInputMessage="1" showErrorMessage="1" sqref="M6" xr:uid="{2EFA62E7-DFF3-4033-AAC6-85C57A0DC0EB}">
      <formula1>"Office, Open Semi-Finish, Storage"</formula1>
    </dataValidation>
    <dataValidation type="list" allowBlank="1" showInputMessage="1" showErrorMessage="1" sqref="L6" xr:uid="{ED52B4AA-C776-483C-A6AA-46142674B020}">
      <formula1>"Storage, Office, Parking"</formula1>
    </dataValidation>
    <dataValidation type="list" allowBlank="1" showInputMessage="1" sqref="I9" xr:uid="{AF7FF7D7-C2EF-4190-A851-D2C8D00FC376}">
      <formula1>"Wood, Wood / Brick, Wood / Stone, Wood / EIFS, Metal, Steel / Glass, CTU / Glass, CMU, CMU / EIFS / Glass"</formula1>
    </dataValidation>
    <dataValidation type="list" allowBlank="1" showInputMessage="1" sqref="I7" xr:uid="{3AD4001C-E789-4A2B-8B1B-52E17B36288D}">
      <formula1>"""A"", ""B"", ""C"", ""D"", ""S"""</formula1>
    </dataValidation>
    <dataValidation type="list" allowBlank="1" showInputMessage="1" sqref="I12" xr:uid="{780A7F5D-E354-4E04-9365-408AF4B70D8A}">
      <formula1>"Sec. 14 / P. 32 (2/20), Sec. 13 / P. 14 (5/20), Sec. 13 / P. 17 (5/20), Sec. 13 / P. 22 (5/20), Sec. 13 / P. 29 (5/20)"</formula1>
    </dataValidation>
  </dataValidations>
  <printOptions horizontalCentered="1" verticalCentered="1"/>
  <pageMargins left="0.25" right="0.25" top="0" bottom="0" header="0.26" footer="0.27"/>
  <pageSetup scale="8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T48"/>
  <sheetViews>
    <sheetView showGridLines="0" defaultGridColor="0" colorId="12" zoomScaleNormal="100" workbookViewId="0">
      <selection activeCell="G11" sqref="G11"/>
    </sheetView>
  </sheetViews>
  <sheetFormatPr defaultColWidth="8" defaultRowHeight="13.8"/>
  <cols>
    <col min="1" max="1" width="1.88671875" style="91" customWidth="1"/>
    <col min="2" max="2" width="30" style="91" customWidth="1"/>
    <col min="3" max="3" width="8.6640625" style="91" customWidth="1"/>
    <col min="4" max="4" width="9.6640625" style="91" customWidth="1"/>
    <col min="5" max="6" width="3.88671875" style="91" customWidth="1"/>
    <col min="7" max="7" width="12.5546875" style="91" customWidth="1"/>
    <col min="8" max="8" width="14.88671875" style="91" customWidth="1"/>
    <col min="9" max="9" width="11" style="91" customWidth="1"/>
    <col min="10" max="10" width="5" style="91" customWidth="1"/>
    <col min="11" max="11" width="11.88671875" style="91" customWidth="1"/>
    <col min="12" max="15" width="8.44140625" style="91" customWidth="1"/>
    <col min="16" max="16" width="11.88671875" style="91" customWidth="1"/>
    <col min="17" max="17" width="8" style="91" customWidth="1"/>
    <col min="18" max="18" width="11.88671875" style="91" customWidth="1"/>
    <col min="19" max="16384" width="8" style="91"/>
  </cols>
  <sheetData>
    <row r="1" spans="1:19" ht="18">
      <c r="A1" s="241" t="s">
        <v>59</v>
      </c>
      <c r="B1" s="242"/>
      <c r="C1" s="242"/>
      <c r="D1" s="242"/>
      <c r="E1" s="242"/>
      <c r="F1" s="242"/>
      <c r="G1" s="242"/>
      <c r="H1" s="242"/>
      <c r="I1" s="242"/>
      <c r="M1" s="98"/>
    </row>
    <row r="2" spans="1:19" ht="18">
      <c r="A2" s="241" t="s">
        <v>54</v>
      </c>
      <c r="B2" s="242"/>
      <c r="C2" s="242"/>
      <c r="D2" s="242"/>
      <c r="E2" s="242"/>
      <c r="F2" s="242"/>
      <c r="G2" s="242"/>
      <c r="H2" s="242"/>
      <c r="I2" s="242"/>
      <c r="M2" s="98"/>
    </row>
    <row r="3" spans="1:19" ht="15.6" hidden="1">
      <c r="A3" s="159"/>
      <c r="B3" s="159"/>
      <c r="C3" s="159"/>
      <c r="D3" s="162" t="s">
        <v>55</v>
      </c>
      <c r="G3" s="158"/>
      <c r="H3" s="158"/>
      <c r="I3" s="157"/>
      <c r="M3" s="98"/>
    </row>
    <row r="4" spans="1:19">
      <c r="A4" s="159"/>
      <c r="B4" s="159"/>
      <c r="C4" s="159"/>
      <c r="D4" s="159"/>
      <c r="E4" s="159"/>
      <c r="F4" s="159"/>
      <c r="G4" s="158"/>
      <c r="H4" s="158"/>
      <c r="I4" s="157"/>
      <c r="M4" s="98"/>
    </row>
    <row r="5" spans="1:19" ht="24.75" customHeight="1">
      <c r="A5" s="156"/>
      <c r="B5" s="155" t="s">
        <v>3</v>
      </c>
      <c r="C5" s="155"/>
      <c r="D5" s="155"/>
      <c r="E5" s="155"/>
      <c r="F5" s="155"/>
      <c r="G5" s="155"/>
      <c r="H5" s="155"/>
      <c r="I5" s="154"/>
      <c r="M5" s="98"/>
    </row>
    <row r="6" spans="1:19" ht="24" customHeight="1">
      <c r="A6" s="153"/>
      <c r="B6" s="152" t="s">
        <v>2</v>
      </c>
      <c r="C6" s="152"/>
      <c r="D6" s="152"/>
      <c r="E6" s="152"/>
      <c r="F6" s="152"/>
      <c r="G6" s="152"/>
      <c r="H6" s="152"/>
      <c r="I6" s="221">
        <v>0</v>
      </c>
    </row>
    <row r="7" spans="1:19" ht="24.75" customHeight="1" thickBot="1">
      <c r="A7" s="151"/>
      <c r="B7" s="150" t="s">
        <v>53</v>
      </c>
      <c r="C7" s="149"/>
      <c r="D7" s="149"/>
      <c r="E7" s="149"/>
      <c r="F7" s="148"/>
      <c r="G7" s="147" t="s">
        <v>52</v>
      </c>
      <c r="H7" s="146" t="s">
        <v>4</v>
      </c>
      <c r="I7" s="145" t="s">
        <v>51</v>
      </c>
      <c r="L7" s="140"/>
      <c r="R7" s="140"/>
    </row>
    <row r="8" spans="1:19">
      <c r="A8" s="144"/>
      <c r="B8" s="95"/>
      <c r="C8" s="95"/>
      <c r="D8" s="95"/>
      <c r="E8" s="95"/>
      <c r="F8" s="143"/>
      <c r="G8" s="142"/>
      <c r="H8" s="141"/>
      <c r="I8" s="133"/>
      <c r="R8" s="140"/>
    </row>
    <row r="9" spans="1:19">
      <c r="A9" s="124"/>
      <c r="B9" s="123" t="s">
        <v>50</v>
      </c>
      <c r="C9" s="139"/>
      <c r="D9" s="127"/>
      <c r="E9" s="126"/>
      <c r="F9" s="125"/>
      <c r="G9" s="138"/>
      <c r="H9" s="93"/>
      <c r="I9" s="109"/>
    </row>
    <row r="10" spans="1:19" ht="2.25" customHeight="1">
      <c r="A10" s="124"/>
      <c r="B10" s="123"/>
      <c r="C10" s="139"/>
      <c r="D10" s="127"/>
      <c r="E10" s="126"/>
      <c r="F10" s="125"/>
      <c r="G10" s="138"/>
      <c r="H10" s="93"/>
      <c r="I10" s="109"/>
    </row>
    <row r="11" spans="1:19">
      <c r="A11" s="124"/>
      <c r="B11" s="128" t="e">
        <f>Marshall!I58</f>
        <v>#DIV/0!</v>
      </c>
      <c r="C11" s="127" t="s">
        <v>49</v>
      </c>
      <c r="D11" s="126">
        <f>Marshall!N10</f>
        <v>0</v>
      </c>
      <c r="E11" s="125" t="s">
        <v>48</v>
      </c>
      <c r="G11" s="138" t="e">
        <f>MROUND(SUM(B11*D11),5000)</f>
        <v>#DIV/0!</v>
      </c>
      <c r="H11" s="138"/>
      <c r="I11" s="109"/>
    </row>
    <row r="12" spans="1:19">
      <c r="A12" s="124"/>
      <c r="B12" s="123"/>
      <c r="C12" s="123"/>
      <c r="D12" s="123"/>
      <c r="E12" s="123"/>
      <c r="F12" s="98"/>
      <c r="G12" s="137"/>
      <c r="H12" s="136"/>
      <c r="I12" s="109"/>
    </row>
    <row r="13" spans="1:19">
      <c r="A13" s="124"/>
      <c r="B13" s="123" t="s">
        <v>47</v>
      </c>
      <c r="C13" s="190">
        <v>0</v>
      </c>
      <c r="D13" s="123"/>
      <c r="E13" s="123"/>
      <c r="F13" s="98"/>
      <c r="G13" s="135" t="e">
        <f>ROUND(G11*C13,-3)</f>
        <v>#DIV/0!</v>
      </c>
      <c r="H13" s="93"/>
      <c r="I13" s="109"/>
      <c r="L13" s="94"/>
      <c r="M13" s="96"/>
      <c r="P13" s="94"/>
      <c r="Q13" s="96"/>
      <c r="R13" s="94"/>
      <c r="S13" s="96"/>
    </row>
    <row r="14" spans="1:19" ht="6.75" customHeight="1" thickBot="1">
      <c r="A14" s="131"/>
      <c r="F14" s="98"/>
      <c r="G14" s="122"/>
      <c r="H14" s="134"/>
      <c r="I14" s="115"/>
      <c r="M14" s="96"/>
      <c r="Q14" s="96"/>
      <c r="S14" s="96"/>
    </row>
    <row r="15" spans="1:19">
      <c r="A15" s="124"/>
      <c r="B15" s="123" t="s">
        <v>46</v>
      </c>
      <c r="C15" s="123"/>
      <c r="D15" s="123"/>
      <c r="E15" s="123"/>
      <c r="F15" s="98"/>
      <c r="G15" s="122"/>
      <c r="H15" s="110" t="e">
        <f>SUM(G11:G13)</f>
        <v>#DIV/0!</v>
      </c>
      <c r="I15" s="109"/>
      <c r="K15" s="218" t="s">
        <v>80</v>
      </c>
      <c r="M15" s="96"/>
      <c r="Q15" s="96"/>
      <c r="S15" s="96"/>
    </row>
    <row r="16" spans="1:19" ht="18.75" customHeight="1">
      <c r="A16" s="124"/>
      <c r="B16" s="123" t="s">
        <v>88</v>
      </c>
      <c r="C16" s="123"/>
      <c r="D16" s="123"/>
      <c r="E16" s="123"/>
      <c r="F16" s="98"/>
      <c r="G16" s="122"/>
      <c r="H16" s="98"/>
      <c r="I16" s="122"/>
      <c r="K16" s="219" t="s">
        <v>81</v>
      </c>
      <c r="L16" s="94"/>
      <c r="M16" s="96"/>
      <c r="P16" s="94"/>
      <c r="Q16" s="96"/>
      <c r="R16" s="94"/>
      <c r="S16" s="96"/>
    </row>
    <row r="17" spans="1:19">
      <c r="A17" s="124"/>
      <c r="B17" s="123" t="s">
        <v>45</v>
      </c>
      <c r="C17" s="123"/>
      <c r="D17" s="123"/>
      <c r="E17" s="123"/>
      <c r="F17" s="98"/>
      <c r="G17" s="222">
        <f>Depreciation!E15</f>
        <v>0</v>
      </c>
      <c r="H17" s="132"/>
      <c r="I17" s="122"/>
      <c r="K17" s="187"/>
      <c r="L17" s="94"/>
      <c r="M17" s="96"/>
      <c r="P17" s="94"/>
      <c r="Q17" s="96"/>
      <c r="R17" s="94"/>
      <c r="S17" s="96"/>
    </row>
    <row r="18" spans="1:19" ht="14.4" thickBot="1">
      <c r="A18" s="124"/>
      <c r="B18" s="123" t="s">
        <v>44</v>
      </c>
      <c r="C18" s="123"/>
      <c r="D18" s="123"/>
      <c r="E18" s="123"/>
      <c r="F18" s="98"/>
      <c r="G18" s="222" t="e">
        <f>ROUND(H15*K18,-3)</f>
        <v>#DIV/0!</v>
      </c>
      <c r="H18" s="132"/>
      <c r="I18" s="122"/>
      <c r="K18" s="217">
        <v>-0.2</v>
      </c>
      <c r="L18" s="94"/>
      <c r="M18" s="96"/>
      <c r="P18" s="94"/>
      <c r="Q18" s="96"/>
      <c r="R18" s="94"/>
      <c r="S18" s="96"/>
    </row>
    <row r="19" spans="1:19">
      <c r="A19" s="124"/>
      <c r="B19" s="123" t="s">
        <v>43</v>
      </c>
      <c r="C19" s="123"/>
      <c r="D19" s="123"/>
      <c r="E19" s="123"/>
      <c r="F19" s="98"/>
      <c r="G19" s="222">
        <v>0</v>
      </c>
      <c r="H19" s="132"/>
      <c r="I19" s="122"/>
      <c r="L19" s="94"/>
      <c r="M19" s="96"/>
      <c r="P19" s="94"/>
      <c r="Q19" s="96"/>
      <c r="R19" s="94"/>
      <c r="S19" s="96"/>
    </row>
    <row r="20" spans="1:19">
      <c r="A20" s="124"/>
      <c r="B20" s="123"/>
      <c r="C20" s="123"/>
      <c r="D20" s="123"/>
      <c r="E20" s="123"/>
      <c r="F20" s="98"/>
      <c r="G20" s="133"/>
      <c r="H20" s="222" t="e">
        <f>SUM(G17:G19)</f>
        <v>#DIV/0!</v>
      </c>
      <c r="I20" s="122"/>
      <c r="K20" s="94"/>
      <c r="L20" s="94"/>
      <c r="M20" s="96"/>
      <c r="P20" s="94"/>
      <c r="Q20" s="96"/>
      <c r="R20" s="94"/>
      <c r="S20" s="96"/>
    </row>
    <row r="21" spans="1:19" ht="6.75" customHeight="1">
      <c r="A21" s="131"/>
      <c r="F21" s="98"/>
      <c r="G21" s="122"/>
      <c r="H21" s="130"/>
      <c r="I21" s="115"/>
      <c r="J21" s="129" t="s">
        <v>5</v>
      </c>
      <c r="M21" s="96"/>
      <c r="Q21" s="96"/>
      <c r="S21" s="96"/>
    </row>
    <row r="22" spans="1:19" ht="12.75" customHeight="1">
      <c r="A22" s="124"/>
      <c r="B22" s="123" t="s">
        <v>42</v>
      </c>
      <c r="C22" s="123"/>
      <c r="D22" s="123"/>
      <c r="E22" s="123"/>
      <c r="F22" s="98"/>
      <c r="G22" s="122"/>
      <c r="H22" s="110" t="e">
        <f>SUM(H15:H20)</f>
        <v>#DIV/0!</v>
      </c>
      <c r="I22" s="109" t="e">
        <f>H22/(H22+H25)</f>
        <v>#DIV/0!</v>
      </c>
      <c r="K22" s="108" t="e">
        <f>H22/$D$11</f>
        <v>#DIV/0!</v>
      </c>
      <c r="L22" s="107" t="s">
        <v>39</v>
      </c>
      <c r="M22" s="96"/>
      <c r="Q22" s="96"/>
      <c r="S22" s="96"/>
    </row>
    <row r="23" spans="1:19" ht="12.75" customHeight="1">
      <c r="A23" s="124"/>
      <c r="B23" s="123"/>
      <c r="C23" s="123"/>
      <c r="D23" s="123"/>
      <c r="E23" s="123"/>
      <c r="F23" s="98"/>
      <c r="G23" s="122"/>
      <c r="H23" s="110"/>
      <c r="I23" s="109"/>
      <c r="M23" s="96"/>
      <c r="Q23" s="96"/>
      <c r="S23" s="96"/>
    </row>
    <row r="24" spans="1:19" ht="12.75" customHeight="1">
      <c r="A24" s="124"/>
      <c r="B24" s="123" t="s">
        <v>87</v>
      </c>
      <c r="C24" s="123"/>
      <c r="D24" s="123"/>
      <c r="E24" s="123"/>
      <c r="F24" s="98"/>
      <c r="G24" s="122"/>
      <c r="H24" s="110"/>
      <c r="I24" s="109"/>
      <c r="M24" s="96"/>
      <c r="Q24" s="96"/>
      <c r="S24" s="96"/>
    </row>
    <row r="25" spans="1:19">
      <c r="A25" s="124"/>
      <c r="B25" s="128">
        <v>0</v>
      </c>
      <c r="C25" s="127" t="s">
        <v>41</v>
      </c>
      <c r="D25" s="220">
        <f>Marshall!C46</f>
        <v>0</v>
      </c>
      <c r="E25" s="125" t="s">
        <v>0</v>
      </c>
      <c r="G25" s="122"/>
      <c r="H25" s="172">
        <f>MROUND(+B25*D25,5000)</f>
        <v>0</v>
      </c>
      <c r="I25" s="165" t="e">
        <f>H25/(H22+H25)</f>
        <v>#DIV/0!</v>
      </c>
      <c r="L25" s="94"/>
      <c r="M25" s="96"/>
      <c r="P25" s="94"/>
      <c r="Q25" s="96"/>
      <c r="S25" s="96"/>
    </row>
    <row r="26" spans="1:19">
      <c r="A26" s="124"/>
      <c r="B26" s="123"/>
      <c r="C26" s="123"/>
      <c r="D26" s="123"/>
      <c r="E26" s="123"/>
      <c r="F26" s="98"/>
      <c r="G26" s="122"/>
      <c r="H26" s="121"/>
      <c r="I26" s="166"/>
      <c r="L26" s="94"/>
      <c r="M26" s="96"/>
      <c r="P26" s="94"/>
      <c r="Q26" s="96"/>
      <c r="S26" s="96"/>
    </row>
    <row r="27" spans="1:19" ht="4.5" customHeight="1">
      <c r="A27" s="124"/>
      <c r="B27" s="123"/>
      <c r="C27" s="123"/>
      <c r="D27" s="123"/>
      <c r="E27" s="123"/>
      <c r="F27" s="98"/>
      <c r="G27" s="122"/>
      <c r="H27" s="121"/>
      <c r="I27" s="115"/>
      <c r="L27" s="94"/>
      <c r="M27" s="96"/>
      <c r="P27" s="94"/>
      <c r="Q27" s="96"/>
      <c r="S27" s="96"/>
    </row>
    <row r="28" spans="1:19" ht="3" customHeight="1">
      <c r="A28" s="120"/>
      <c r="B28" s="119"/>
      <c r="C28" s="119"/>
      <c r="D28" s="119"/>
      <c r="E28" s="119"/>
      <c r="F28" s="118"/>
      <c r="G28" s="117"/>
      <c r="H28" s="116"/>
      <c r="I28" s="115"/>
      <c r="K28" s="94"/>
      <c r="M28" s="96"/>
      <c r="Q28" s="96"/>
      <c r="S28" s="96"/>
    </row>
    <row r="29" spans="1:19">
      <c r="A29" s="114"/>
      <c r="B29" s="113" t="s">
        <v>64</v>
      </c>
      <c r="C29" s="113"/>
      <c r="D29" s="113"/>
      <c r="E29" s="113"/>
      <c r="F29" s="112"/>
      <c r="G29" s="111"/>
      <c r="H29" s="93"/>
      <c r="I29" s="109"/>
      <c r="K29" s="94"/>
      <c r="M29" s="96"/>
      <c r="Q29" s="96"/>
      <c r="S29" s="96"/>
    </row>
    <row r="30" spans="1:19">
      <c r="A30" s="114"/>
      <c r="B30" s="113" t="s">
        <v>40</v>
      </c>
      <c r="C30" s="113"/>
      <c r="D30" s="113"/>
      <c r="E30" s="113"/>
      <c r="F30" s="112"/>
      <c r="G30" s="111"/>
      <c r="H30" s="110" t="e">
        <f>MROUND(SUM(H22:H25),5000)</f>
        <v>#DIV/0!</v>
      </c>
      <c r="I30" s="109" t="e">
        <f>H30/$H$30</f>
        <v>#DIV/0!</v>
      </c>
      <c r="K30" s="108" t="e">
        <f>H30/$D$11</f>
        <v>#DIV/0!</v>
      </c>
      <c r="L30" s="107" t="s">
        <v>39</v>
      </c>
      <c r="M30" s="96"/>
      <c r="Q30" s="96"/>
      <c r="S30" s="96"/>
    </row>
    <row r="31" spans="1:19" ht="3" customHeight="1" thickBot="1">
      <c r="A31" s="106"/>
      <c r="B31" s="105"/>
      <c r="C31" s="105"/>
      <c r="D31" s="105"/>
      <c r="E31" s="105"/>
      <c r="F31" s="104"/>
      <c r="G31" s="103"/>
      <c r="H31" s="102"/>
      <c r="I31" s="101"/>
      <c r="K31" s="94"/>
      <c r="M31" s="96"/>
      <c r="Q31" s="96"/>
      <c r="S31" s="96"/>
    </row>
    <row r="32" spans="1:19" ht="6" customHeight="1"/>
    <row r="33" spans="2:20">
      <c r="F33" s="100"/>
      <c r="G33" s="100"/>
      <c r="H33" s="100"/>
      <c r="I33" s="5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93"/>
    </row>
    <row r="34" spans="2:20">
      <c r="B34" s="95"/>
      <c r="C34" s="95"/>
      <c r="D34" s="95"/>
      <c r="E34" s="95"/>
      <c r="F34" s="93"/>
    </row>
    <row r="35" spans="2:20">
      <c r="B35" s="95"/>
      <c r="C35" s="95"/>
      <c r="D35" s="95"/>
      <c r="E35" s="95"/>
      <c r="F35" s="93"/>
      <c r="G35" s="163" t="s">
        <v>12</v>
      </c>
    </row>
    <row r="36" spans="2:20">
      <c r="B36" s="95"/>
      <c r="C36" s="95"/>
      <c r="D36" s="95"/>
      <c r="E36" s="95"/>
      <c r="F36" s="93"/>
    </row>
    <row r="37" spans="2:20">
      <c r="B37" s="95"/>
      <c r="C37" s="95"/>
      <c r="D37" s="95"/>
      <c r="E37" s="95"/>
      <c r="F37" s="93"/>
      <c r="G37" s="99"/>
    </row>
    <row r="38" spans="2:20">
      <c r="B38" s="95"/>
      <c r="C38" s="95"/>
      <c r="D38" s="95"/>
      <c r="E38" s="95"/>
      <c r="F38" s="93"/>
    </row>
    <row r="39" spans="2:20">
      <c r="B39" s="95"/>
      <c r="C39" s="95"/>
      <c r="D39" s="95"/>
      <c r="E39" s="95"/>
      <c r="F39" s="93"/>
      <c r="G39" s="97"/>
    </row>
    <row r="40" spans="2:20">
      <c r="B40" s="98"/>
      <c r="C40" s="98"/>
      <c r="D40" s="98"/>
      <c r="E40" s="98"/>
      <c r="F40" s="93"/>
    </row>
    <row r="41" spans="2:20">
      <c r="B41" s="95"/>
      <c r="C41" s="95"/>
      <c r="D41" s="95"/>
      <c r="E41" s="95"/>
      <c r="F41" s="93"/>
      <c r="G41" s="97"/>
    </row>
    <row r="42" spans="2:20">
      <c r="B42" s="95"/>
      <c r="C42" s="95"/>
      <c r="D42" s="95"/>
      <c r="E42" s="95"/>
      <c r="F42" s="93"/>
    </row>
    <row r="43" spans="2:20">
      <c r="B43" s="95"/>
      <c r="C43" s="95"/>
      <c r="D43" s="95"/>
      <c r="E43" s="95"/>
      <c r="F43" s="93"/>
      <c r="G43" s="96"/>
    </row>
    <row r="44" spans="2:20">
      <c r="B44" s="95"/>
      <c r="C44" s="95"/>
      <c r="D44" s="95"/>
      <c r="E44" s="95"/>
      <c r="F44" s="93"/>
    </row>
    <row r="45" spans="2:20">
      <c r="B45" s="95"/>
      <c r="C45" s="95"/>
      <c r="D45" s="95"/>
      <c r="E45" s="95"/>
      <c r="F45" s="93"/>
    </row>
    <row r="46" spans="2:20">
      <c r="B46" s="95"/>
      <c r="C46" s="95"/>
      <c r="D46" s="95"/>
      <c r="E46" s="95"/>
      <c r="F46" s="93"/>
      <c r="G46" s="94"/>
    </row>
    <row r="47" spans="2:20">
      <c r="F47" s="93"/>
      <c r="G47" s="94"/>
    </row>
    <row r="48" spans="2:20">
      <c r="F48" s="93"/>
      <c r="G48" s="92"/>
    </row>
  </sheetData>
  <mergeCells count="2">
    <mergeCell ref="A1:I1"/>
    <mergeCell ref="A2:I2"/>
  </mergeCells>
  <printOptions horizontalCentered="1" verticalCentered="1"/>
  <pageMargins left="0.25" right="0.25" top="0" bottom="0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456AF-D568-475B-B043-BE01EF80914D}">
  <sheetPr codeName="Sheet3"/>
  <dimension ref="B4:E16"/>
  <sheetViews>
    <sheetView showGridLines="0" workbookViewId="0">
      <selection activeCell="B6" sqref="B6"/>
    </sheetView>
  </sheetViews>
  <sheetFormatPr defaultRowHeight="14.4"/>
  <cols>
    <col min="2" max="2" width="28" customWidth="1"/>
    <col min="3" max="3" width="15.33203125" customWidth="1"/>
    <col min="4" max="4" width="17.33203125" customWidth="1"/>
    <col min="5" max="5" width="21.6640625" customWidth="1"/>
  </cols>
  <sheetData>
    <row r="4" spans="2:5">
      <c r="B4" s="184"/>
      <c r="C4" s="185" t="s">
        <v>65</v>
      </c>
      <c r="D4" s="185"/>
      <c r="E4" s="186" t="s">
        <v>1</v>
      </c>
    </row>
    <row r="5" spans="2:5" ht="15" thickBot="1">
      <c r="B5" s="204" t="s">
        <v>66</v>
      </c>
      <c r="C5" s="205" t="s">
        <v>67</v>
      </c>
      <c r="D5" s="205" t="s">
        <v>68</v>
      </c>
      <c r="E5" s="206" t="s">
        <v>69</v>
      </c>
    </row>
    <row r="6" spans="2:5" ht="25.95" customHeight="1" thickTop="1">
      <c r="B6" s="188" t="s">
        <v>105</v>
      </c>
      <c r="C6" s="201" t="s">
        <v>72</v>
      </c>
      <c r="D6" s="202">
        <v>0</v>
      </c>
      <c r="E6" s="203">
        <v>50</v>
      </c>
    </row>
    <row r="7" spans="2:5" ht="25.95" customHeight="1" thickBot="1">
      <c r="B7" s="173" t="s">
        <v>70</v>
      </c>
      <c r="C7" s="189" t="str">
        <f>C6</f>
        <v>0000</v>
      </c>
      <c r="D7" s="174">
        <v>0</v>
      </c>
      <c r="E7" s="175">
        <v>20</v>
      </c>
    </row>
    <row r="8" spans="2:5" ht="15" thickTop="1">
      <c r="B8" s="176"/>
      <c r="C8" s="176"/>
      <c r="D8" s="176"/>
      <c r="E8" s="176"/>
    </row>
    <row r="9" spans="2:5">
      <c r="B9" s="176"/>
      <c r="C9" s="176"/>
      <c r="D9" s="176"/>
      <c r="E9" s="176"/>
    </row>
    <row r="10" spans="2:5">
      <c r="B10" s="184"/>
      <c r="C10" s="185" t="s">
        <v>74</v>
      </c>
      <c r="D10" s="185" t="s">
        <v>77</v>
      </c>
      <c r="E10" s="186"/>
    </row>
    <row r="11" spans="2:5">
      <c r="B11" s="184"/>
      <c r="C11" s="185" t="s">
        <v>75</v>
      </c>
      <c r="D11" s="185" t="s">
        <v>78</v>
      </c>
      <c r="E11" s="186" t="s">
        <v>1</v>
      </c>
    </row>
    <row r="12" spans="2:5" ht="15" thickBot="1">
      <c r="B12" s="204" t="s">
        <v>73</v>
      </c>
      <c r="C12" s="205" t="s">
        <v>76</v>
      </c>
      <c r="D12" s="205" t="s">
        <v>79</v>
      </c>
      <c r="E12" s="206" t="s">
        <v>79</v>
      </c>
    </row>
    <row r="13" spans="2:5" ht="22.2" customHeight="1" thickTop="1">
      <c r="B13" s="188" t="str">
        <f>B6</f>
        <v>Building Improvements</v>
      </c>
      <c r="C13" s="207">
        <f>SUM(Marshall!I52:I53)</f>
        <v>0</v>
      </c>
      <c r="D13" s="208">
        <f>D6/E6</f>
        <v>0</v>
      </c>
      <c r="E13" s="209">
        <f>ROUND(C13*D13,-3)</f>
        <v>0</v>
      </c>
    </row>
    <row r="14" spans="2:5" ht="22.2" customHeight="1">
      <c r="B14" s="188" t="s">
        <v>70</v>
      </c>
      <c r="C14" s="177">
        <f>SUM(Marshall!I54)</f>
        <v>0</v>
      </c>
      <c r="D14" s="179">
        <f>D7/E7</f>
        <v>0</v>
      </c>
      <c r="E14" s="178">
        <f>ROUND(C14*D14,-3)</f>
        <v>0</v>
      </c>
    </row>
    <row r="15" spans="2:5" ht="22.2" customHeight="1" thickBot="1">
      <c r="B15" s="180" t="s">
        <v>71</v>
      </c>
      <c r="C15" s="181">
        <f>SUM(C13:C14)</f>
        <v>0</v>
      </c>
      <c r="D15" s="182" t="e">
        <f>E15/C15</f>
        <v>#DIV/0!</v>
      </c>
      <c r="E15" s="183">
        <f>MROUND(SUM(E13:E14),5000)</f>
        <v>0</v>
      </c>
    </row>
    <row r="16" spans="2:5" ht="15" thickTop="1"/>
  </sheetData>
  <pageMargins left="0.7" right="0.7" top="0.75" bottom="0.75" header="0.3" footer="0.3"/>
  <pageSetup orientation="portrait" horizontalDpi="4294967295" verticalDpi="4294967295" r:id="rId1"/>
  <ignoredErrors>
    <ignoredError sqref="D15" evalError="1"/>
    <ignoredError sqref="C6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622CB6-2F5A-4A3F-BF34-D2BD6E9EA6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C529CFA-83B5-4E81-8E1D-40D46171DC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CD3BE2-58D5-470E-A773-38F756B6DE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Marshall</vt:lpstr>
      <vt:lpstr>Cost Approach</vt:lpstr>
      <vt:lpstr>Depreciation</vt:lpstr>
      <vt:lpstr>'Cost Approach'!Print_Area</vt:lpstr>
      <vt:lpstr>Marshall!Print_Area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kmuel</cp:lastModifiedBy>
  <cp:lastPrinted>2018-07-27T22:12:02Z</cp:lastPrinted>
  <dcterms:created xsi:type="dcterms:W3CDTF">2008-09-27T04:08:08Z</dcterms:created>
  <dcterms:modified xsi:type="dcterms:W3CDTF">2020-11-16T01:48:15Z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51e4dc0c68bf44c7a302fa366482f503">
    <vt:lpwstr>k3e362469b3d14282bf2_F_20</vt:lpwstr>
  </property>
  <property fmtid="{D5CDD505-2E9C-101B-9397-08002B2CF9AE}" pid="1194" name="g3ec9fe2fc58e42cc815f491e5bbe8284">
    <vt:lpwstr>k07b7d0a756a84ee8806_X_k6424e3c3ce5745ea9ba_A_1</vt:lpwstr>
  </property>
  <property fmtid="{D5CDD505-2E9C-101B-9397-08002B2CF9AE}" pid="1195" name="g98f3e56c6765493e95330356bd78f3c5">
    <vt:lpwstr>k07b7d0a756a84ee8806_X_k6424e3c3ce5745ea9ba_A_2</vt:lpwstr>
  </property>
  <property fmtid="{D5CDD505-2E9C-101B-9397-08002B2CF9AE}" pid="1196" name="g18df6d1559fd47389bdd1790b69347d9">
    <vt:lpwstr>k07b7d0a756a84ee8806_X_k6424e3c3ce5745ea9ba_A_3</vt:lpwstr>
  </property>
  <property fmtid="{D5CDD505-2E9C-101B-9397-08002B2CF9AE}" pid="1197" name="g824ecf7a31734b3e974161ba74c4969d">
    <vt:lpwstr>k07b7d0a756a84ee8806_X_k6424e3c3ce5745ea9ba_A_4</vt:lpwstr>
  </property>
  <property fmtid="{D5CDD505-2E9C-101B-9397-08002B2CF9AE}" pid="1198" name="g052eaa1842be46e7a31a92816f726409">
    <vt:lpwstr>k07b7d0a756a84ee8806_X_k6424e3c3ce5745ea9ba_A_5</vt:lpwstr>
  </property>
  <property fmtid="{D5CDD505-2E9C-101B-9397-08002B2CF9AE}" pid="1199" name="g4514b84601e0423b95b3565eda0bc18a">
    <vt:lpwstr>k07b7d0a756a84ee8806_X_k6424e3c3ce5745ea9ba_A_6</vt:lpwstr>
  </property>
  <property fmtid="{D5CDD505-2E9C-101B-9397-08002B2CF9AE}" pid="1200" name="g7178bbb111bd4e0b953edfb5116e71d1">
    <vt:lpwstr>k07b7d0a756a84ee8806_X_k6424e3c3ce5745ea9ba_A_7</vt:lpwstr>
  </property>
  <property fmtid="{D5CDD505-2E9C-101B-9397-08002B2CF9AE}" pid="1201" name="g6d708e2e03db409d9044c54bfe16494d">
    <vt:lpwstr>k07b7d0a756a84ee8806_X_k6424e3c3ce5745ea9ba_A_8</vt:lpwstr>
  </property>
  <property fmtid="{D5CDD505-2E9C-101B-9397-08002B2CF9AE}" pid="1202" name="g52f7aad0758f4126bf2be6919eab750b">
    <vt:lpwstr>k07b7d0a756a84ee8806_X_k6424e3c3ce5745ea9ba_A_9</vt:lpwstr>
  </property>
  <property fmtid="{D5CDD505-2E9C-101B-9397-08002B2CF9AE}" pid="1203" name="g534f6a92876b4745bff1f4e191e5952b">
    <vt:lpwstr>k07b7d0a756a84ee8806_X_k6424e3c3ce5745ea9ba_A_10</vt:lpwstr>
  </property>
  <property fmtid="{D5CDD505-2E9C-101B-9397-08002B2CF9AE}" pid="1204" name="g2eb148eee82f400ab89b6f39b14a151b">
    <vt:lpwstr>k07b7d0a756a84ee8806_X_k2e749b699a1f494d981_A_1</vt:lpwstr>
  </property>
  <property fmtid="{D5CDD505-2E9C-101B-9397-08002B2CF9AE}" pid="1205" name="gc8b15e3b469f428e996cc56ddd1eb283">
    <vt:lpwstr>k07b7d0a756a84ee8806_X_k2e749b699a1f494d981_A_2</vt:lpwstr>
  </property>
  <property fmtid="{D5CDD505-2E9C-101B-9397-08002B2CF9AE}" pid="1206" name="g7937831a85474ea287afc57d1ae1235c">
    <vt:lpwstr>k07b7d0a756a84ee8806_X_k2e749b699a1f494d981_A_3</vt:lpwstr>
  </property>
  <property fmtid="{D5CDD505-2E9C-101B-9397-08002B2CF9AE}" pid="1207" name="g931f10065d144abb8cdcdcd813acd6aa">
    <vt:lpwstr>k07b7d0a756a84ee8806_X_k2e749b699a1f494d981_A_4</vt:lpwstr>
  </property>
  <property fmtid="{D5CDD505-2E9C-101B-9397-08002B2CF9AE}" pid="1208" name="g770ee57680ce41059d839c8186e3af30">
    <vt:lpwstr>k07b7d0a756a84ee8806_X_k2e749b699a1f494d981_A_5</vt:lpwstr>
  </property>
  <property fmtid="{D5CDD505-2E9C-101B-9397-08002B2CF9AE}" pid="1209" name="gb19e3f25f58f491ea670744a581026cf">
    <vt:lpwstr>k07b7d0a756a84ee8806_X_k2e749b699a1f494d981_A_6</vt:lpwstr>
  </property>
  <property fmtid="{D5CDD505-2E9C-101B-9397-08002B2CF9AE}" pid="1210" name="gc5f1c1da0b2a4fb7af5897f41cbb9826">
    <vt:lpwstr>k07b7d0a756a84ee8806_X_k2e749b699a1f494d981_A_7</vt:lpwstr>
  </property>
  <property fmtid="{D5CDD505-2E9C-101B-9397-08002B2CF9AE}" pid="1211" name="gfeb8563126a54bb18eea2a3dfefbe8f2">
    <vt:lpwstr>k07b7d0a756a84ee8806_X_k2e749b699a1f494d981_A_8</vt:lpwstr>
  </property>
  <property fmtid="{D5CDD505-2E9C-101B-9397-08002B2CF9AE}" pid="1212" name="gab04620932e04eb698e86d4f299479a4">
    <vt:lpwstr>k07b7d0a756a84ee8806_X_k2e749b699a1f494d981_A_9</vt:lpwstr>
  </property>
  <property fmtid="{D5CDD505-2E9C-101B-9397-08002B2CF9AE}" pid="1213" name="g6b61497f891e4695bbdfce4760a11668">
    <vt:lpwstr>k07b7d0a756a84ee8806_X_k2e749b699a1f494d981_A_10</vt:lpwstr>
  </property>
  <property fmtid="{D5CDD505-2E9C-101B-9397-08002B2CF9AE}" pid="1214" name="g0605e2db338a4c0bb06caa156bdab1b5">
    <vt:lpwstr>k07b7d0a756a84ee8806_X_ka2c0bd96310e44f6957_A_10_F_0</vt:lpwstr>
  </property>
  <property fmtid="{D5CDD505-2E9C-101B-9397-08002B2CF9AE}" pid="1215" name="g56be5076b18a41ddb0ef6caa92a8cf06">
    <vt:lpwstr>k07b7d0a756a84ee8806_X_ka2c0bd96310e44f6957_A_9_F_0</vt:lpwstr>
  </property>
  <property fmtid="{D5CDD505-2E9C-101B-9397-08002B2CF9AE}" pid="1216" name="gc22dff26155940ec9e3d925eae9f774c">
    <vt:lpwstr>k07b7d0a756a84ee8806_X_ka2c0bd96310e44f6957_A_8_F_0</vt:lpwstr>
  </property>
  <property fmtid="{D5CDD505-2E9C-101B-9397-08002B2CF9AE}" pid="1217" name="g040593d452b44589a93233df42c22aef">
    <vt:lpwstr>k07b7d0a756a84ee8806_X_ka2c0bd96310e44f6957_A_7_F_0</vt:lpwstr>
  </property>
  <property fmtid="{D5CDD505-2E9C-101B-9397-08002B2CF9AE}" pid="1218" name="ga3ba77b9ed8b4ea79d14efc2fcb227f3">
    <vt:lpwstr>k07b7d0a756a84ee8806_X_ka2c0bd96310e44f6957_A_6_F_0</vt:lpwstr>
  </property>
  <property fmtid="{D5CDD505-2E9C-101B-9397-08002B2CF9AE}" pid="1219" name="g7f484d98a02f4ff6833360a642cd9325">
    <vt:lpwstr>k07b7d0a756a84ee8806_X_ka2c0bd96310e44f6957_A_5_F_0</vt:lpwstr>
  </property>
  <property fmtid="{D5CDD505-2E9C-101B-9397-08002B2CF9AE}" pid="1220" name="gb6d2203c9cec47e2800ce7f7f82b7f3a">
    <vt:lpwstr>k07b7d0a756a84ee8806_X_ka2c0bd96310e44f6957_A_4_F_0</vt:lpwstr>
  </property>
  <property fmtid="{D5CDD505-2E9C-101B-9397-08002B2CF9AE}" pid="1221" name="g543678e648cd4686a9c830c0124bf7b2">
    <vt:lpwstr>k07b7d0a756a84ee8806_X_ka2c0bd96310e44f6957_A_3_F_0</vt:lpwstr>
  </property>
  <property fmtid="{D5CDD505-2E9C-101B-9397-08002B2CF9AE}" pid="1222" name="g44c6473a903b4e60b073d7be103d8193">
    <vt:lpwstr>k07b7d0a756a84ee8806_X_ka2c0bd96310e44f6957_A_2_F_0</vt:lpwstr>
  </property>
  <property fmtid="{D5CDD505-2E9C-101B-9397-08002B2CF9AE}" pid="1223" name="ge477b0d63f614892b28a4bb51e434814">
    <vt:lpwstr>k07b7d0a756a84ee8806_X_ka2c0bd96310e44f6957_A_1_F_0</vt:lpwstr>
  </property>
  <property fmtid="{D5CDD505-2E9C-101B-9397-08002B2CF9AE}" pid="1224" name="g28a70fd0acc546cdb771920e0da9feac">
    <vt:lpwstr>k07b7d0a756a84ee8806_X_k1be57c43b7db4027ac6_A_1</vt:lpwstr>
  </property>
  <property fmtid="{D5CDD505-2E9C-101B-9397-08002B2CF9AE}" pid="1225" name="gd7f059e9534d448282c27d23f99b3654">
    <vt:lpwstr>k07b7d0a756a84ee8806_X_k1be57c43b7db4027ac6_A_2</vt:lpwstr>
  </property>
  <property fmtid="{D5CDD505-2E9C-101B-9397-08002B2CF9AE}" pid="1226" name="gb6a3be739bd947d4bf5c9ae01663c9dd">
    <vt:lpwstr>k07b7d0a756a84ee8806_X_k1be57c43b7db4027ac6_A_3</vt:lpwstr>
  </property>
  <property fmtid="{D5CDD505-2E9C-101B-9397-08002B2CF9AE}" pid="1227" name="g65a19ca4e09e47bfbd32677a1b9a7403">
    <vt:lpwstr>k07b7d0a756a84ee8806_X_k1be57c43b7db4027ac6_A_4</vt:lpwstr>
  </property>
  <property fmtid="{D5CDD505-2E9C-101B-9397-08002B2CF9AE}" pid="1228" name="gd110f4901da74836aa0eb8a45a0e882d">
    <vt:lpwstr>k07b7d0a756a84ee8806_X_k1be57c43b7db4027ac6_A_5</vt:lpwstr>
  </property>
  <property fmtid="{D5CDD505-2E9C-101B-9397-08002B2CF9AE}" pid="1229" name="g84431c695af34d9d98fdfa430344f85e">
    <vt:lpwstr>k07b7d0a756a84ee8806_X_k1be57c43b7db4027ac6_A_6</vt:lpwstr>
  </property>
  <property fmtid="{D5CDD505-2E9C-101B-9397-08002B2CF9AE}" pid="1230" name="g00d09c885717470c91b56312d3a30a1c">
    <vt:lpwstr>k07b7d0a756a84ee8806_X_k1be57c43b7db4027ac6_A_7</vt:lpwstr>
  </property>
  <property fmtid="{D5CDD505-2E9C-101B-9397-08002B2CF9AE}" pid="1231" name="geb88f82977984fbe9b19b905260b9812">
    <vt:lpwstr>k07b7d0a756a84ee8806_X_k1be57c43b7db4027ac6_A_8</vt:lpwstr>
  </property>
  <property fmtid="{D5CDD505-2E9C-101B-9397-08002B2CF9AE}" pid="1232" name="gb787b653358b488180ce2f36ec09440c">
    <vt:lpwstr>k07b7d0a756a84ee8806_X_k1be57c43b7db4027ac6_A_9</vt:lpwstr>
  </property>
  <property fmtid="{D5CDD505-2E9C-101B-9397-08002B2CF9AE}" pid="1233" name="g7ba90628f61249edaa0d8f86b62da133">
    <vt:lpwstr>k07b7d0a756a84ee8806_X_k1be57c43b7db4027ac6_A_10</vt:lpwstr>
  </property>
  <property fmtid="{D5CDD505-2E9C-101B-9397-08002B2CF9AE}" pid="1234" name="gde767443f627499ea5a8d0e93faa2050">
    <vt:lpwstr>kefe4e906e27a457c829</vt:lpwstr>
  </property>
  <property fmtid="{D5CDD505-2E9C-101B-9397-08002B2CF9AE}" pid="1235" name="ga2d5a82de32e43898fefc5cbb56febc6">
    <vt:lpwstr>kf644da2e3f614666822</vt:lpwstr>
  </property>
  <property fmtid="{D5CDD505-2E9C-101B-9397-08002B2CF9AE}" pid="1236" name="WorkbookGuid">
    <vt:lpwstr>489d028c-0067-415c-9e38-0a3754d3736e</vt:lpwstr>
  </property>
  <property fmtid="{D5CDD505-2E9C-101B-9397-08002B2CF9AE}" pid="1237" name="ContentTypeId">
    <vt:lpwstr>0x010100CF5F8BD6FB4F524198FB3326D5055444</vt:lpwstr>
  </property>
</Properties>
</file>