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2909AA80-FC73-4A58-9841-2136BF93487D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arshall" sheetId="1" r:id="rId1"/>
    <sheet name="Cost Approach" sheetId="2" r:id="rId2"/>
    <sheet name="Depreciation" sheetId="3" r:id="rId3"/>
  </sheets>
  <definedNames>
    <definedName name="_xlnm.Print_Area" localSheetId="1">'Cost Approach'!$A$1:$I$33</definedName>
    <definedName name="_xlnm.Print_Area" localSheetId="0">Marshall!$A$1:$I$64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14" i="3" l="1"/>
  <c r="D13" i="3"/>
  <c r="B13" i="3"/>
  <c r="C7" i="3"/>
  <c r="H25" i="2"/>
  <c r="D25" i="2"/>
  <c r="N62" i="1"/>
  <c r="I60" i="1"/>
  <c r="B59" i="1"/>
  <c r="B58" i="1"/>
  <c r="I54" i="1"/>
  <c r="I51" i="1"/>
  <c r="I59" i="1" s="1"/>
  <c r="C14" i="3" s="1"/>
  <c r="E14" i="3" s="1"/>
  <c r="H45" i="1"/>
  <c r="H46" i="1" s="1"/>
  <c r="I48" i="1" s="1"/>
  <c r="I58" i="1" s="1"/>
  <c r="H35" i="1"/>
  <c r="I35" i="1" s="1"/>
  <c r="H34" i="1"/>
  <c r="H31" i="1"/>
  <c r="H30" i="1"/>
  <c r="I31" i="1" s="1"/>
  <c r="F28" i="1"/>
  <c r="H26" i="1"/>
  <c r="I27" i="1" s="1"/>
  <c r="I37" i="1" s="1"/>
  <c r="I41" i="1" s="1"/>
  <c r="H25" i="1"/>
  <c r="H22" i="1"/>
  <c r="F18" i="1"/>
  <c r="K10" i="1"/>
  <c r="D11" i="2" s="1"/>
  <c r="I57" i="1" l="1"/>
  <c r="H41" i="1"/>
  <c r="C13" i="3" l="1"/>
  <c r="I62" i="1"/>
  <c r="I63" i="1" s="1"/>
  <c r="B11" i="2" s="1"/>
  <c r="G11" i="2" s="1"/>
  <c r="G13" i="2" l="1"/>
  <c r="H15" i="2" s="1"/>
  <c r="C15" i="3"/>
  <c r="E13" i="3"/>
  <c r="E15" i="3" s="1"/>
  <c r="G18" i="2" l="1"/>
  <c r="D15" i="3"/>
  <c r="G17" i="2"/>
  <c r="H20" i="2" s="1"/>
  <c r="H22" i="2" s="1"/>
  <c r="K22" i="2" l="1"/>
  <c r="I22" i="2"/>
  <c r="H30" i="2"/>
  <c r="I25" i="2"/>
  <c r="K30" i="2" l="1"/>
  <c r="I30" i="2"/>
</calcChain>
</file>

<file path=xl/sharedStrings.xml><?xml version="1.0" encoding="utf-8"?>
<sst xmlns="http://schemas.openxmlformats.org/spreadsheetml/2006/main" count="117" uniqueCount="103">
  <si>
    <t>MARSHALL VALUATION SERVICE</t>
  </si>
  <si>
    <t>GENERAL DATA</t>
  </si>
  <si>
    <t>Subject Property Name:</t>
  </si>
  <si>
    <t>Former American Red Cross Lab Test Facility</t>
  </si>
  <si>
    <t>Occupancy:</t>
  </si>
  <si>
    <t>Lt. Indust. Whse. Shell (454)</t>
  </si>
  <si>
    <t>Building Class:</t>
  </si>
  <si>
    <t>"C"</t>
  </si>
  <si>
    <t>Quality:</t>
  </si>
  <si>
    <t>Good</t>
  </si>
  <si>
    <t>GBA (SF)</t>
  </si>
  <si>
    <t>Exterior Wall:</t>
  </si>
  <si>
    <t>CTU</t>
  </si>
  <si>
    <t>Gross Building Area:</t>
  </si>
  <si>
    <t>31,040</t>
  </si>
  <si>
    <t>Interior Office Area:</t>
  </si>
  <si>
    <t>Storage Mezzanine:</t>
  </si>
  <si>
    <t>Stories:</t>
  </si>
  <si>
    <t>Marshall Reference:</t>
  </si>
  <si>
    <t>Sec. 14 / P. 35 (2/20)</t>
  </si>
  <si>
    <t>HARD REPLACEMENT COSTS:</t>
  </si>
  <si>
    <t>Warehouse Base Cost / SF:</t>
  </si>
  <si>
    <t>Add:  Fire Sprinkler</t>
  </si>
  <si>
    <t>Add:  Heat</t>
  </si>
  <si>
    <t>Add:  N / A</t>
  </si>
  <si>
    <t>Adjusted Base Cost / SF:</t>
  </si>
  <si>
    <t>Story Height Multplier</t>
  </si>
  <si>
    <t>Floor Area Multplier</t>
  </si>
  <si>
    <t>Floor Area:</t>
  </si>
  <si>
    <t>Unadjusted Base Cost:</t>
  </si>
  <si>
    <t>Office Base Cost / SF:</t>
  </si>
  <si>
    <t>Mezzanine Storage Base Cost / SF:</t>
  </si>
  <si>
    <t>Sec. 14 / P. 17 (2/20)</t>
  </si>
  <si>
    <t>Local Area Cost Multiplier:</t>
  </si>
  <si>
    <t>Current Cost  Multiplier:</t>
  </si>
  <si>
    <t xml:space="preserve">TOTAL BASE COST (GBA = </t>
  </si>
  <si>
    <t>)</t>
  </si>
  <si>
    <t>ADDITIONAL SOFT COSTS:</t>
  </si>
  <si>
    <t>Mos. Of</t>
  </si>
  <si>
    <t>Annual</t>
  </si>
  <si>
    <t>Professional Fees:</t>
  </si>
  <si>
    <t>Construction</t>
  </si>
  <si>
    <t>Taxes</t>
  </si>
  <si>
    <t>Taxes During Construction:</t>
  </si>
  <si>
    <t>Miscellaneous:</t>
  </si>
  <si>
    <t>Absorption / Lease-up Costs</t>
  </si>
  <si>
    <t>TOTAL ADDITIONAL SITE COSTS:</t>
  </si>
  <si>
    <t>(Rounded)</t>
  </si>
  <si>
    <t>SITE IMPROVEMENTS:</t>
  </si>
  <si>
    <t>Primary Site:</t>
  </si>
  <si>
    <t>FURNITURE, FIXTURES, &amp; EQUIPMENT</t>
  </si>
  <si>
    <t>No Accurate Estimate Available - Excluded from Analysis</t>
  </si>
  <si>
    <t>TOTAL REPLACEMENT COST:</t>
  </si>
  <si>
    <t>BUILDINGS</t>
  </si>
  <si>
    <t>FF&amp;E (Excluded from this analysis)</t>
  </si>
  <si>
    <t>MARSHALL REPLACEMENT COST NEW:</t>
  </si>
  <si>
    <t>TOTAL:</t>
  </si>
  <si>
    <t>PER SF:</t>
  </si>
  <si>
    <t xml:space="preserve"> </t>
  </si>
  <si>
    <t>STABILIZED MARKET VALUATION</t>
  </si>
  <si>
    <t>VIA THE COST APPROACH</t>
  </si>
  <si>
    <t>(Excluding Surplus Land)</t>
  </si>
  <si>
    <t>ASSUMPTIONS</t>
  </si>
  <si>
    <t>Date of Value</t>
  </si>
  <si>
    <t>DIRECT / INDIRECT COSTS</t>
  </si>
  <si>
    <t>SUBTOTAL</t>
  </si>
  <si>
    <t>TOTAL</t>
  </si>
  <si>
    <t>%</t>
  </si>
  <si>
    <t>TOTAL DIRECT AND INDIRECT COSTS:</t>
  </si>
  <si>
    <t>/ SF    x</t>
  </si>
  <si>
    <t>SF GBA</t>
  </si>
  <si>
    <t>Developer's Profit Estimated at</t>
  </si>
  <si>
    <t>REPRODUCTION COST NEW</t>
  </si>
  <si>
    <t xml:space="preserve">Functional </t>
  </si>
  <si>
    <t>Less Accrued Depreciation</t>
  </si>
  <si>
    <t>Obsolesence</t>
  </si>
  <si>
    <t xml:space="preserve">  -  Physical Deterioration</t>
  </si>
  <si>
    <t xml:space="preserve">  -  Functional Obsolescence </t>
  </si>
  <si>
    <t xml:space="preserve">  -  Economic Obsolescence</t>
  </si>
  <si>
    <t>PRESENT VALUE OF IMPROVEMENTS</t>
  </si>
  <si>
    <t>/ SF GBA</t>
  </si>
  <si>
    <t>LAND VALUE - Primary Site</t>
  </si>
  <si>
    <t>/ SF   x</t>
  </si>
  <si>
    <t>SF</t>
  </si>
  <si>
    <t>CONCLUDED STABILIZED MARKET VALUE OF THE</t>
  </si>
  <si>
    <t>SUBJECT PROPERTY VIA THE COST APPROACH</t>
  </si>
  <si>
    <t>Year Built</t>
  </si>
  <si>
    <t>Total</t>
  </si>
  <si>
    <t>Improvement Component</t>
  </si>
  <si>
    <t>(Renovated)</t>
  </si>
  <si>
    <t>Effective Age</t>
  </si>
  <si>
    <t>Economic Life</t>
  </si>
  <si>
    <t>Building Improvements</t>
  </si>
  <si>
    <t>0000</t>
  </si>
  <si>
    <t>Site Improvements</t>
  </si>
  <si>
    <t>Allocated</t>
  </si>
  <si>
    <t>Incurable</t>
  </si>
  <si>
    <t>Replacement</t>
  </si>
  <si>
    <t>Physical</t>
  </si>
  <si>
    <t>Cost Item</t>
  </si>
  <si>
    <t>Cost New</t>
  </si>
  <si>
    <t>Depreciation</t>
  </si>
  <si>
    <t>TOTAL (Rounded):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</si>
</sst>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"/>
    <numFmt numFmtId="165" formatCode="&quot;$&quot;#,##0.00"/>
    <numFmt numFmtId="166" formatCode="&quot;$&quot;0.00\/\s\f"/>
    <numFmt numFmtId="167" formatCode="#,##0\s\f\ \X"/>
    <numFmt numFmtId="168" formatCode="#,##0\ \S\F"/>
    <numFmt numFmtId="169" formatCode="#,##0.000"/>
    <numFmt numFmtId="170" formatCode="#,##0\s\f"/>
    <numFmt numFmtId="171" formatCode="#,##0\ ;\(#,##0\)"/>
    <numFmt numFmtId="172" formatCode="0.0%\ \ "/>
    <numFmt numFmtId="173" formatCode="0.0%"/>
    <numFmt numFmtId="174" formatCode="_(* #,##0_);_(* \(#,##0\);_(* &quot;-&quot;??_);_(@_)"/>
  </numFmts>
  <fonts count="11" x14ac:knownFonts="1">
    <font>
      <sz val="11"/>
      <color rgb="FF000000"/>
      <name val="Calibri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FFFFFF"/>
      <name val="Calibri"/>
      <family val="2"/>
    </font>
    <font>
      <u/>
      <sz val="10"/>
      <color rgb="FF000000"/>
      <name val="Calibri"/>
      <family val="2"/>
    </font>
    <font>
      <sz val="10"/>
      <color rgb="FFFFFFFF"/>
      <name val="Calibri"/>
      <family val="2"/>
    </font>
    <font>
      <sz val="8"/>
      <color rgb="FFFFFFFF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</fills>
  <borders count="54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5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64" fontId="1" fillId="0" borderId="0" xfId="0" applyNumberFormat="1" applyFont="1"/>
    <xf numFmtId="164" fontId="3" fillId="2" borderId="4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5" fontId="3" fillId="2" borderId="5" xfId="0" applyNumberFormat="1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1" fillId="0" borderId="7" xfId="0" applyNumberFormat="1" applyFont="1" applyBorder="1"/>
    <xf numFmtId="0" fontId="1" fillId="0" borderId="0" xfId="0" applyFont="1"/>
    <xf numFmtId="5" fontId="4" fillId="0" borderId="0" xfId="0" applyNumberFormat="1" applyFont="1"/>
    <xf numFmtId="0" fontId="1" fillId="0" borderId="0" xfId="0" applyFont="1" applyAlignment="1">
      <alignment horizontal="right"/>
    </xf>
    <xf numFmtId="0" fontId="2" fillId="0" borderId="8" xfId="0" applyFont="1" applyBorder="1"/>
    <xf numFmtId="5" fontId="1" fillId="0" borderId="0" xfId="0" applyNumberFormat="1" applyFont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0" xfId="0" applyFont="1" applyFill="1" applyBorder="1"/>
    <xf numFmtId="0" fontId="3" fillId="2" borderId="11" xfId="0" applyFont="1" applyFill="1" applyBorder="1" applyAlignment="1">
      <alignment horizontal="left"/>
    </xf>
    <xf numFmtId="5" fontId="1" fillId="0" borderId="12" xfId="0" applyNumberFormat="1" applyFont="1" applyBorder="1"/>
    <xf numFmtId="0" fontId="1" fillId="0" borderId="13" xfId="0" applyFont="1" applyBorder="1"/>
    <xf numFmtId="0" fontId="2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164" fontId="1" fillId="0" borderId="7" xfId="0" applyNumberFormat="1" applyFont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1" fillId="0" borderId="8" xfId="0" applyFont="1" applyBorder="1"/>
    <xf numFmtId="0" fontId="1" fillId="0" borderId="7" xfId="0" applyFont="1" applyBorder="1"/>
    <xf numFmtId="5" fontId="1" fillId="0" borderId="15" xfId="0" applyNumberFormat="1" applyFont="1" applyBorder="1"/>
    <xf numFmtId="5" fontId="2" fillId="0" borderId="7" xfId="0" applyNumberFormat="1" applyFont="1" applyBorder="1"/>
    <xf numFmtId="5" fontId="1" fillId="3" borderId="0" xfId="0" applyNumberFormat="1" applyFont="1" applyFill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1" fillId="0" borderId="12" xfId="0" applyFont="1" applyBorder="1"/>
    <xf numFmtId="0" fontId="2" fillId="0" borderId="14" xfId="0" applyFont="1" applyBorder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5" fontId="3" fillId="2" borderId="9" xfId="0" applyNumberFormat="1" applyFont="1" applyFill="1" applyBorder="1" applyAlignment="1">
      <alignment horizontal="center"/>
    </xf>
    <xf numFmtId="5" fontId="3" fillId="2" borderId="10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5" fontId="5" fillId="2" borderId="9" xfId="0" applyNumberFormat="1" applyFont="1" applyFill="1" applyBorder="1" applyAlignment="1">
      <alignment horizontal="center"/>
    </xf>
    <xf numFmtId="5" fontId="5" fillId="2" borderId="10" xfId="0" applyNumberFormat="1" applyFont="1" applyFill="1" applyBorder="1" applyAlignment="1">
      <alignment horizontal="center"/>
    </xf>
    <xf numFmtId="5" fontId="6" fillId="2" borderId="10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/>
    <xf numFmtId="164" fontId="7" fillId="0" borderId="7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7" fontId="1" fillId="0" borderId="0" xfId="0" applyNumberFormat="1" applyFont="1" applyAlignment="1">
      <alignment horizontal="center"/>
    </xf>
    <xf numFmtId="7" fontId="7" fillId="0" borderId="0" xfId="0" quotePrefix="1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0" fontId="7" fillId="0" borderId="8" xfId="0" applyFont="1" applyBorder="1"/>
    <xf numFmtId="165" fontId="1" fillId="0" borderId="0" xfId="0" applyNumberFormat="1" applyFont="1" applyAlignment="1">
      <alignment horizontal="right"/>
    </xf>
    <xf numFmtId="0" fontId="7" fillId="0" borderId="0" xfId="0" applyFont="1"/>
    <xf numFmtId="164" fontId="7" fillId="3" borderId="7" xfId="0" applyNumberFormat="1" applyFont="1" applyFill="1" applyBorder="1" applyAlignment="1">
      <alignment horizontal="right"/>
    </xf>
    <xf numFmtId="169" fontId="1" fillId="3" borderId="17" xfId="0" applyNumberFormat="1" applyFont="1" applyFill="1" applyBorder="1" applyAlignment="1">
      <alignment horizontal="right"/>
    </xf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9" fontId="1" fillId="3" borderId="7" xfId="0" applyNumberFormat="1" applyFont="1" applyFill="1" applyBorder="1" applyAlignment="1">
      <alignment horizontal="right"/>
    </xf>
    <xf numFmtId="7" fontId="1" fillId="0" borderId="7" xfId="0" applyNumberFormat="1" applyFont="1" applyBorder="1" applyAlignment="1">
      <alignment horizontal="center"/>
    </xf>
    <xf numFmtId="7" fontId="1" fillId="0" borderId="0" xfId="0" applyNumberFormat="1" applyFont="1" applyAlignment="1">
      <alignment horizontal="left"/>
    </xf>
    <xf numFmtId="0" fontId="7" fillId="0" borderId="8" xfId="0" applyFont="1" applyBorder="1"/>
    <xf numFmtId="7" fontId="1" fillId="3" borderId="0" xfId="0" applyNumberFormat="1" applyFont="1" applyFill="1" applyAlignment="1">
      <alignment horizontal="left"/>
    </xf>
    <xf numFmtId="7" fontId="1" fillId="3" borderId="0" xfId="0" applyNumberFormat="1" applyFont="1" applyFill="1" applyAlignment="1">
      <alignment horizontal="center"/>
    </xf>
    <xf numFmtId="7" fontId="2" fillId="3" borderId="0" xfId="0" applyNumberFormat="1" applyFont="1" applyFill="1" applyAlignment="1">
      <alignment horizontal="center"/>
    </xf>
    <xf numFmtId="0" fontId="8" fillId="3" borderId="8" xfId="0" applyFont="1" applyFill="1" applyBorder="1"/>
    <xf numFmtId="7" fontId="1" fillId="3" borderId="7" xfId="0" applyNumberFormat="1" applyFont="1" applyFill="1" applyBorder="1" applyAlignment="1">
      <alignment horizontal="center"/>
    </xf>
    <xf numFmtId="7" fontId="3" fillId="2" borderId="9" xfId="0" applyNumberFormat="1" applyFont="1" applyFill="1" applyBorder="1" applyAlignment="1">
      <alignment horizontal="center"/>
    </xf>
    <xf numFmtId="7" fontId="3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" fillId="0" borderId="1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3" fontId="1" fillId="0" borderId="0" xfId="0" applyNumberFormat="1" applyFont="1"/>
    <xf numFmtId="0" fontId="3" fillId="2" borderId="11" xfId="0" applyFont="1" applyFill="1" applyBorder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171" fontId="1" fillId="0" borderId="0" xfId="0" applyNumberFormat="1" applyFont="1"/>
    <xf numFmtId="5" fontId="1" fillId="0" borderId="0" xfId="0" applyNumberFormat="1" applyFont="1" applyAlignment="1">
      <alignment horizontal="right"/>
    </xf>
    <xf numFmtId="0" fontId="1" fillId="0" borderId="0" xfId="0" applyFont="1"/>
    <xf numFmtId="5" fontId="1" fillId="0" borderId="0" xfId="0" applyNumberFormat="1" applyFont="1"/>
    <xf numFmtId="171" fontId="1" fillId="0" borderId="0" xfId="0" applyNumberFormat="1" applyFont="1" applyAlignment="1">
      <alignment horizontal="left"/>
    </xf>
    <xf numFmtId="10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171" fontId="1" fillId="0" borderId="19" xfId="0" applyNumberFormat="1" applyFont="1" applyBorder="1"/>
    <xf numFmtId="171" fontId="1" fillId="0" borderId="19" xfId="0" applyNumberFormat="1" applyFont="1" applyBorder="1" applyAlignment="1">
      <alignment horizontal="center"/>
    </xf>
    <xf numFmtId="0" fontId="1" fillId="0" borderId="18" xfId="0" applyFont="1" applyBorder="1"/>
    <xf numFmtId="171" fontId="3" fillId="2" borderId="12" xfId="0" applyNumberFormat="1" applyFont="1" applyFill="1" applyBorder="1"/>
    <xf numFmtId="171" fontId="3" fillId="2" borderId="13" xfId="0" applyNumberFormat="1" applyFont="1" applyFill="1" applyBorder="1"/>
    <xf numFmtId="171" fontId="3" fillId="2" borderId="14" xfId="0" applyNumberFormat="1" applyFont="1" applyFill="1" applyBorder="1"/>
    <xf numFmtId="171" fontId="1" fillId="0" borderId="0" xfId="0" quotePrefix="1" applyNumberFormat="1" applyFont="1"/>
    <xf numFmtId="7" fontId="1" fillId="0" borderId="0" xfId="0" applyNumberFormat="1" applyFont="1"/>
    <xf numFmtId="172" fontId="1" fillId="0" borderId="20" xfId="0" applyNumberFormat="1" applyFont="1" applyBorder="1" applyAlignment="1">
      <alignment horizontal="right"/>
    </xf>
    <xf numFmtId="5" fontId="7" fillId="0" borderId="20" xfId="0" applyNumberFormat="1" applyFont="1" applyBorder="1" applyAlignment="1">
      <alignment horizontal="right"/>
    </xf>
    <xf numFmtId="171" fontId="7" fillId="0" borderId="20" xfId="0" applyNumberFormat="1" applyFont="1" applyBorder="1" applyAlignment="1">
      <alignment horizontal="center"/>
    </xf>
    <xf numFmtId="0" fontId="3" fillId="2" borderId="7" xfId="0" applyFont="1" applyFill="1" applyBorder="1"/>
    <xf numFmtId="171" fontId="3" fillId="2" borderId="0" xfId="0" applyNumberFormat="1" applyFont="1" applyFill="1" applyAlignment="1">
      <alignment horizontal="left"/>
    </xf>
    <xf numFmtId="171" fontId="3" fillId="2" borderId="8" xfId="0" applyNumberFormat="1" applyFont="1" applyFill="1" applyBorder="1" applyAlignment="1">
      <alignment horizontal="left"/>
    </xf>
    <xf numFmtId="10" fontId="1" fillId="0" borderId="20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171" fontId="3" fillId="2" borderId="23" xfId="0" applyNumberFormat="1" applyFont="1" applyFill="1" applyBorder="1" applyAlignment="1">
      <alignment horizontal="left"/>
    </xf>
    <xf numFmtId="0" fontId="7" fillId="0" borderId="0" xfId="0" applyFont="1" applyAlignment="1">
      <alignment horizontal="right"/>
    </xf>
    <xf numFmtId="171" fontId="1" fillId="0" borderId="20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7" fillId="0" borderId="8" xfId="0" applyNumberFormat="1" applyFont="1" applyBorder="1" applyAlignment="1">
      <alignment horizontal="left"/>
    </xf>
    <xf numFmtId="0" fontId="1" fillId="3" borderId="0" xfId="0" applyFont="1" applyFill="1" applyAlignment="1">
      <alignment horizontal="left"/>
    </xf>
    <xf numFmtId="3" fontId="1" fillId="0" borderId="0" xfId="0" quotePrefix="1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10" fontId="1" fillId="0" borderId="0" xfId="0" applyNumberFormat="1" applyFont="1" applyAlignment="1">
      <alignment horizontal="left"/>
    </xf>
    <xf numFmtId="171" fontId="7" fillId="0" borderId="24" xfId="0" applyNumberFormat="1" applyFont="1" applyBorder="1" applyAlignment="1">
      <alignment horizontal="right"/>
    </xf>
    <xf numFmtId="171" fontId="1" fillId="0" borderId="8" xfId="0" applyNumberFormat="1" applyFont="1" applyBorder="1"/>
    <xf numFmtId="171" fontId="7" fillId="0" borderId="20" xfId="0" applyNumberFormat="1" applyFont="1" applyBorder="1" applyAlignment="1">
      <alignment horizontal="right"/>
    </xf>
    <xf numFmtId="171" fontId="1" fillId="0" borderId="24" xfId="0" applyNumberFormat="1" applyFont="1" applyBorder="1" applyAlignment="1">
      <alignment horizontal="center"/>
    </xf>
    <xf numFmtId="37" fontId="7" fillId="0" borderId="20" xfId="0" applyNumberFormat="1" applyFont="1" applyBorder="1" applyAlignment="1">
      <alignment horizontal="right"/>
    </xf>
    <xf numFmtId="171" fontId="1" fillId="0" borderId="20" xfId="0" applyNumberFormat="1" applyFont="1" applyBorder="1" applyAlignment="1">
      <alignment horizontal="right"/>
    </xf>
    <xf numFmtId="37" fontId="1" fillId="0" borderId="25" xfId="0" applyNumberFormat="1" applyFont="1" applyBorder="1" applyAlignment="1">
      <alignment horizontal="right"/>
    </xf>
    <xf numFmtId="5" fontId="1" fillId="0" borderId="0" xfId="0" applyNumberFormat="1" applyFont="1" applyAlignment="1">
      <alignment horizontal="right"/>
    </xf>
    <xf numFmtId="171" fontId="2" fillId="0" borderId="20" xfId="0" applyNumberFormat="1" applyFont="1" applyBorder="1" applyAlignment="1">
      <alignment horizontal="right"/>
    </xf>
    <xf numFmtId="5" fontId="1" fillId="0" borderId="20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73" fontId="1" fillId="0" borderId="0" xfId="0" applyNumberFormat="1" applyFont="1"/>
    <xf numFmtId="173" fontId="1" fillId="0" borderId="24" xfId="0" applyNumberFormat="1" applyFont="1" applyBorder="1" applyAlignment="1">
      <alignment horizontal="center"/>
    </xf>
    <xf numFmtId="171" fontId="1" fillId="0" borderId="24" xfId="0" applyNumberFormat="1" applyFont="1" applyBorder="1"/>
    <xf numFmtId="171" fontId="1" fillId="0" borderId="22" xfId="0" applyNumberFormat="1" applyFont="1" applyBorder="1" applyAlignment="1">
      <alignment horizontal="left"/>
    </xf>
    <xf numFmtId="171" fontId="1" fillId="0" borderId="8" xfId="0" applyNumberFormat="1" applyFont="1" applyBorder="1" applyAlignment="1">
      <alignment horizontal="left"/>
    </xf>
    <xf numFmtId="171" fontId="3" fillId="2" borderId="26" xfId="0" applyNumberFormat="1" applyFont="1" applyFill="1" applyBorder="1" applyAlignment="1">
      <alignment horizontal="center"/>
    </xf>
    <xf numFmtId="173" fontId="3" fillId="2" borderId="27" xfId="0" applyNumberFormat="1" applyFont="1" applyFill="1" applyBorder="1" applyAlignment="1">
      <alignment horizontal="center"/>
    </xf>
    <xf numFmtId="171" fontId="3" fillId="2" borderId="28" xfId="0" applyNumberFormat="1" applyFont="1" applyFill="1" applyBorder="1" applyAlignment="1">
      <alignment horizontal="center"/>
    </xf>
    <xf numFmtId="0" fontId="3" fillId="2" borderId="13" xfId="0" applyFont="1" applyFill="1" applyBorder="1"/>
    <xf numFmtId="171" fontId="3" fillId="2" borderId="13" xfId="0" applyNumberFormat="1" applyFont="1" applyFill="1" applyBorder="1" applyAlignment="1">
      <alignment horizontal="left"/>
    </xf>
    <xf numFmtId="171" fontId="3" fillId="2" borderId="27" xfId="0" applyNumberFormat="1" applyFont="1" applyFill="1" applyBorder="1" applyAlignment="1">
      <alignment horizontal="left"/>
    </xf>
    <xf numFmtId="171" fontId="3" fillId="2" borderId="14" xfId="0" applyNumberFormat="1" applyFont="1" applyFill="1" applyBorder="1" applyAlignment="1">
      <alignment horizontal="left"/>
    </xf>
    <xf numFmtId="171" fontId="1" fillId="0" borderId="15" xfId="0" applyNumberFormat="1" applyFont="1" applyBorder="1"/>
    <xf numFmtId="171" fontId="1" fillId="0" borderId="29" xfId="0" applyNumberFormat="1" applyFont="1" applyBorder="1"/>
    <xf numFmtId="171" fontId="3" fillId="2" borderId="30" xfId="0" applyNumberFormat="1" applyFont="1" applyFill="1" applyBorder="1" applyAlignment="1">
      <alignment horizontal="center"/>
    </xf>
    <xf numFmtId="171" fontId="3" fillId="2" borderId="31" xfId="0" applyNumberFormat="1" applyFont="1" applyFill="1" applyBorder="1" applyAlignment="1">
      <alignment horizontal="left"/>
    </xf>
    <xf numFmtId="171" fontId="3" fillId="2" borderId="32" xfId="0" applyNumberFormat="1" applyFont="1" applyFill="1" applyBorder="1" applyAlignment="1">
      <alignment horizontal="center"/>
    </xf>
    <xf numFmtId="171" fontId="1" fillId="0" borderId="0" xfId="0" applyNumberFormat="1" applyFont="1"/>
    <xf numFmtId="0" fontId="1" fillId="0" borderId="0" xfId="0" applyFont="1"/>
    <xf numFmtId="171" fontId="7" fillId="0" borderId="0" xfId="0" applyNumberFormat="1" applyFont="1" applyAlignment="1">
      <alignment horizontal="center"/>
    </xf>
    <xf numFmtId="7" fontId="7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7" fontId="7" fillId="0" borderId="0" xfId="0" applyNumberFormat="1" applyFont="1" applyAlignment="1">
      <alignment horizontal="center"/>
    </xf>
    <xf numFmtId="166" fontId="1" fillId="3" borderId="0" xfId="0" applyNumberFormat="1" applyFont="1" applyFill="1" applyAlignment="1">
      <alignment horizontal="center"/>
    </xf>
    <xf numFmtId="172" fontId="1" fillId="0" borderId="25" xfId="0" applyNumberFormat="1" applyFont="1" applyBorder="1" applyAlignment="1">
      <alignment horizontal="right"/>
    </xf>
    <xf numFmtId="172" fontId="1" fillId="0" borderId="24" xfId="0" applyNumberFormat="1" applyFont="1" applyBorder="1" applyAlignment="1">
      <alignment horizontal="right"/>
    </xf>
    <xf numFmtId="0" fontId="1" fillId="0" borderId="33" xfId="0" applyFont="1" applyBorder="1"/>
    <xf numFmtId="3" fontId="1" fillId="0" borderId="3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4" fontId="2" fillId="0" borderId="0" xfId="0" applyNumberFormat="1" applyFont="1"/>
    <xf numFmtId="0" fontId="2" fillId="0" borderId="0" xfId="0" applyFont="1"/>
    <xf numFmtId="5" fontId="7" fillId="0" borderId="25" xfId="0" applyNumberFormat="1" applyFont="1" applyBorder="1" applyAlignment="1">
      <alignment horizontal="right"/>
    </xf>
    <xf numFmtId="0" fontId="1" fillId="0" borderId="35" xfId="0" applyFont="1" applyBorder="1" applyAlignment="1">
      <alignment horizontal="left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0" xfId="0" applyFont="1"/>
    <xf numFmtId="6" fontId="1" fillId="0" borderId="37" xfId="0" applyNumberFormat="1" applyFont="1" applyBorder="1" applyAlignment="1">
      <alignment horizontal="center" vertical="center" wrapText="1"/>
    </xf>
    <xf numFmtId="6" fontId="1" fillId="0" borderId="31" xfId="0" applyNumberFormat="1" applyFont="1" applyBorder="1" applyAlignment="1">
      <alignment horizontal="center" vertical="center" wrapText="1"/>
    </xf>
    <xf numFmtId="173" fontId="1" fillId="0" borderId="38" xfId="0" applyNumberFormat="1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6" fontId="1" fillId="0" borderId="35" xfId="0" applyNumberFormat="1" applyFont="1" applyBorder="1" applyAlignment="1">
      <alignment horizontal="center" vertical="center" wrapText="1"/>
    </xf>
    <xf numFmtId="173" fontId="7" fillId="0" borderId="35" xfId="0" applyNumberFormat="1" applyFont="1" applyBorder="1" applyAlignment="1">
      <alignment horizontal="center" vertical="center" wrapText="1"/>
    </xf>
    <xf numFmtId="6" fontId="7" fillId="0" borderId="36" xfId="0" applyNumberFormat="1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40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 vertical="center" wrapText="1"/>
    </xf>
    <xf numFmtId="173" fontId="7" fillId="0" borderId="0" xfId="0" applyNumberFormat="1" applyFont="1" applyAlignment="1">
      <alignment horizontal="left"/>
    </xf>
    <xf numFmtId="174" fontId="1" fillId="0" borderId="42" xfId="0" applyNumberFormat="1" applyFont="1" applyBorder="1"/>
    <xf numFmtId="173" fontId="1" fillId="0" borderId="39" xfId="0" applyNumberFormat="1" applyFont="1" applyBorder="1"/>
    <xf numFmtId="3" fontId="1" fillId="0" borderId="42" xfId="0" applyNumberFormat="1" applyFont="1" applyBorder="1" applyAlignment="1">
      <alignment horizontal="center"/>
    </xf>
    <xf numFmtId="165" fontId="1" fillId="0" borderId="39" xfId="0" applyNumberFormat="1" applyFont="1" applyBorder="1" applyAlignment="1">
      <alignment horizontal="center"/>
    </xf>
    <xf numFmtId="174" fontId="1" fillId="0" borderId="43" xfId="0" applyNumberFormat="1" applyFont="1" applyBorder="1"/>
    <xf numFmtId="173" fontId="1" fillId="0" borderId="44" xfId="0" applyNumberFormat="1" applyFont="1" applyBorder="1"/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1" fillId="3" borderId="40" xfId="0" quotePrefix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left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6" fontId="1" fillId="0" borderId="40" xfId="0" applyNumberFormat="1" applyFont="1" applyBorder="1" applyAlignment="1">
      <alignment horizontal="center" vertical="center" wrapText="1"/>
    </xf>
    <xf numFmtId="173" fontId="1" fillId="0" borderId="40" xfId="0" applyNumberFormat="1" applyFont="1" applyBorder="1" applyAlignment="1">
      <alignment horizontal="center" vertical="center" wrapText="1"/>
    </xf>
    <xf numFmtId="6" fontId="1" fillId="0" borderId="15" xfId="0" applyNumberFormat="1" applyFont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7" fontId="1" fillId="0" borderId="33" xfId="0" applyNumberFormat="1" applyFont="1" applyBorder="1"/>
    <xf numFmtId="173" fontId="1" fillId="0" borderId="34" xfId="0" applyNumberFormat="1" applyFont="1" applyBorder="1" applyAlignment="1">
      <alignment horizontal="center"/>
    </xf>
    <xf numFmtId="3" fontId="1" fillId="0" borderId="0" xfId="0" quotePrefix="1" applyNumberFormat="1" applyFont="1" applyAlignment="1">
      <alignment horizontal="center"/>
    </xf>
    <xf numFmtId="6" fontId="7" fillId="0" borderId="20" xfId="0" applyNumberFormat="1" applyFont="1" applyBorder="1" applyAlignment="1">
      <alignment horizontal="right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2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3" borderId="20" xfId="0" applyFont="1" applyFill="1" applyBorder="1" applyAlignment="1">
      <alignment horizontal="center" vertical="top" wrapText="1"/>
    </xf>
    <xf numFmtId="3" fontId="1" fillId="0" borderId="0" xfId="0" applyNumberFormat="1" applyFont="1" applyAlignment="1">
      <alignment horizontal="center"/>
    </xf>
    <xf numFmtId="3" fontId="1" fillId="0" borderId="20" xfId="0" applyNumberFormat="1" applyFont="1" applyBorder="1" applyAlignment="1">
      <alignment horizontal="center" vertical="top" wrapText="1"/>
    </xf>
    <xf numFmtId="15" fontId="1" fillId="0" borderId="7" xfId="0" applyNumberFormat="1" applyFont="1" applyBorder="1" applyAlignment="1">
      <alignment horizontal="right"/>
    </xf>
    <xf numFmtId="3" fontId="1" fillId="0" borderId="2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7" fontId="7" fillId="0" borderId="0" xfId="0" applyNumberFormat="1" applyFont="1" applyAlignment="1">
      <alignment horizontal="left"/>
    </xf>
    <xf numFmtId="0" fontId="0" fillId="0" borderId="0" xfId="0"/>
    <xf numFmtId="171" fontId="9" fillId="0" borderId="0" xfId="0" applyNumberFormat="1" applyFont="1" applyAlignment="1">
      <alignment horizontal="center"/>
    </xf>
    <xf numFmtId="0" fontId="10" fillId="0" borderId="0" xfId="0" applyFont="1"/>
    <xf numFmtId="165" fontId="1" fillId="3" borderId="0" xfId="0" applyNumberFormat="1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9" fontId="1" fillId="3" borderId="0" xfId="0" applyNumberFormat="1" applyFont="1" applyFill="1" applyBorder="1" applyAlignment="1">
      <alignment horizontal="right"/>
    </xf>
    <xf numFmtId="170" fontId="1" fillId="0" borderId="0" xfId="0" applyNumberFormat="1" applyFont="1" applyBorder="1" applyAlignment="1">
      <alignment horizontal="right"/>
    </xf>
    <xf numFmtId="165" fontId="1" fillId="0" borderId="52" xfId="0" applyNumberFormat="1" applyFont="1" applyBorder="1" applyAlignment="1">
      <alignment horizontal="right"/>
    </xf>
    <xf numFmtId="0" fontId="1" fillId="0" borderId="52" xfId="0" applyFont="1" applyBorder="1"/>
    <xf numFmtId="165" fontId="1" fillId="3" borderId="52" xfId="0" applyNumberFormat="1" applyFont="1" applyFill="1" applyBorder="1" applyAlignment="1">
      <alignment horizontal="right"/>
    </xf>
    <xf numFmtId="170" fontId="1" fillId="0" borderId="52" xfId="0" applyNumberFormat="1" applyFont="1" applyBorder="1" applyAlignment="1">
      <alignment horizontal="right"/>
    </xf>
    <xf numFmtId="7" fontId="1" fillId="0" borderId="5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"/>
  <sheetViews>
    <sheetView showGridLines="0" tabSelected="1" zoomScale="110" zoomScaleNormal="110" workbookViewId="0">
      <selection activeCell="F23" sqref="F23"/>
    </sheetView>
  </sheetViews>
  <sheetFormatPr defaultColWidth="9.109375" defaultRowHeight="14.4" x14ac:dyDescent="0.3"/>
  <cols>
    <col min="1" max="1" width="1.664062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3.88671875" style="2" customWidth="1"/>
    <col min="8" max="8" width="12.33203125" style="2" customWidth="1"/>
    <col min="9" max="9" width="23.109375" style="2" customWidth="1"/>
    <col min="10" max="10" width="2.88671875" style="2" customWidth="1"/>
    <col min="11" max="11" width="9.109375" style="1"/>
    <col min="12" max="12" width="10.88671875" style="1" customWidth="1"/>
    <col min="13" max="13" width="12.109375" style="1" customWidth="1"/>
    <col min="14" max="14" width="17.44140625" style="1" customWidth="1"/>
    <col min="15" max="15" width="9.109375" style="1"/>
  </cols>
  <sheetData>
    <row r="1" spans="1:12" ht="15.6" customHeight="1" x14ac:dyDescent="0.3">
      <c r="A1" s="90"/>
    </row>
    <row r="2" spans="1:12" ht="18" customHeight="1" x14ac:dyDescent="0.35">
      <c r="A2" s="231" t="s">
        <v>0</v>
      </c>
      <c r="B2" s="231"/>
      <c r="C2" s="231"/>
      <c r="D2" s="231"/>
      <c r="E2" s="231"/>
      <c r="F2" s="231"/>
      <c r="G2" s="231"/>
      <c r="H2" s="231"/>
      <c r="I2" s="231"/>
    </row>
    <row r="3" spans="1:12" ht="8.25" customHeight="1" x14ac:dyDescent="0.3">
      <c r="A3" s="89"/>
      <c r="B3" s="88"/>
      <c r="C3" s="88"/>
      <c r="D3" s="88"/>
      <c r="E3" s="88"/>
      <c r="F3" s="88"/>
      <c r="G3" s="88"/>
      <c r="H3" s="88"/>
      <c r="I3" s="88"/>
    </row>
    <row r="4" spans="1:12" ht="16.5" customHeight="1" x14ac:dyDescent="0.3">
      <c r="A4" s="87" t="s">
        <v>1</v>
      </c>
      <c r="B4" s="24"/>
      <c r="C4" s="24"/>
      <c r="D4" s="24"/>
      <c r="E4" s="24"/>
      <c r="F4" s="24"/>
      <c r="G4" s="24"/>
      <c r="H4" s="24"/>
      <c r="I4" s="23"/>
    </row>
    <row r="5" spans="1:12" ht="27.6" x14ac:dyDescent="0.3">
      <c r="A5" s="35"/>
      <c r="B5" s="219" t="s">
        <v>2</v>
      </c>
      <c r="C5" s="221"/>
      <c r="D5" s="222"/>
      <c r="E5" s="1"/>
      <c r="G5" s="1"/>
      <c r="I5" s="223" t="s">
        <v>3</v>
      </c>
    </row>
    <row r="6" spans="1:12" ht="14.4" customHeight="1" x14ac:dyDescent="0.3">
      <c r="A6" s="35"/>
      <c r="B6" s="219" t="s">
        <v>4</v>
      </c>
      <c r="C6" s="221"/>
      <c r="D6" s="224"/>
      <c r="E6" s="1"/>
      <c r="G6" s="1"/>
      <c r="I6" s="225" t="s">
        <v>5</v>
      </c>
    </row>
    <row r="7" spans="1:12" x14ac:dyDescent="0.3">
      <c r="A7" s="35"/>
      <c r="B7" s="219" t="s">
        <v>6</v>
      </c>
      <c r="C7" s="221"/>
      <c r="D7" s="224"/>
      <c r="E7" s="1"/>
      <c r="G7" s="1"/>
      <c r="I7" s="220" t="s">
        <v>7</v>
      </c>
      <c r="K7" s="210"/>
    </row>
    <row r="8" spans="1:12" x14ac:dyDescent="0.3">
      <c r="A8" s="35"/>
      <c r="B8" s="219" t="s">
        <v>8</v>
      </c>
      <c r="C8" s="221"/>
      <c r="D8" s="224"/>
      <c r="E8" s="1"/>
      <c r="G8" s="1"/>
      <c r="I8" s="220" t="s">
        <v>9</v>
      </c>
      <c r="K8" s="211" t="s">
        <v>10</v>
      </c>
    </row>
    <row r="9" spans="1:12" x14ac:dyDescent="0.3">
      <c r="A9" s="35"/>
      <c r="B9" s="219" t="s">
        <v>11</v>
      </c>
      <c r="C9" s="221"/>
      <c r="D9" s="224"/>
      <c r="E9" s="1"/>
      <c r="G9" s="1"/>
      <c r="I9" s="220" t="s">
        <v>12</v>
      </c>
      <c r="K9" s="168"/>
    </row>
    <row r="10" spans="1:12" ht="14.4" customHeight="1" x14ac:dyDescent="0.3">
      <c r="A10" s="35"/>
      <c r="B10" s="219" t="s">
        <v>13</v>
      </c>
      <c r="C10" s="221"/>
      <c r="D10" s="226"/>
      <c r="E10" s="1"/>
      <c r="G10" s="1"/>
      <c r="I10" s="229" t="s">
        <v>14</v>
      </c>
      <c r="K10" s="169" t="str">
        <f>I10</f>
        <v>31,040</v>
      </c>
      <c r="L10" s="86"/>
    </row>
    <row r="11" spans="1:12" x14ac:dyDescent="0.3">
      <c r="A11" s="35"/>
      <c r="B11" s="219" t="s">
        <v>15</v>
      </c>
      <c r="C11" s="221"/>
      <c r="D11" s="226"/>
      <c r="E11" s="1"/>
      <c r="G11" s="1"/>
      <c r="I11" s="227">
        <v>0</v>
      </c>
      <c r="K11" s="86"/>
      <c r="L11" s="86"/>
    </row>
    <row r="12" spans="1:12" x14ac:dyDescent="0.3">
      <c r="A12" s="35"/>
      <c r="B12" s="219" t="s">
        <v>16</v>
      </c>
      <c r="C12" s="221"/>
      <c r="D12" s="226"/>
      <c r="E12" s="1"/>
      <c r="G12" s="1"/>
      <c r="I12" s="227">
        <v>0</v>
      </c>
      <c r="K12" s="86"/>
      <c r="L12" s="86"/>
    </row>
    <row r="13" spans="1:12" x14ac:dyDescent="0.3">
      <c r="A13" s="35"/>
      <c r="B13" s="219" t="s">
        <v>17</v>
      </c>
      <c r="C13" s="221"/>
      <c r="D13" s="224"/>
      <c r="E13" s="1"/>
      <c r="G13" s="1"/>
      <c r="I13" s="220">
        <v>1</v>
      </c>
    </row>
    <row r="14" spans="1:12" x14ac:dyDescent="0.3">
      <c r="A14" s="35"/>
      <c r="B14" s="219" t="s">
        <v>18</v>
      </c>
      <c r="C14" s="221"/>
      <c r="D14" s="224"/>
      <c r="E14" s="1"/>
      <c r="G14" s="1"/>
      <c r="I14" s="225" t="s">
        <v>19</v>
      </c>
    </row>
    <row r="15" spans="1:12" ht="3" customHeight="1" x14ac:dyDescent="0.3">
      <c r="A15" s="35"/>
      <c r="B15" s="34"/>
      <c r="C15" s="85"/>
      <c r="D15" s="28"/>
      <c r="E15" s="18"/>
      <c r="F15" s="84"/>
      <c r="G15" s="18"/>
      <c r="I15" s="83"/>
    </row>
    <row r="16" spans="1:12" ht="15.75" customHeight="1" x14ac:dyDescent="0.3">
      <c r="A16" s="82" t="s">
        <v>20</v>
      </c>
      <c r="B16" s="81"/>
      <c r="C16" s="81"/>
      <c r="D16" s="81"/>
      <c r="E16" s="81"/>
      <c r="F16" s="81"/>
      <c r="G16" s="81"/>
      <c r="H16" s="81"/>
      <c r="I16" s="80"/>
    </row>
    <row r="17" spans="1:9" ht="6.6" customHeight="1" x14ac:dyDescent="0.3">
      <c r="A17" s="78"/>
      <c r="B17" s="77"/>
      <c r="C17" s="77"/>
      <c r="D17" s="76"/>
      <c r="E17" s="76"/>
      <c r="F17" s="76"/>
      <c r="G17" s="76"/>
      <c r="H17" s="76"/>
      <c r="I17" s="79"/>
    </row>
    <row r="18" spans="1:9" x14ac:dyDescent="0.3">
      <c r="A18" s="74"/>
      <c r="B18" s="161" t="s">
        <v>21</v>
      </c>
      <c r="C18" s="63"/>
      <c r="D18" s="60"/>
      <c r="E18" s="60"/>
      <c r="F18" s="60" t="str">
        <f>I14</f>
        <v>Sec. 14 / P. 35 (2/20)</v>
      </c>
      <c r="G18" s="60"/>
      <c r="H18" s="162">
        <v>0</v>
      </c>
      <c r="I18" s="72"/>
    </row>
    <row r="19" spans="1:9" x14ac:dyDescent="0.3">
      <c r="A19" s="74"/>
      <c r="B19" s="73" t="s">
        <v>22</v>
      </c>
      <c r="C19" s="63"/>
      <c r="D19" s="60"/>
      <c r="E19" s="60"/>
      <c r="F19" s="60"/>
      <c r="G19" s="60"/>
      <c r="H19" s="162">
        <v>0</v>
      </c>
      <c r="I19" s="72"/>
    </row>
    <row r="20" spans="1:9" x14ac:dyDescent="0.3">
      <c r="A20" s="74"/>
      <c r="B20" s="75" t="s">
        <v>23</v>
      </c>
      <c r="C20" s="63"/>
      <c r="D20" s="60"/>
      <c r="E20" s="60"/>
      <c r="F20" s="60"/>
      <c r="G20" s="60"/>
      <c r="H20" s="162">
        <v>0</v>
      </c>
      <c r="I20" s="72"/>
    </row>
    <row r="21" spans="1:9" x14ac:dyDescent="0.3">
      <c r="A21" s="74"/>
      <c r="B21" s="75" t="s">
        <v>24</v>
      </c>
      <c r="C21" s="63"/>
      <c r="D21" s="60"/>
      <c r="E21" s="60"/>
      <c r="F21" s="60"/>
      <c r="G21" s="60"/>
      <c r="H21" s="236">
        <v>0</v>
      </c>
      <c r="I21" s="72"/>
    </row>
    <row r="22" spans="1:9" x14ac:dyDescent="0.3">
      <c r="A22" s="64"/>
      <c r="B22" s="217" t="s">
        <v>25</v>
      </c>
      <c r="C22" s="218"/>
      <c r="D22" s="216"/>
      <c r="E22" s="216"/>
      <c r="F22" s="216"/>
      <c r="G22" s="216"/>
      <c r="H22" s="240">
        <f>SUM(H18:H21)</f>
        <v>0</v>
      </c>
      <c r="I22" s="72"/>
    </row>
    <row r="23" spans="1:9" ht="19.5" customHeight="1" x14ac:dyDescent="0.3">
      <c r="A23" s="35"/>
      <c r="B23" s="1" t="s">
        <v>26</v>
      </c>
      <c r="C23" s="218"/>
      <c r="D23" s="216"/>
      <c r="E23" s="216"/>
      <c r="F23" s="216"/>
      <c r="G23" s="216"/>
      <c r="H23" s="238">
        <v>1</v>
      </c>
      <c r="I23" s="71"/>
    </row>
    <row r="24" spans="1:9" x14ac:dyDescent="0.3">
      <c r="A24" s="35"/>
      <c r="B24" s="1" t="s">
        <v>27</v>
      </c>
      <c r="C24" s="218"/>
      <c r="D24" s="216"/>
      <c r="E24" s="216"/>
      <c r="F24" s="216"/>
      <c r="G24" s="216"/>
      <c r="H24" s="238">
        <v>1</v>
      </c>
      <c r="I24" s="71"/>
    </row>
    <row r="25" spans="1:9" x14ac:dyDescent="0.3">
      <c r="A25" s="64"/>
      <c r="B25" s="217" t="s">
        <v>25</v>
      </c>
      <c r="C25" s="218"/>
      <c r="D25" s="216"/>
      <c r="E25" s="216"/>
      <c r="F25" s="216"/>
      <c r="G25" s="216"/>
      <c r="H25" s="240">
        <f>H22*H23*H24</f>
        <v>0</v>
      </c>
      <c r="I25" s="72"/>
    </row>
    <row r="26" spans="1:9" x14ac:dyDescent="0.3">
      <c r="A26" s="35"/>
      <c r="B26" s="34" t="s">
        <v>28</v>
      </c>
      <c r="C26" s="63"/>
      <c r="D26" s="60"/>
      <c r="E26" s="60"/>
      <c r="F26" s="60"/>
      <c r="G26" s="60"/>
      <c r="H26" s="239" t="str">
        <f>I10</f>
        <v>31,040</v>
      </c>
      <c r="I26" s="72"/>
    </row>
    <row r="27" spans="1:9" x14ac:dyDescent="0.3">
      <c r="A27" s="35"/>
      <c r="B27" s="34" t="s">
        <v>29</v>
      </c>
      <c r="C27" s="63"/>
      <c r="D27" s="60"/>
      <c r="E27" s="60"/>
      <c r="F27" s="60"/>
      <c r="G27" s="60"/>
      <c r="H27" s="241"/>
      <c r="I27" s="32">
        <f>+H26*H25</f>
        <v>0</v>
      </c>
    </row>
    <row r="28" spans="1:9" ht="18" customHeight="1" x14ac:dyDescent="0.3">
      <c r="A28" s="74"/>
      <c r="B28" s="161" t="s">
        <v>30</v>
      </c>
      <c r="C28" s="63"/>
      <c r="D28" s="60"/>
      <c r="E28" s="60"/>
      <c r="F28" s="60" t="str">
        <f>F18</f>
        <v>Sec. 14 / P. 35 (2/20)</v>
      </c>
      <c r="G28" s="60"/>
      <c r="H28" s="236">
        <v>0</v>
      </c>
      <c r="I28" s="72"/>
    </row>
    <row r="29" spans="1:9" x14ac:dyDescent="0.3">
      <c r="A29" s="74"/>
      <c r="B29" s="75" t="s">
        <v>24</v>
      </c>
      <c r="C29" s="63"/>
      <c r="D29" s="60"/>
      <c r="E29" s="60"/>
      <c r="F29" s="60"/>
      <c r="G29" s="60"/>
      <c r="H29" s="237">
        <v>0</v>
      </c>
      <c r="I29" s="72"/>
    </row>
    <row r="30" spans="1:9" x14ac:dyDescent="0.3">
      <c r="A30" s="74"/>
      <c r="B30" s="73" t="s">
        <v>25</v>
      </c>
      <c r="C30" s="63"/>
      <c r="D30" s="60"/>
      <c r="E30" s="60"/>
      <c r="F30" s="60"/>
      <c r="G30" s="60"/>
      <c r="H30" s="237">
        <f>SUM(H28:H29)</f>
        <v>0</v>
      </c>
      <c r="I30" s="72"/>
    </row>
    <row r="31" spans="1:9" x14ac:dyDescent="0.3">
      <c r="A31" s="35"/>
      <c r="B31" s="34" t="s">
        <v>28</v>
      </c>
      <c r="C31" s="63"/>
      <c r="D31" s="60"/>
      <c r="E31" s="60"/>
      <c r="F31" s="60"/>
      <c r="G31" s="60"/>
      <c r="H31" s="239">
        <f>I11</f>
        <v>0</v>
      </c>
      <c r="I31" s="32">
        <f>+H31*H30</f>
        <v>0</v>
      </c>
    </row>
    <row r="32" spans="1:9" ht="21" customHeight="1" x14ac:dyDescent="0.3">
      <c r="A32" s="74"/>
      <c r="B32" s="232" t="s">
        <v>31</v>
      </c>
      <c r="C32" s="233"/>
      <c r="D32" s="233"/>
      <c r="E32" s="60"/>
      <c r="F32" s="216" t="s">
        <v>32</v>
      </c>
      <c r="G32" s="60"/>
      <c r="H32" s="242">
        <v>0</v>
      </c>
      <c r="I32" s="72"/>
    </row>
    <row r="33" spans="1:14" x14ac:dyDescent="0.3">
      <c r="A33" s="74"/>
      <c r="B33" s="75" t="s">
        <v>24</v>
      </c>
      <c r="C33" s="63"/>
      <c r="D33" s="60"/>
      <c r="E33" s="60"/>
      <c r="F33" s="60"/>
      <c r="G33" s="60"/>
      <c r="H33" s="237">
        <v>0</v>
      </c>
      <c r="I33" s="72"/>
    </row>
    <row r="34" spans="1:14" x14ac:dyDescent="0.3">
      <c r="A34" s="74"/>
      <c r="B34" s="73" t="s">
        <v>25</v>
      </c>
      <c r="C34" s="63"/>
      <c r="D34" s="60"/>
      <c r="E34" s="60"/>
      <c r="F34" s="60"/>
      <c r="G34" s="60"/>
      <c r="H34" s="240">
        <f>SUM(H32:H33)</f>
        <v>0</v>
      </c>
      <c r="I34" s="72"/>
    </row>
    <row r="35" spans="1:14" x14ac:dyDescent="0.3">
      <c r="A35" s="35"/>
      <c r="B35" s="34" t="s">
        <v>28</v>
      </c>
      <c r="C35" s="63"/>
      <c r="D35" s="60"/>
      <c r="E35" s="60"/>
      <c r="F35" s="60"/>
      <c r="G35" s="60"/>
      <c r="H35" s="239">
        <f>I12</f>
        <v>0</v>
      </c>
      <c r="I35" s="32">
        <f>+H35*H34</f>
        <v>0</v>
      </c>
    </row>
    <row r="36" spans="1:14" x14ac:dyDescent="0.3">
      <c r="A36" s="35"/>
      <c r="B36" s="34"/>
      <c r="C36" s="63"/>
      <c r="D36" s="60"/>
      <c r="E36" s="60"/>
      <c r="F36" s="60"/>
      <c r="G36" s="60"/>
      <c r="H36" s="243"/>
      <c r="I36" s="244"/>
    </row>
    <row r="37" spans="1:14" x14ac:dyDescent="0.3">
      <c r="A37" s="35"/>
      <c r="B37" s="34" t="s">
        <v>29</v>
      </c>
      <c r="C37" s="63"/>
      <c r="D37" s="60"/>
      <c r="E37" s="60"/>
      <c r="F37" s="60"/>
      <c r="G37" s="60"/>
      <c r="H37" s="18"/>
      <c r="I37" s="32">
        <f>SUM(I27:I35)</f>
        <v>0</v>
      </c>
    </row>
    <row r="38" spans="1:14" x14ac:dyDescent="0.3">
      <c r="A38" s="35"/>
      <c r="B38" s="34" t="s">
        <v>33</v>
      </c>
      <c r="C38" s="70"/>
      <c r="D38" s="69"/>
      <c r="E38" s="69"/>
      <c r="F38" s="69"/>
      <c r="G38" s="69"/>
      <c r="H38" s="1"/>
      <c r="I38" s="71">
        <v>1</v>
      </c>
    </row>
    <row r="39" spans="1:14" x14ac:dyDescent="0.3">
      <c r="A39" s="35"/>
      <c r="B39" s="34" t="s">
        <v>34</v>
      </c>
      <c r="C39" s="70"/>
      <c r="D39" s="69"/>
      <c r="E39" s="69"/>
      <c r="F39" s="69"/>
      <c r="G39" s="69"/>
      <c r="H39" s="1"/>
      <c r="I39" s="68">
        <v>1</v>
      </c>
    </row>
    <row r="40" spans="1:14" x14ac:dyDescent="0.3">
      <c r="A40" s="35"/>
      <c r="B40" s="66"/>
      <c r="C40" s="63"/>
      <c r="D40" s="60"/>
      <c r="E40" s="60"/>
      <c r="F40" s="60"/>
      <c r="G40" s="60"/>
      <c r="H40" s="65"/>
      <c r="I40" s="67"/>
    </row>
    <row r="41" spans="1:14" x14ac:dyDescent="0.3">
      <c r="A41" s="64" t="s">
        <v>35</v>
      </c>
      <c r="B41" s="34"/>
      <c r="C41" s="63"/>
      <c r="D41" s="62" t="str">
        <f>+K10</f>
        <v>31,040</v>
      </c>
      <c r="E41" s="61" t="s">
        <v>36</v>
      </c>
      <c r="F41" s="60"/>
      <c r="G41" s="60"/>
      <c r="H41" s="59">
        <f>I41/$I$10</f>
        <v>0</v>
      </c>
      <c r="I41" s="67">
        <f>MROUND((I37)*I38*I39,5000)</f>
        <v>0</v>
      </c>
    </row>
    <row r="42" spans="1:14" ht="7.5" customHeight="1" x14ac:dyDescent="0.3">
      <c r="A42" s="44"/>
      <c r="B42" s="28"/>
      <c r="C42" s="28"/>
      <c r="D42" s="28"/>
      <c r="E42" s="28"/>
      <c r="F42" s="28"/>
      <c r="G42" s="28"/>
      <c r="H42" s="28"/>
      <c r="I42" s="43"/>
    </row>
    <row r="43" spans="1:14" ht="16.5" customHeight="1" x14ac:dyDescent="0.3">
      <c r="A43" s="42" t="s">
        <v>37</v>
      </c>
      <c r="B43" s="41"/>
      <c r="C43" s="41"/>
      <c r="D43" s="41"/>
      <c r="E43" s="41"/>
      <c r="F43" s="41"/>
      <c r="G43" s="41"/>
      <c r="H43" s="41"/>
      <c r="I43" s="40"/>
      <c r="L43" s="197" t="s">
        <v>38</v>
      </c>
      <c r="M43" s="198" t="s">
        <v>39</v>
      </c>
    </row>
    <row r="44" spans="1:14" x14ac:dyDescent="0.3">
      <c r="A44" s="21"/>
      <c r="B44" s="34" t="s">
        <v>40</v>
      </c>
      <c r="C44" s="34"/>
      <c r="D44" s="34"/>
      <c r="E44" s="34"/>
      <c r="F44" s="34"/>
      <c r="G44" s="34"/>
      <c r="H44" s="22">
        <v>0</v>
      </c>
      <c r="I44" s="38"/>
      <c r="L44" s="199" t="s">
        <v>41</v>
      </c>
      <c r="M44" s="200" t="s">
        <v>42</v>
      </c>
    </row>
    <row r="45" spans="1:14" x14ac:dyDescent="0.3">
      <c r="A45" s="21"/>
      <c r="B45" s="34" t="s">
        <v>43</v>
      </c>
      <c r="C45" s="34"/>
      <c r="D45" s="34"/>
      <c r="E45" s="34"/>
      <c r="F45" s="34"/>
      <c r="G45" s="34"/>
      <c r="H45" s="39">
        <f>ROUND(M46*1.03/12*L46,-2)</f>
        <v>0</v>
      </c>
      <c r="I45" s="38"/>
      <c r="L45" s="191"/>
      <c r="M45" s="192"/>
    </row>
    <row r="46" spans="1:14" x14ac:dyDescent="0.3">
      <c r="A46" s="21"/>
      <c r="B46" s="34" t="s">
        <v>44</v>
      </c>
      <c r="C46" s="34"/>
      <c r="D46" s="34"/>
      <c r="E46" s="34"/>
      <c r="F46" s="34"/>
      <c r="G46" s="34"/>
      <c r="H46" s="22">
        <f>ROUND(SUM(H44:H45)*0.2,-2)</f>
        <v>0</v>
      </c>
      <c r="I46" s="38"/>
      <c r="L46" s="193">
        <v>0</v>
      </c>
      <c r="M46" s="194">
        <v>0</v>
      </c>
    </row>
    <row r="47" spans="1:14" ht="14.4" customHeight="1" x14ac:dyDescent="0.3">
      <c r="A47" s="35"/>
      <c r="B47" s="34" t="s">
        <v>45</v>
      </c>
      <c r="C47" s="34"/>
      <c r="D47" s="34"/>
      <c r="E47" s="34"/>
      <c r="F47" s="34"/>
      <c r="G47" s="34"/>
      <c r="H47" s="37">
        <v>0</v>
      </c>
      <c r="I47" s="36"/>
      <c r="L47" s="195"/>
      <c r="M47" s="196"/>
    </row>
    <row r="48" spans="1:14" x14ac:dyDescent="0.3">
      <c r="A48" s="35"/>
      <c r="B48" s="34" t="s">
        <v>46</v>
      </c>
      <c r="C48" s="33"/>
      <c r="D48" s="33"/>
      <c r="E48" s="33"/>
      <c r="F48" s="34" t="s">
        <v>47</v>
      </c>
      <c r="G48" s="33"/>
      <c r="H48" s="18"/>
      <c r="I48" s="58">
        <f>MROUND(SUM(H44:H47),1000)</f>
        <v>0</v>
      </c>
      <c r="N48" s="11"/>
    </row>
    <row r="49" spans="1:14" ht="7.5" customHeight="1" x14ac:dyDescent="0.3">
      <c r="A49" s="44"/>
      <c r="B49" s="28"/>
      <c r="C49" s="28"/>
      <c r="D49" s="28"/>
      <c r="E49" s="28"/>
      <c r="F49" s="28"/>
      <c r="G49" s="28"/>
      <c r="H49" s="28"/>
      <c r="I49" s="43"/>
    </row>
    <row r="50" spans="1:14" ht="16.5" customHeight="1" x14ac:dyDescent="0.3">
      <c r="A50" s="26" t="s">
        <v>48</v>
      </c>
      <c r="B50" s="48"/>
      <c r="C50" s="48"/>
      <c r="D50" s="48"/>
      <c r="E50" s="48"/>
      <c r="F50" s="48"/>
      <c r="G50" s="48"/>
      <c r="H50" s="48"/>
      <c r="I50" s="47"/>
    </row>
    <row r="51" spans="1:14" x14ac:dyDescent="0.3">
      <c r="A51" s="21"/>
      <c r="B51" s="34" t="s">
        <v>49</v>
      </c>
      <c r="C51" s="230">
        <v>0</v>
      </c>
      <c r="D51" s="165">
        <v>0</v>
      </c>
      <c r="E51" s="33"/>
      <c r="F51" s="33"/>
      <c r="G51" s="33"/>
      <c r="H51" s="33"/>
      <c r="I51" s="58">
        <f>ROUND(C51*D51,-3)</f>
        <v>0</v>
      </c>
    </row>
    <row r="52" spans="1:14" ht="6" customHeight="1" x14ac:dyDescent="0.3">
      <c r="A52" s="57"/>
      <c r="B52" s="56"/>
      <c r="C52" s="56"/>
      <c r="D52" s="55"/>
      <c r="E52" s="55"/>
      <c r="F52" s="55"/>
      <c r="G52" s="55"/>
      <c r="H52" s="55"/>
      <c r="I52" s="54"/>
    </row>
    <row r="53" spans="1:14" ht="16.5" customHeight="1" x14ac:dyDescent="0.3">
      <c r="A53" s="26" t="s">
        <v>50</v>
      </c>
      <c r="B53" s="53"/>
      <c r="C53" s="53"/>
      <c r="D53" s="52"/>
      <c r="E53" s="52"/>
      <c r="F53" s="52"/>
      <c r="G53" s="52"/>
      <c r="H53" s="52"/>
      <c r="I53" s="51"/>
    </row>
    <row r="54" spans="1:14" ht="17.399999999999999" customHeight="1" x14ac:dyDescent="0.3">
      <c r="A54" s="21"/>
      <c r="B54" s="34" t="s">
        <v>51</v>
      </c>
      <c r="C54" s="46"/>
      <c r="D54" s="50"/>
      <c r="E54" s="45"/>
      <c r="F54" s="45"/>
      <c r="G54" s="45"/>
      <c r="H54" s="49"/>
      <c r="I54" s="32">
        <f>SUM(H53:H53)</f>
        <v>0</v>
      </c>
    </row>
    <row r="55" spans="1:14" ht="4.5" customHeight="1" x14ac:dyDescent="0.3">
      <c r="A55" s="31"/>
      <c r="B55" s="30"/>
      <c r="C55" s="29"/>
      <c r="D55" s="29"/>
      <c r="E55" s="29"/>
      <c r="F55" s="29"/>
      <c r="G55" s="29"/>
      <c r="H55" s="28"/>
      <c r="I55" s="27"/>
      <c r="L55" s="170"/>
      <c r="M55" s="170"/>
    </row>
    <row r="56" spans="1:14" ht="14.4" customHeight="1" x14ac:dyDescent="0.3">
      <c r="A56" s="26" t="s">
        <v>52</v>
      </c>
      <c r="B56" s="25"/>
      <c r="C56" s="24"/>
      <c r="D56" s="25"/>
      <c r="E56" s="25"/>
      <c r="F56" s="25"/>
      <c r="G56" s="25"/>
      <c r="H56" s="24"/>
      <c r="I56" s="23"/>
      <c r="L56" s="171"/>
      <c r="M56" s="172"/>
    </row>
    <row r="57" spans="1:14" x14ac:dyDescent="0.3">
      <c r="A57" s="21"/>
      <c r="B57" s="18" t="s">
        <v>53</v>
      </c>
      <c r="C57" s="20"/>
      <c r="D57" s="22"/>
      <c r="E57" s="22"/>
      <c r="F57" s="22"/>
      <c r="G57" s="22"/>
      <c r="H57" s="18"/>
      <c r="I57" s="17">
        <f>SUM(I41)</f>
        <v>0</v>
      </c>
    </row>
    <row r="58" spans="1:14" x14ac:dyDescent="0.3">
      <c r="A58" s="21"/>
      <c r="B58" s="18" t="str">
        <f>+A43</f>
        <v>ADDITIONAL SOFT COSTS:</v>
      </c>
      <c r="C58" s="20"/>
      <c r="D58" s="19"/>
      <c r="E58" s="19"/>
      <c r="F58" s="19"/>
      <c r="G58" s="19"/>
      <c r="H58" s="18"/>
      <c r="I58" s="17">
        <f>+I48</f>
        <v>0</v>
      </c>
    </row>
    <row r="59" spans="1:14" x14ac:dyDescent="0.3">
      <c r="A59" s="21"/>
      <c r="B59" s="18" t="str">
        <f>+A50</f>
        <v>SITE IMPROVEMENTS:</v>
      </c>
      <c r="C59" s="20"/>
      <c r="D59" s="22"/>
      <c r="E59" s="22"/>
      <c r="F59" s="22"/>
      <c r="G59" s="22"/>
      <c r="H59" s="18"/>
      <c r="I59" s="17">
        <f>+I51</f>
        <v>0</v>
      </c>
      <c r="N59" s="11"/>
    </row>
    <row r="60" spans="1:14" x14ac:dyDescent="0.3">
      <c r="A60" s="21"/>
      <c r="B60" s="18" t="s">
        <v>54</v>
      </c>
      <c r="C60" s="20"/>
      <c r="D60" s="22"/>
      <c r="E60" s="22"/>
      <c r="F60" s="22"/>
      <c r="G60" s="22"/>
      <c r="H60" s="18"/>
      <c r="I60" s="17">
        <f>I54</f>
        <v>0</v>
      </c>
    </row>
    <row r="61" spans="1:14" ht="6.75" customHeight="1" x14ac:dyDescent="0.3">
      <c r="A61" s="21"/>
      <c r="B61" s="18"/>
      <c r="C61" s="20"/>
      <c r="D61" s="19"/>
      <c r="E61" s="19"/>
      <c r="F61" s="19"/>
      <c r="G61" s="19"/>
      <c r="H61" s="18"/>
      <c r="I61" s="17"/>
    </row>
    <row r="62" spans="1:14" ht="21.75" customHeight="1" x14ac:dyDescent="0.3">
      <c r="A62" s="16" t="s">
        <v>55</v>
      </c>
      <c r="B62" s="15"/>
      <c r="C62" s="15"/>
      <c r="D62" s="14"/>
      <c r="E62" s="14"/>
      <c r="F62" s="14"/>
      <c r="G62" s="14"/>
      <c r="H62" s="13" t="s">
        <v>56</v>
      </c>
      <c r="I62" s="12">
        <f>MROUND(SUM(I57:I61),1000)</f>
        <v>0</v>
      </c>
      <c r="N62" s="11">
        <f>SUM(N38:N59)</f>
        <v>0</v>
      </c>
    </row>
    <row r="63" spans="1:14" ht="14.4" customHeight="1" x14ac:dyDescent="0.3">
      <c r="A63" s="10"/>
      <c r="B63" s="9"/>
      <c r="C63" s="9"/>
      <c r="D63" s="8"/>
      <c r="E63" s="8"/>
      <c r="F63" s="8"/>
      <c r="G63" s="8"/>
      <c r="H63" s="7" t="s">
        <v>57</v>
      </c>
      <c r="I63" s="6">
        <f>I62/K10</f>
        <v>0</v>
      </c>
    </row>
    <row r="64" spans="1:14" ht="5.25" customHeight="1" x14ac:dyDescent="0.3">
      <c r="H64" s="2" t="s">
        <v>58</v>
      </c>
    </row>
    <row r="66" spans="4:13" x14ac:dyDescent="0.3">
      <c r="F66" s="3"/>
      <c r="H66" s="3"/>
      <c r="I66" s="3"/>
      <c r="M66" s="3"/>
    </row>
    <row r="68" spans="4:13" x14ac:dyDescent="0.3">
      <c r="D68" s="4"/>
      <c r="F68" s="3"/>
      <c r="H68" s="3"/>
      <c r="I68" s="3"/>
      <c r="M68" s="3"/>
    </row>
    <row r="69" spans="4:13" x14ac:dyDescent="0.3">
      <c r="D69" s="4"/>
      <c r="F69" s="3"/>
      <c r="H69" s="3"/>
      <c r="I69" s="3"/>
      <c r="M69" s="3"/>
    </row>
  </sheetData>
  <sheetProtection formatCells="0" formatColumns="0" formatRows="0" insertColumns="0" insertRows="0" insertHyperlinks="0" deleteColumns="0" deleteRows="0" sort="0" autoFilter="0" pivotTables="0"/>
  <mergeCells count="2">
    <mergeCell ref="A2:I2"/>
    <mergeCell ref="B32:D32"/>
  </mergeCells>
  <dataValidations count="8">
    <dataValidation type="list" allowBlank="1" showInputMessage="1" showErrorMessage="1" sqref="B21" xr:uid="{00000000-0002-0000-0000-000000000000}">
      <formula1>"Add:  N / A, Add:  Loading Dock, Add:  Canopy"</formula1>
    </dataValidation>
    <dataValidation type="list" allowBlank="1" showInputMessage="1" showErrorMessage="1" sqref="B20" xr:uid="{00000000-0002-0000-0000-000001000000}">
      <formula1>"Add:  Heat, Add:  Full HVAC, Add:  Partial HVAC"</formula1>
    </dataValidation>
    <dataValidation type="list" allowBlank="1" showInputMessage="1" showErrorMessage="1" sqref="B32:C32" xr:uid="{00000000-0002-0000-0000-000002000000}">
      <formula1>"Mezzanine Storage Base Cost / SF:, Mezzanine Office Base Cost / SF:, Basement Storage Base Cost / SF:, Basement Parking Base Cost / SF:, Basement Storage Base Cost / SF:"</formula1>
    </dataValidation>
    <dataValidation type="list" allowBlank="1" showInputMessage="1" showErrorMessage="1" sqref="B12" xr:uid="{00000000-0002-0000-0000-000003000000}">
      <formula1>"Storage Mezzanine:, Storage Basement:, Finished Basement:, Basement Parking Garage:"</formula1>
    </dataValidation>
    <dataValidation type="list" allowBlank="1" showInputMessage="1" sqref="I8" xr:uid="{00000000-0002-0000-0000-000005000000}">
      <formula1>"Low Cost, Average, Good, Excellent"</formula1>
    </dataValidation>
    <dataValidation type="list" allowBlank="1" showInputMessage="1" sqref="I7" xr:uid="{00000000-0002-0000-0000-000006000000}">
      <formula1>"""A"", ""B"", ""C"", ""D"", ""S"""</formula1>
    </dataValidation>
    <dataValidation type="list" allowBlank="1" showInputMessage="1" sqref="I9" xr:uid="{00000000-0002-0000-0000-000007000000}">
      <formula1>"CTU, Metal, CMU, Metal / CMU, Wood, Wood / Metal"</formula1>
    </dataValidation>
    <dataValidation type="list" allowBlank="1" showInputMessage="1" sqref="I13" xr:uid="{00000000-0002-0000-0000-000008000000}">
      <formula1>"1, 2, 3, 4, 1 + Bsmt., 2 + Bsmt., 3 + Bsmt., 4 + Bsmt."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8"/>
  <sheetViews>
    <sheetView showGridLines="0" workbookViewId="0">
      <selection activeCell="I6" sqref="I6"/>
    </sheetView>
  </sheetViews>
  <sheetFormatPr defaultColWidth="8" defaultRowHeight="14.4" x14ac:dyDescent="0.3"/>
  <cols>
    <col min="1" max="1" width="1.88671875" style="91" customWidth="1"/>
    <col min="2" max="2" width="30" style="91" customWidth="1"/>
    <col min="3" max="3" width="8.6640625" style="91" customWidth="1"/>
    <col min="4" max="4" width="9.6640625" style="91" customWidth="1"/>
    <col min="5" max="6" width="3.88671875" style="91" customWidth="1"/>
    <col min="7" max="7" width="12.5546875" style="91" customWidth="1"/>
    <col min="8" max="8" width="14.88671875" style="91" customWidth="1"/>
    <col min="9" max="9" width="11" style="91" customWidth="1"/>
    <col min="10" max="10" width="5" style="91" customWidth="1"/>
    <col min="11" max="11" width="11.88671875" style="91" customWidth="1"/>
    <col min="12" max="15" width="8.44140625" style="91" customWidth="1"/>
    <col min="16" max="16" width="11.88671875" style="91" customWidth="1"/>
    <col min="17" max="17" width="8" style="91"/>
    <col min="18" max="18" width="11.88671875" style="91" customWidth="1"/>
    <col min="19" max="19" width="8" style="91"/>
  </cols>
  <sheetData>
    <row r="1" spans="1:19" ht="18" customHeight="1" x14ac:dyDescent="0.35">
      <c r="A1" s="234" t="s">
        <v>59</v>
      </c>
      <c r="B1" s="235"/>
      <c r="C1" s="235"/>
      <c r="D1" s="235"/>
      <c r="E1" s="235"/>
      <c r="F1" s="235"/>
      <c r="G1" s="235"/>
      <c r="H1" s="235"/>
      <c r="I1" s="235"/>
      <c r="M1" s="98"/>
    </row>
    <row r="2" spans="1:19" ht="18" customHeight="1" x14ac:dyDescent="0.35">
      <c r="A2" s="234" t="s">
        <v>60</v>
      </c>
      <c r="B2" s="235"/>
      <c r="C2" s="235"/>
      <c r="D2" s="235"/>
      <c r="E2" s="235"/>
      <c r="F2" s="235"/>
      <c r="G2" s="235"/>
      <c r="H2" s="235"/>
      <c r="I2" s="235"/>
      <c r="M2" s="98"/>
    </row>
    <row r="3" spans="1:19" ht="15.6" hidden="1" customHeight="1" x14ac:dyDescent="0.3">
      <c r="A3" s="160"/>
      <c r="B3" s="160"/>
      <c r="C3" s="160"/>
      <c r="D3" s="163" t="s">
        <v>61</v>
      </c>
      <c r="G3" s="159"/>
      <c r="H3" s="159"/>
      <c r="I3" s="158"/>
      <c r="M3" s="98"/>
    </row>
    <row r="4" spans="1:19" x14ac:dyDescent="0.3">
      <c r="A4" s="160"/>
      <c r="B4" s="160"/>
      <c r="C4" s="160"/>
      <c r="D4" s="160"/>
      <c r="E4" s="160"/>
      <c r="F4" s="160"/>
      <c r="G4" s="159"/>
      <c r="H4" s="159"/>
      <c r="I4" s="158"/>
      <c r="M4" s="98"/>
    </row>
    <row r="5" spans="1:19" ht="24.75" customHeight="1" x14ac:dyDescent="0.3">
      <c r="A5" s="157"/>
      <c r="B5" s="156" t="s">
        <v>62</v>
      </c>
      <c r="C5" s="156"/>
      <c r="D5" s="156"/>
      <c r="E5" s="156"/>
      <c r="F5" s="156"/>
      <c r="G5" s="156"/>
      <c r="H5" s="156"/>
      <c r="I5" s="155"/>
      <c r="M5" s="98"/>
    </row>
    <row r="6" spans="1:19" ht="24" customHeight="1" x14ac:dyDescent="0.3">
      <c r="A6" s="154"/>
      <c r="B6" s="153" t="s">
        <v>63</v>
      </c>
      <c r="C6" s="153"/>
      <c r="D6" s="153"/>
      <c r="E6" s="153"/>
      <c r="F6" s="153"/>
      <c r="G6" s="153"/>
      <c r="H6" s="153"/>
      <c r="I6" s="228">
        <v>44047</v>
      </c>
    </row>
    <row r="7" spans="1:19" ht="24.75" customHeight="1" x14ac:dyDescent="0.3">
      <c r="A7" s="152"/>
      <c r="B7" s="151" t="s">
        <v>64</v>
      </c>
      <c r="C7" s="150"/>
      <c r="D7" s="150"/>
      <c r="E7" s="150"/>
      <c r="F7" s="149"/>
      <c r="G7" s="148" t="s">
        <v>65</v>
      </c>
      <c r="H7" s="147" t="s">
        <v>66</v>
      </c>
      <c r="I7" s="146" t="s">
        <v>67</v>
      </c>
      <c r="L7" s="141"/>
      <c r="R7" s="141"/>
    </row>
    <row r="8" spans="1:19" x14ac:dyDescent="0.3">
      <c r="A8" s="145"/>
      <c r="B8" s="95"/>
      <c r="C8" s="95"/>
      <c r="D8" s="95"/>
      <c r="E8" s="95"/>
      <c r="F8" s="144"/>
      <c r="G8" s="143"/>
      <c r="H8" s="142"/>
      <c r="I8" s="133"/>
      <c r="R8" s="141"/>
    </row>
    <row r="9" spans="1:19" x14ac:dyDescent="0.3">
      <c r="A9" s="124"/>
      <c r="B9" s="123" t="s">
        <v>68</v>
      </c>
      <c r="C9" s="140"/>
      <c r="D9" s="127"/>
      <c r="E9" s="126"/>
      <c r="F9" s="125"/>
      <c r="G9" s="139"/>
      <c r="H9" s="93"/>
      <c r="I9" s="109"/>
    </row>
    <row r="10" spans="1:19" ht="2.25" customHeight="1" x14ac:dyDescent="0.3">
      <c r="A10" s="124"/>
      <c r="B10" s="123"/>
      <c r="C10" s="140"/>
      <c r="D10" s="127"/>
      <c r="E10" s="126"/>
      <c r="F10" s="125"/>
      <c r="G10" s="139"/>
      <c r="H10" s="93"/>
      <c r="I10" s="109"/>
    </row>
    <row r="11" spans="1:19" x14ac:dyDescent="0.3">
      <c r="A11" s="124"/>
      <c r="B11" s="128">
        <f>Marshall!I63</f>
        <v>0</v>
      </c>
      <c r="C11" s="127" t="s">
        <v>69</v>
      </c>
      <c r="D11" s="126" t="str">
        <f>Marshall!K10</f>
        <v>31,040</v>
      </c>
      <c r="E11" s="125" t="s">
        <v>70</v>
      </c>
      <c r="G11" s="139">
        <f>MROUND(SUM(B11*D11),5000)</f>
        <v>0</v>
      </c>
      <c r="H11" s="139"/>
      <c r="I11" s="109"/>
    </row>
    <row r="12" spans="1:19" x14ac:dyDescent="0.3">
      <c r="A12" s="124"/>
      <c r="B12" s="123"/>
      <c r="C12" s="123"/>
      <c r="D12" s="123"/>
      <c r="E12" s="123"/>
      <c r="F12" s="98"/>
      <c r="G12" s="138"/>
      <c r="H12" s="137"/>
      <c r="I12" s="109"/>
    </row>
    <row r="13" spans="1:19" x14ac:dyDescent="0.3">
      <c r="A13" s="124"/>
      <c r="B13" s="123" t="s">
        <v>71</v>
      </c>
      <c r="C13" s="190">
        <v>0</v>
      </c>
      <c r="D13" s="123"/>
      <c r="E13" s="123"/>
      <c r="F13" s="98"/>
      <c r="G13" s="136">
        <f>ROUND(G11*C13,-3)</f>
        <v>0</v>
      </c>
      <c r="H13" s="93"/>
      <c r="I13" s="109"/>
      <c r="L13" s="94"/>
      <c r="M13" s="96"/>
      <c r="P13" s="94"/>
      <c r="Q13" s="96"/>
      <c r="R13" s="94"/>
      <c r="S13" s="96"/>
    </row>
    <row r="14" spans="1:19" ht="6.75" customHeight="1" x14ac:dyDescent="0.3">
      <c r="A14" s="131"/>
      <c r="F14" s="98"/>
      <c r="G14" s="122"/>
      <c r="H14" s="135"/>
      <c r="I14" s="115"/>
      <c r="M14" s="96"/>
      <c r="Q14" s="96"/>
      <c r="S14" s="96"/>
    </row>
    <row r="15" spans="1:19" x14ac:dyDescent="0.3">
      <c r="A15" s="124"/>
      <c r="B15" s="123" t="s">
        <v>72</v>
      </c>
      <c r="C15" s="123"/>
      <c r="D15" s="123"/>
      <c r="E15" s="123"/>
      <c r="F15" s="98"/>
      <c r="G15" s="122"/>
      <c r="H15" s="110">
        <f>SUM(G11:G13)</f>
        <v>0</v>
      </c>
      <c r="I15" s="109"/>
      <c r="K15" s="210" t="s">
        <v>73</v>
      </c>
      <c r="M15" s="96"/>
      <c r="Q15" s="96"/>
      <c r="S15" s="96"/>
    </row>
    <row r="16" spans="1:19" ht="18.75" customHeight="1" x14ac:dyDescent="0.3">
      <c r="A16" s="124"/>
      <c r="B16" s="123" t="s">
        <v>74</v>
      </c>
      <c r="C16" s="123"/>
      <c r="D16" s="123"/>
      <c r="E16" s="123"/>
      <c r="F16" s="98"/>
      <c r="G16" s="122"/>
      <c r="H16" s="98"/>
      <c r="I16" s="122"/>
      <c r="K16" s="211" t="s">
        <v>75</v>
      </c>
      <c r="L16" s="94"/>
      <c r="M16" s="96"/>
      <c r="P16" s="94"/>
      <c r="Q16" s="96"/>
      <c r="R16" s="94"/>
      <c r="S16" s="96"/>
    </row>
    <row r="17" spans="1:19" x14ac:dyDescent="0.3">
      <c r="A17" s="124"/>
      <c r="B17" s="123" t="s">
        <v>76</v>
      </c>
      <c r="C17" s="123"/>
      <c r="D17" s="123"/>
      <c r="E17" s="123"/>
      <c r="F17" s="98"/>
      <c r="G17" s="134">
        <f>Depreciation!E15</f>
        <v>0</v>
      </c>
      <c r="H17" s="132"/>
      <c r="I17" s="122"/>
      <c r="K17" s="212"/>
      <c r="L17" s="94"/>
      <c r="M17" s="96"/>
      <c r="P17" s="94"/>
      <c r="Q17" s="96"/>
      <c r="R17" s="94"/>
      <c r="S17" s="96"/>
    </row>
    <row r="18" spans="1:19" ht="14.4" customHeight="1" x14ac:dyDescent="0.3">
      <c r="A18" s="124"/>
      <c r="B18" s="123" t="s">
        <v>77</v>
      </c>
      <c r="C18" s="123"/>
      <c r="D18" s="123"/>
      <c r="E18" s="123"/>
      <c r="F18" s="98"/>
      <c r="G18" s="215">
        <f>ROUND(H15*K18,-3)</f>
        <v>0</v>
      </c>
      <c r="H18" s="132"/>
      <c r="I18" s="122"/>
      <c r="K18" s="213">
        <v>-0.2</v>
      </c>
      <c r="L18" s="94"/>
      <c r="M18" s="96"/>
      <c r="P18" s="94"/>
      <c r="Q18" s="96"/>
      <c r="R18" s="94"/>
      <c r="S18" s="96"/>
    </row>
    <row r="19" spans="1:19" x14ac:dyDescent="0.3">
      <c r="A19" s="124"/>
      <c r="B19" s="123" t="s">
        <v>78</v>
      </c>
      <c r="C19" s="123"/>
      <c r="D19" s="123"/>
      <c r="E19" s="123"/>
      <c r="F19" s="98"/>
      <c r="G19" s="134">
        <v>0</v>
      </c>
      <c r="H19" s="132"/>
      <c r="I19" s="122"/>
      <c r="L19" s="94"/>
      <c r="M19" s="96"/>
      <c r="P19" s="94"/>
      <c r="Q19" s="96"/>
      <c r="R19" s="94"/>
      <c r="S19" s="96"/>
    </row>
    <row r="20" spans="1:19" x14ac:dyDescent="0.3">
      <c r="A20" s="124"/>
      <c r="B20" s="123"/>
      <c r="C20" s="123"/>
      <c r="D20" s="123"/>
      <c r="E20" s="123"/>
      <c r="F20" s="98"/>
      <c r="G20" s="133"/>
      <c r="H20" s="132">
        <f>SUM(G17:G19)</f>
        <v>0</v>
      </c>
      <c r="I20" s="122"/>
      <c r="K20" s="94"/>
      <c r="L20" s="94"/>
      <c r="M20" s="96"/>
      <c r="P20" s="94"/>
      <c r="Q20" s="96"/>
      <c r="R20" s="94"/>
      <c r="S20" s="96"/>
    </row>
    <row r="21" spans="1:19" ht="6.75" customHeight="1" x14ac:dyDescent="0.3">
      <c r="A21" s="131"/>
      <c r="F21" s="98"/>
      <c r="G21" s="122"/>
      <c r="H21" s="130"/>
      <c r="I21" s="115"/>
      <c r="J21" s="129" t="s">
        <v>58</v>
      </c>
      <c r="M21" s="96"/>
      <c r="Q21" s="96"/>
      <c r="S21" s="96"/>
    </row>
    <row r="22" spans="1:19" ht="12.75" customHeight="1" x14ac:dyDescent="0.3">
      <c r="A22" s="124"/>
      <c r="B22" s="123" t="s">
        <v>79</v>
      </c>
      <c r="C22" s="123"/>
      <c r="D22" s="123"/>
      <c r="E22" s="123"/>
      <c r="F22" s="98"/>
      <c r="G22" s="122"/>
      <c r="H22" s="110">
        <f>SUM(H15:H20)</f>
        <v>0</v>
      </c>
      <c r="I22" s="109" t="e">
        <f>H22/(H22+H25)</f>
        <v>#DIV/0!</v>
      </c>
      <c r="K22" s="108">
        <f>H22/$D$11</f>
        <v>0</v>
      </c>
      <c r="L22" s="107" t="s">
        <v>80</v>
      </c>
      <c r="M22" s="96"/>
      <c r="Q22" s="96"/>
      <c r="S22" s="96"/>
    </row>
    <row r="23" spans="1:19" ht="12.75" customHeight="1" x14ac:dyDescent="0.3">
      <c r="A23" s="124"/>
      <c r="B23" s="123"/>
      <c r="C23" s="123"/>
      <c r="D23" s="123"/>
      <c r="E23" s="123"/>
      <c r="F23" s="98"/>
      <c r="G23" s="122"/>
      <c r="H23" s="110"/>
      <c r="I23" s="109"/>
      <c r="M23" s="96"/>
      <c r="Q23" s="96"/>
      <c r="S23" s="96"/>
    </row>
    <row r="24" spans="1:19" ht="12.75" customHeight="1" x14ac:dyDescent="0.3">
      <c r="A24" s="124"/>
      <c r="B24" s="123" t="s">
        <v>81</v>
      </c>
      <c r="C24" s="123"/>
      <c r="D24" s="123"/>
      <c r="E24" s="123"/>
      <c r="F24" s="98"/>
      <c r="G24" s="122"/>
      <c r="H24" s="110"/>
      <c r="I24" s="109"/>
      <c r="M24" s="96"/>
      <c r="Q24" s="96"/>
      <c r="S24" s="96"/>
    </row>
    <row r="25" spans="1:19" x14ac:dyDescent="0.3">
      <c r="A25" s="124"/>
      <c r="B25" s="128">
        <v>0</v>
      </c>
      <c r="C25" s="127" t="s">
        <v>82</v>
      </c>
      <c r="D25" s="214">
        <f>Marshall!C51</f>
        <v>0</v>
      </c>
      <c r="E25" s="125" t="s">
        <v>83</v>
      </c>
      <c r="G25" s="122"/>
      <c r="H25" s="173">
        <f>MROUND(+B25*D25,5000)</f>
        <v>0</v>
      </c>
      <c r="I25" s="166" t="e">
        <f>H25/(H22+H25)</f>
        <v>#DIV/0!</v>
      </c>
      <c r="L25" s="94"/>
      <c r="M25" s="96"/>
      <c r="P25" s="94"/>
      <c r="Q25" s="96"/>
      <c r="S25" s="96"/>
    </row>
    <row r="26" spans="1:19" x14ac:dyDescent="0.3">
      <c r="A26" s="124"/>
      <c r="B26" s="123"/>
      <c r="C26" s="123"/>
      <c r="D26" s="123"/>
      <c r="E26" s="123"/>
      <c r="F26" s="98"/>
      <c r="G26" s="122"/>
      <c r="H26" s="121"/>
      <c r="I26" s="167"/>
      <c r="L26" s="94"/>
      <c r="M26" s="96"/>
      <c r="P26" s="94"/>
      <c r="Q26" s="96"/>
      <c r="S26" s="96"/>
    </row>
    <row r="27" spans="1:19" ht="4.5" customHeight="1" x14ac:dyDescent="0.3">
      <c r="A27" s="124"/>
      <c r="B27" s="123"/>
      <c r="C27" s="123"/>
      <c r="D27" s="123"/>
      <c r="E27" s="123"/>
      <c r="F27" s="98"/>
      <c r="G27" s="122"/>
      <c r="H27" s="121"/>
      <c r="I27" s="115"/>
      <c r="L27" s="94"/>
      <c r="M27" s="96"/>
      <c r="P27" s="94"/>
      <c r="Q27" s="96"/>
      <c r="S27" s="96"/>
    </row>
    <row r="28" spans="1:19" ht="3" customHeight="1" x14ac:dyDescent="0.3">
      <c r="A28" s="120"/>
      <c r="B28" s="119"/>
      <c r="C28" s="119"/>
      <c r="D28" s="119"/>
      <c r="E28" s="119"/>
      <c r="F28" s="118"/>
      <c r="G28" s="117"/>
      <c r="H28" s="116"/>
      <c r="I28" s="115"/>
      <c r="K28" s="94"/>
      <c r="M28" s="96"/>
      <c r="Q28" s="96"/>
      <c r="S28" s="96"/>
    </row>
    <row r="29" spans="1:19" x14ac:dyDescent="0.3">
      <c r="A29" s="114"/>
      <c r="B29" s="113" t="s">
        <v>84</v>
      </c>
      <c r="C29" s="113"/>
      <c r="D29" s="113"/>
      <c r="E29" s="113"/>
      <c r="F29" s="112"/>
      <c r="G29" s="111"/>
      <c r="H29" s="93"/>
      <c r="I29" s="109"/>
      <c r="K29" s="94"/>
      <c r="M29" s="96"/>
      <c r="Q29" s="96"/>
      <c r="S29" s="96"/>
    </row>
    <row r="30" spans="1:19" x14ac:dyDescent="0.3">
      <c r="A30" s="114"/>
      <c r="B30" s="113" t="s">
        <v>85</v>
      </c>
      <c r="C30" s="113"/>
      <c r="D30" s="113"/>
      <c r="E30" s="113"/>
      <c r="F30" s="112"/>
      <c r="G30" s="111"/>
      <c r="H30" s="110">
        <f>MROUND(SUM(H22:H25),5000)</f>
        <v>0</v>
      </c>
      <c r="I30" s="109" t="e">
        <f>H30/$H$30</f>
        <v>#DIV/0!</v>
      </c>
      <c r="K30" s="108">
        <f>H30/$D$11</f>
        <v>0</v>
      </c>
      <c r="L30" s="107" t="s">
        <v>80</v>
      </c>
      <c r="M30" s="96"/>
      <c r="Q30" s="96"/>
      <c r="S30" s="96"/>
    </row>
    <row r="31" spans="1:19" ht="3" customHeight="1" x14ac:dyDescent="0.3">
      <c r="A31" s="106"/>
      <c r="B31" s="105"/>
      <c r="C31" s="105"/>
      <c r="D31" s="105"/>
      <c r="E31" s="105"/>
      <c r="F31" s="104"/>
      <c r="G31" s="103"/>
      <c r="H31" s="102"/>
      <c r="I31" s="101"/>
      <c r="K31" s="94"/>
      <c r="M31" s="96"/>
      <c r="Q31" s="96"/>
      <c r="S31" s="96"/>
    </row>
    <row r="32" spans="1:19" ht="6" customHeight="1" x14ac:dyDescent="0.3"/>
    <row r="33" spans="2:20" x14ac:dyDescent="0.3">
      <c r="F33" s="100"/>
      <c r="G33" s="100"/>
      <c r="H33" s="100"/>
      <c r="I33" s="5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93"/>
    </row>
    <row r="34" spans="2:20" x14ac:dyDescent="0.3">
      <c r="B34" s="95"/>
      <c r="C34" s="95"/>
      <c r="D34" s="95"/>
      <c r="E34" s="95"/>
      <c r="F34" s="93"/>
    </row>
    <row r="35" spans="2:20" x14ac:dyDescent="0.3">
      <c r="B35" s="95"/>
      <c r="C35" s="95"/>
      <c r="D35" s="95"/>
      <c r="E35" s="95"/>
      <c r="F35" s="93"/>
      <c r="G35" s="164" t="s">
        <v>47</v>
      </c>
    </row>
    <row r="36" spans="2:20" x14ac:dyDescent="0.3">
      <c r="B36" s="95"/>
      <c r="C36" s="95"/>
      <c r="D36" s="95"/>
      <c r="E36" s="95"/>
      <c r="F36" s="93"/>
    </row>
    <row r="37" spans="2:20" x14ac:dyDescent="0.3">
      <c r="B37" s="95"/>
      <c r="C37" s="95"/>
      <c r="D37" s="95"/>
      <c r="E37" s="95"/>
      <c r="F37" s="93"/>
      <c r="G37" s="99"/>
    </row>
    <row r="38" spans="2:20" x14ac:dyDescent="0.3">
      <c r="B38" s="95"/>
      <c r="C38" s="95"/>
      <c r="D38" s="95"/>
      <c r="E38" s="95"/>
      <c r="F38" s="93"/>
    </row>
    <row r="39" spans="2:20" x14ac:dyDescent="0.3">
      <c r="B39" s="95"/>
      <c r="C39" s="95"/>
      <c r="D39" s="95"/>
      <c r="E39" s="95"/>
      <c r="F39" s="93"/>
      <c r="G39" s="97"/>
    </row>
    <row r="40" spans="2:20" x14ac:dyDescent="0.3">
      <c r="B40" s="98"/>
      <c r="C40" s="98"/>
      <c r="D40" s="98"/>
      <c r="E40" s="98"/>
      <c r="F40" s="93"/>
    </row>
    <row r="41" spans="2:20" x14ac:dyDescent="0.3">
      <c r="B41" s="95"/>
      <c r="C41" s="95"/>
      <c r="D41" s="95"/>
      <c r="E41" s="95"/>
      <c r="F41" s="93"/>
      <c r="G41" s="97"/>
    </row>
    <row r="42" spans="2:20" x14ac:dyDescent="0.3">
      <c r="B42" s="95"/>
      <c r="C42" s="95"/>
      <c r="D42" s="95"/>
      <c r="E42" s="95"/>
      <c r="F42" s="93"/>
    </row>
    <row r="43" spans="2:20" x14ac:dyDescent="0.3">
      <c r="B43" s="95"/>
      <c r="C43" s="95"/>
      <c r="D43" s="95"/>
      <c r="E43" s="95"/>
      <c r="F43" s="93"/>
      <c r="G43" s="96"/>
    </row>
    <row r="44" spans="2:20" x14ac:dyDescent="0.3">
      <c r="B44" s="95"/>
      <c r="C44" s="95"/>
      <c r="D44" s="95"/>
      <c r="E44" s="95"/>
      <c r="F44" s="93"/>
    </row>
    <row r="45" spans="2:20" x14ac:dyDescent="0.3">
      <c r="B45" s="95"/>
      <c r="C45" s="95"/>
      <c r="D45" s="95"/>
      <c r="E45" s="95"/>
      <c r="F45" s="93"/>
    </row>
    <row r="46" spans="2:20" x14ac:dyDescent="0.3">
      <c r="B46" s="95"/>
      <c r="C46" s="95"/>
      <c r="D46" s="95"/>
      <c r="E46" s="95"/>
      <c r="F46" s="93"/>
      <c r="G46" s="94"/>
    </row>
    <row r="47" spans="2:20" x14ac:dyDescent="0.3">
      <c r="F47" s="93"/>
      <c r="G47" s="94"/>
    </row>
    <row r="48" spans="2:20" x14ac:dyDescent="0.3">
      <c r="F48" s="93"/>
      <c r="G48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:I1"/>
    <mergeCell ref="A2:I2"/>
  </mergeCells>
  <printOptions horizontalCentered="1" verticalCentered="1"/>
  <pageMargins left="0.25" right="0.25" top="0" bottom="0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16"/>
  <sheetViews>
    <sheetView showGridLines="0" workbookViewId="0">
      <selection activeCell="E14" sqref="E14"/>
    </sheetView>
  </sheetViews>
  <sheetFormatPr defaultRowHeight="14.4" x14ac:dyDescent="0.3"/>
  <cols>
    <col min="2" max="2" width="28" customWidth="1"/>
    <col min="3" max="3" width="15.33203125" customWidth="1"/>
    <col min="4" max="4" width="17.33203125" customWidth="1"/>
    <col min="5" max="5" width="21.6640625" customWidth="1"/>
  </cols>
  <sheetData>
    <row r="4" spans="2:5" x14ac:dyDescent="0.3">
      <c r="B4" s="185"/>
      <c r="C4" s="186" t="s">
        <v>86</v>
      </c>
      <c r="D4" s="186"/>
      <c r="E4" s="187" t="s">
        <v>87</v>
      </c>
    </row>
    <row r="5" spans="2:5" ht="15" customHeight="1" x14ac:dyDescent="0.3">
      <c r="B5" s="204" t="s">
        <v>88</v>
      </c>
      <c r="C5" s="205" t="s">
        <v>89</v>
      </c>
      <c r="D5" s="205" t="s">
        <v>90</v>
      </c>
      <c r="E5" s="206" t="s">
        <v>91</v>
      </c>
    </row>
    <row r="6" spans="2:5" ht="25.95" customHeight="1" x14ac:dyDescent="0.3">
      <c r="B6" s="188" t="s">
        <v>92</v>
      </c>
      <c r="C6" s="201" t="s">
        <v>93</v>
      </c>
      <c r="D6" s="202">
        <v>0</v>
      </c>
      <c r="E6" s="203">
        <v>50</v>
      </c>
    </row>
    <row r="7" spans="2:5" ht="25.95" customHeight="1" x14ac:dyDescent="0.3">
      <c r="B7" s="174" t="s">
        <v>94</v>
      </c>
      <c r="C7" s="189" t="str">
        <f>C6</f>
        <v>0000</v>
      </c>
      <c r="D7" s="175">
        <v>0</v>
      </c>
      <c r="E7" s="176">
        <v>20</v>
      </c>
    </row>
    <row r="8" spans="2:5" ht="15" customHeight="1" x14ac:dyDescent="0.3">
      <c r="B8" s="177"/>
      <c r="C8" s="177"/>
      <c r="D8" s="177"/>
      <c r="E8" s="177"/>
    </row>
    <row r="9" spans="2:5" x14ac:dyDescent="0.3">
      <c r="B9" s="177"/>
      <c r="C9" s="177"/>
      <c r="D9" s="177"/>
      <c r="E9" s="177"/>
    </row>
    <row r="10" spans="2:5" x14ac:dyDescent="0.3">
      <c r="B10" s="185"/>
      <c r="C10" s="186" t="s">
        <v>95</v>
      </c>
      <c r="D10" s="186" t="s">
        <v>96</v>
      </c>
      <c r="E10" s="187"/>
    </row>
    <row r="11" spans="2:5" x14ac:dyDescent="0.3">
      <c r="B11" s="185"/>
      <c r="C11" s="186" t="s">
        <v>97</v>
      </c>
      <c r="D11" s="186" t="s">
        <v>98</v>
      </c>
      <c r="E11" s="187" t="s">
        <v>87</v>
      </c>
    </row>
    <row r="12" spans="2:5" ht="15" customHeight="1" x14ac:dyDescent="0.3">
      <c r="B12" s="204" t="s">
        <v>99</v>
      </c>
      <c r="C12" s="205" t="s">
        <v>100</v>
      </c>
      <c r="D12" s="205" t="s">
        <v>101</v>
      </c>
      <c r="E12" s="206" t="s">
        <v>101</v>
      </c>
    </row>
    <row r="13" spans="2:5" ht="22.2" customHeight="1" x14ac:dyDescent="0.3">
      <c r="B13" s="188" t="str">
        <f>B6</f>
        <v>Building Improvements</v>
      </c>
      <c r="C13" s="207">
        <f>SUM(Marshall!I57:I58)</f>
        <v>0</v>
      </c>
      <c r="D13" s="208">
        <f>D6/E6</f>
        <v>0</v>
      </c>
      <c r="E13" s="209">
        <f>ROUND(C13*D13,-3)</f>
        <v>0</v>
      </c>
    </row>
    <row r="14" spans="2:5" ht="22.2" customHeight="1" x14ac:dyDescent="0.3">
      <c r="B14" s="188" t="s">
        <v>94</v>
      </c>
      <c r="C14" s="178">
        <f>SUM(Marshall!I59)</f>
        <v>0</v>
      </c>
      <c r="D14" s="180">
        <f>D7/E7</f>
        <v>0</v>
      </c>
      <c r="E14" s="179">
        <f>ROUND(C14*D14,-3)</f>
        <v>0</v>
      </c>
    </row>
    <row r="15" spans="2:5" ht="22.2" customHeight="1" x14ac:dyDescent="0.3">
      <c r="B15" s="181" t="s">
        <v>102</v>
      </c>
      <c r="C15" s="182">
        <f>SUM(C13:C14)</f>
        <v>0</v>
      </c>
      <c r="D15" s="183" t="e">
        <f>E15/C15</f>
        <v>#DIV/0!</v>
      </c>
      <c r="E15" s="184">
        <f>MROUND(SUM(E13:E14),5000)</f>
        <v>0</v>
      </c>
    </row>
    <row r="16" spans="2:5" ht="1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Marshall</vt:lpstr>
      <vt:lpstr>Cost Approach</vt:lpstr>
      <vt:lpstr>Depreciation</vt:lpstr>
      <vt:lpstr>'Cost Approach'!Print_Area</vt:lpstr>
      <vt:lpstr>Marshall!Print_Area</vt:lpstr>
    </vt:vector>
  </TitlesOfParts>
  <Manager/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kmuel</cp:lastModifiedBy>
  <dcterms:created xsi:type="dcterms:W3CDTF">2008-09-27T04:08:08Z</dcterms:created>
  <dcterms:modified xsi:type="dcterms:W3CDTF">2020-11-16T01:50:01Z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