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uel\Box\CARDS Vitals\13WE) Templates - Cost Approach\"/>
    </mc:Choice>
  </mc:AlternateContent>
  <xr:revisionPtr revIDLastSave="0" documentId="13_ncr:1_{12558F91-D8E9-475C-874E-8516FCC854D0}" xr6:coauthVersionLast="45" xr6:coauthVersionMax="45" xr10:uidLastSave="{00000000-0000-0000-0000-000000000000}"/>
  <bookViews>
    <workbookView xWindow="-108" yWindow="-108" windowWidth="23256" windowHeight="12576" xr2:uid="{EFD75E59-4BFD-4C05-B560-20389A5441ED}"/>
  </bookViews>
  <sheets>
    <sheet name="MVS + Deprec." sheetId="1" r:id="rId1"/>
    <sheet name="Cost Approach" sheetId="2" r:id="rId2"/>
  </sheets>
  <externalReferences>
    <externalReference r:id="rId3"/>
  </externalReferences>
  <definedNames>
    <definedName name="_Key1" localSheetId="1" hidden="1">'[1]4-1-01'!#REF!</definedName>
    <definedName name="_Key1" localSheetId="0" hidden="1">'[1]4-1-01'!#REF!</definedName>
    <definedName name="_Key1" hidden="1">'[1]4-1-01'!#REF!</definedName>
    <definedName name="_Order1" hidden="1">255</definedName>
    <definedName name="AccessCode" hidden="1">""""</definedName>
    <definedName name="LOCAL_MYSQL_DATE_FORMAT" localSheetId="1" hidden="1">REPT('Cost Approach'!LOCAL_YEAR_FORMAT,4)&amp;'Cost Approach'!LOCAL_DATE_SEPARATOR&amp;REPT('Cost Approach'!LOCAL_MONTH_FORMAT,2)&amp;'Cost Approach'!LOCAL_DATE_SEPARATOR&amp;REPT('Cost Approach'!LOCAL_DAY_FORMAT,2)&amp;" "&amp;REPT('Cost Approach'!LOCAL_HOUR_FORMAT,2)&amp;'Cost Approach'!LOCAL_TIME_SEPARATOR&amp;REPT('Cost Approach'!LOCAL_MINUTE_FORMAT,2)&amp;'Cost Approach'!LOCAL_TIME_SEPARATOR&amp;REPT('Cost Approach'!LOCAL_SECOND_FORMAT,2)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'Cost Approach'!$A$1:$I$32</definedName>
    <definedName name="_xlnm.Print_Area" localSheetId="0">'MVS + Deprec.'!$A$1:$K$177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8" i="1" l="1"/>
  <c r="K142" i="1"/>
  <c r="K88" i="1"/>
  <c r="K54" i="1"/>
  <c r="K36" i="1"/>
  <c r="J116" i="1" l="1"/>
  <c r="G29" i="2" l="1"/>
  <c r="H25" i="2"/>
  <c r="J149" i="1"/>
  <c r="J133" i="1"/>
  <c r="J79" i="1"/>
  <c r="J61" i="1"/>
  <c r="J62" i="1" l="1"/>
  <c r="D159" i="1"/>
  <c r="D143" i="1"/>
  <c r="D127" i="1"/>
  <c r="D89" i="1"/>
  <c r="D72" i="1"/>
  <c r="D55" i="1"/>
  <c r="D37" i="1"/>
  <c r="D157" i="1"/>
  <c r="K157" i="1" s="1"/>
  <c r="D141" i="1"/>
  <c r="K141" i="1" s="1"/>
  <c r="D125" i="1"/>
  <c r="K125" i="1" s="1"/>
  <c r="D87" i="1"/>
  <c r="K87" i="1" s="1"/>
  <c r="D70" i="1"/>
  <c r="K70" i="1" s="1"/>
  <c r="D53" i="1"/>
  <c r="K53" i="1" s="1"/>
  <c r="K35" i="1"/>
  <c r="G26" i="1"/>
  <c r="G25" i="1"/>
  <c r="M11" i="1"/>
  <c r="D11" i="2" s="1"/>
  <c r="K169" i="1" l="1"/>
  <c r="I168" i="1"/>
  <c r="I167" i="1"/>
  <c r="I166" i="1"/>
  <c r="K166" i="1" s="1"/>
  <c r="K165" i="1"/>
  <c r="I161" i="1"/>
  <c r="J150" i="1"/>
  <c r="K151" i="1" s="1"/>
  <c r="B146" i="1"/>
  <c r="I145" i="1"/>
  <c r="J134" i="1"/>
  <c r="K135" i="1" s="1"/>
  <c r="B130" i="1"/>
  <c r="I129" i="1"/>
  <c r="J112" i="1"/>
  <c r="G117" i="1" s="1"/>
  <c r="J117" i="1" s="1"/>
  <c r="B110" i="1"/>
  <c r="I91" i="1"/>
  <c r="J80" i="1"/>
  <c r="K81" i="1" s="1"/>
  <c r="B75" i="1"/>
  <c r="I74" i="1"/>
  <c r="J63" i="1"/>
  <c r="K64" i="1" s="1"/>
  <c r="K71" i="1" s="1"/>
  <c r="B58" i="1"/>
  <c r="I57" i="1"/>
  <c r="K46" i="1"/>
  <c r="J44" i="1"/>
  <c r="J43" i="1"/>
  <c r="B40" i="1"/>
  <c r="I39" i="1"/>
  <c r="J27" i="1"/>
  <c r="J26" i="1"/>
  <c r="J25" i="1"/>
  <c r="J22" i="1"/>
  <c r="J21" i="1"/>
  <c r="K23" i="1" s="1"/>
  <c r="B18" i="1"/>
  <c r="I170" i="1" l="1"/>
  <c r="K72" i="1"/>
  <c r="K45" i="1"/>
  <c r="K47" i="1" s="1"/>
  <c r="K55" i="1" s="1"/>
  <c r="K167" i="1"/>
  <c r="K28" i="1"/>
  <c r="K29" i="1" s="1"/>
  <c r="K37" i="1" s="1"/>
  <c r="G119" i="1"/>
  <c r="J119" i="1" s="1"/>
  <c r="K120" i="1" s="1"/>
  <c r="K168" i="1"/>
  <c r="K113" i="1"/>
  <c r="K170" i="1" l="1"/>
  <c r="J171" i="1" s="1"/>
  <c r="G17" i="2" s="1"/>
  <c r="K89" i="1"/>
  <c r="K143" i="1"/>
  <c r="K57" i="1"/>
  <c r="J57" i="1" s="1"/>
  <c r="K121" i="1"/>
  <c r="K126" i="1" s="1"/>
  <c r="K74" i="1"/>
  <c r="J74" i="1" s="1"/>
  <c r="K172" i="1"/>
  <c r="K91" i="1" l="1"/>
  <c r="J91" i="1" s="1"/>
  <c r="K145" i="1"/>
  <c r="J145" i="1" s="1"/>
  <c r="K159" i="1"/>
  <c r="K161" i="1" s="1"/>
  <c r="J161" i="1" s="1"/>
  <c r="K127" i="1"/>
  <c r="K129" i="1" s="1"/>
  <c r="J129" i="1" s="1"/>
  <c r="K173" i="1"/>
  <c r="J173" i="1" s="1"/>
  <c r="B11" i="2" s="1"/>
  <c r="K39" i="1"/>
  <c r="J39" i="1" s="1"/>
  <c r="G11" i="2" l="1"/>
  <c r="G13" i="2" s="1"/>
  <c r="H15" i="2" s="1"/>
  <c r="G18" i="2" s="1"/>
  <c r="H20" i="2" s="1"/>
  <c r="H22" i="2" s="1"/>
  <c r="K174" i="1"/>
  <c r="K175" i="1" s="1"/>
  <c r="K22" i="2" l="1"/>
  <c r="I25" i="2"/>
  <c r="I22" i="2"/>
  <c r="H29" i="2"/>
  <c r="I29" i="2" s="1"/>
  <c r="K29" i="2" l="1"/>
</calcChain>
</file>

<file path=xl/sharedStrings.xml><?xml version="1.0" encoding="utf-8"?>
<sst xmlns="http://schemas.openxmlformats.org/spreadsheetml/2006/main" count="289" uniqueCount="139">
  <si>
    <t xml:space="preserve">MARSHALL VALUATION SERVICE </t>
  </si>
  <si>
    <t>(RCN &amp; Depreciation Analysis)</t>
  </si>
  <si>
    <t>Page 1 of 2</t>
  </si>
  <si>
    <t>Building Name:</t>
  </si>
  <si>
    <t>Industrial Building 1</t>
  </si>
  <si>
    <t>Industrial Building 2</t>
  </si>
  <si>
    <t>Office A</t>
  </si>
  <si>
    <t>Office B</t>
  </si>
  <si>
    <t>Building Class:</t>
  </si>
  <si>
    <t>"S"</t>
  </si>
  <si>
    <t>Modular Office</t>
  </si>
  <si>
    <t>Good</t>
  </si>
  <si>
    <t>Average</t>
  </si>
  <si>
    <t>Wood</t>
  </si>
  <si>
    <t>Above-Grade GBA:</t>
  </si>
  <si>
    <t>Other:</t>
  </si>
  <si>
    <t>Concrete Floor</t>
  </si>
  <si>
    <t>Foundation, HVAC</t>
  </si>
  <si>
    <t>---</t>
  </si>
  <si>
    <t>Marshall Reference:</t>
  </si>
  <si>
    <t>Sec. 14, P. 14 (2/20)</t>
  </si>
  <si>
    <t>Sec. 64, P. 8 (3/20)</t>
  </si>
  <si>
    <t>HARD REPLACEMENT COSTS:</t>
  </si>
  <si>
    <t>Base Cost / SF:</t>
  </si>
  <si>
    <t>Add:  Heat</t>
  </si>
  <si>
    <t>Subtotal:</t>
  </si>
  <si>
    <t>GBA (SF):</t>
  </si>
  <si>
    <t>Unadjusted Base Cost:</t>
  </si>
  <si>
    <t>Office Build-out</t>
  </si>
  <si>
    <t>Stacked Office</t>
  </si>
  <si>
    <t>x</t>
  </si>
  <si>
    <t>Full HVAC System</t>
  </si>
  <si>
    <t xml:space="preserve">Add On:           </t>
  </si>
  <si>
    <t>(4) Truck Doors</t>
  </si>
  <si>
    <t>Subtotal Add Ons:</t>
  </si>
  <si>
    <t>Allocated Base Cost:</t>
  </si>
  <si>
    <t>Local Area Cost Multiplier:</t>
  </si>
  <si>
    <t>Current Cost  Multiplier:</t>
  </si>
  <si>
    <t>Floor Area Multiplier:</t>
  </si>
  <si>
    <t>Story Height Multiplier:</t>
  </si>
  <si>
    <t>Replacement Cost New</t>
  </si>
  <si>
    <t>Depreciation</t>
  </si>
  <si>
    <t>Add:  None</t>
  </si>
  <si>
    <t>GBA:</t>
  </si>
  <si>
    <t>(2) Truck Doors</t>
  </si>
  <si>
    <t xml:space="preserve">Add On: </t>
  </si>
  <si>
    <t>Foundation (Piers, Skirting)</t>
  </si>
  <si>
    <t>Gravel Base</t>
  </si>
  <si>
    <t>Plumbing (Utilities)</t>
  </si>
  <si>
    <t>HVAC</t>
  </si>
  <si>
    <t xml:space="preserve"> </t>
  </si>
  <si>
    <t>Page 2 of 2</t>
  </si>
  <si>
    <t>Office C</t>
  </si>
  <si>
    <t>Piers = $250  /  Skirting = $35 LF @ 126 LF</t>
  </si>
  <si>
    <t>SITE IMPROVEMENTS / OTHER - DEDPRECIATED REPLACEMENT COST</t>
  </si>
  <si>
    <t>Improvement</t>
  </si>
  <si>
    <t>RCN</t>
  </si>
  <si>
    <t>% Depreciation</t>
  </si>
  <si>
    <t>Depreciated Value</t>
  </si>
  <si>
    <t>Truck Scale</t>
  </si>
  <si>
    <t>`</t>
  </si>
  <si>
    <t>Asphalt Driveway</t>
  </si>
  <si>
    <t>Approx 18,500 SF</t>
  </si>
  <si>
    <t>Chain Link Fencing</t>
  </si>
  <si>
    <t>Approx 2,000 LF w/Gate</t>
  </si>
  <si>
    <t>Wood Decking</t>
  </si>
  <si>
    <t>Approx 2,500 SF</t>
  </si>
  <si>
    <t>Landscaping   / Yard Gravel</t>
  </si>
  <si>
    <t>REPLACEMENT COST NEW (RCN):</t>
  </si>
  <si>
    <t>TOTAL PHYSICAL DEPRECIATION:</t>
  </si>
  <si>
    <t>PRESENT / DEPRECIATED VALUE OF IMPROVEMENTS:</t>
  </si>
  <si>
    <t>MUELLER AND COMPANY, INC.</t>
  </si>
  <si>
    <t>11MC-279</t>
  </si>
  <si>
    <t>STABILIZED MARKET VALUATION</t>
  </si>
  <si>
    <t>VIA THE COST APPROACH</t>
  </si>
  <si>
    <t>(Excluding Surplus Land)</t>
  </si>
  <si>
    <t>ASSUMPTIONS</t>
  </si>
  <si>
    <t>Date of Value</t>
  </si>
  <si>
    <t>DIRECT / INDIRECT COSTS</t>
  </si>
  <si>
    <t>SUBTOTAL</t>
  </si>
  <si>
    <t>TOTAL</t>
  </si>
  <si>
    <t>%</t>
  </si>
  <si>
    <t>TOTAL DIRECT AND INDIRECT COSTS:</t>
  </si>
  <si>
    <t>/ SF    x</t>
  </si>
  <si>
    <t>SF GBA</t>
  </si>
  <si>
    <t>Developer's Profit Estimated at</t>
  </si>
  <si>
    <t>REPRODUCTION COST NEW</t>
  </si>
  <si>
    <t xml:space="preserve">Functional </t>
  </si>
  <si>
    <t>Less: Accrued Depreciation</t>
  </si>
  <si>
    <t>Obsolesence</t>
  </si>
  <si>
    <t xml:space="preserve">  -  Physical Deterioration</t>
  </si>
  <si>
    <t xml:space="preserve">  -  Functional Obsolescence </t>
  </si>
  <si>
    <t xml:space="preserve">  -  Economic Obsolescence</t>
  </si>
  <si>
    <t>PRESENT VALUE OF IMPROVEMENTS</t>
  </si>
  <si>
    <t>/ SF GBA</t>
  </si>
  <si>
    <t>Add:  MARKET LAND VALUE</t>
  </si>
  <si>
    <t>/ SF   x</t>
  </si>
  <si>
    <t>SF</t>
  </si>
  <si>
    <t>CONCLUDED STABILIZED MARKET VALUE OF THE</t>
  </si>
  <si>
    <t>SUBJECT PROPERTY VIA THE COST APPROACH</t>
  </si>
  <si>
    <t>(Rounded)</t>
  </si>
  <si>
    <t>GBA (SF)</t>
  </si>
  <si>
    <t>Occupancy:</t>
  </si>
  <si>
    <t>Industrial Building (494)</t>
  </si>
  <si>
    <t>Interior Office:</t>
  </si>
  <si>
    <t>Storage Mezzanine:</t>
  </si>
  <si>
    <t>Exterior Wall:</t>
  </si>
  <si>
    <t>Low Cost</t>
  </si>
  <si>
    <t>Stories:</t>
  </si>
  <si>
    <t>Quality:</t>
  </si>
  <si>
    <t>Indirect Soft Costs @</t>
  </si>
  <si>
    <t>Depreciation @</t>
  </si>
  <si>
    <t>/</t>
  </si>
  <si>
    <t>Age (Yrs.)</t>
  </si>
  <si>
    <t>Econ. Life (Yrs.)</t>
  </si>
  <si>
    <t>CTU</t>
  </si>
  <si>
    <t>Prefabricated Bldgs.</t>
  </si>
  <si>
    <t>Quantity</t>
  </si>
  <si>
    <t>(1) 60 Ton</t>
  </si>
  <si>
    <t>Office Buildings (344)</t>
  </si>
  <si>
    <t>"C"</t>
  </si>
  <si>
    <t>Sec. 15, P. 17 (11/19)</t>
  </si>
  <si>
    <t>Add:  Elevator</t>
  </si>
  <si>
    <t>Wood / Brick</t>
  </si>
  <si>
    <t>Wood / EIFS</t>
  </si>
  <si>
    <t>Add:  Fire Sprinklers</t>
  </si>
  <si>
    <t>None</t>
  </si>
  <si>
    <t>Storage Shed 1</t>
  </si>
  <si>
    <t>Lumber Storage Shed (339)</t>
  </si>
  <si>
    <t>Metal</t>
  </si>
  <si>
    <t>GENERAL DATA / BLDG. #</t>
  </si>
  <si>
    <t>Earth Floor, No Heat, Electrical, or Plumbing</t>
  </si>
  <si>
    <t>Asphalt Floor, Lighting, No Heat</t>
  </si>
  <si>
    <t>Sec. 17, P. 17 (5/19)</t>
  </si>
  <si>
    <t>Add:  N / A</t>
  </si>
  <si>
    <t>N / A</t>
  </si>
  <si>
    <t>Storage Shed 2</t>
  </si>
  <si>
    <t>Tool Shed (456)</t>
  </si>
  <si>
    <t>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</si>
</sst>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#,##0\s\f"/>
    <numFmt numFmtId="166" formatCode="#,##0\ \S\F"/>
    <numFmt numFmtId="167" formatCode="&quot;$&quot;0.00\/\s\f"/>
    <numFmt numFmtId="168" formatCode="&quot;$&quot;#,##0"/>
    <numFmt numFmtId="169" formatCode="#,##0.000"/>
    <numFmt numFmtId="170" formatCode="&quot;$&quot;0.00\/\l\f"/>
    <numFmt numFmtId="171" formatCode="#,##0\l\f"/>
    <numFmt numFmtId="172" formatCode="#,##0\S\F\ \G\B\A"/>
    <numFmt numFmtId="173" formatCode="#,##0\s\f\ \X"/>
    <numFmt numFmtId="174" formatCode="#,##0\ ;\(#,##0\)"/>
    <numFmt numFmtId="175" formatCode="[$-409]dd\-mmm\-yy;@"/>
    <numFmt numFmtId="176" formatCode="0.0%"/>
    <numFmt numFmtId="177" formatCode="0.0%\ \ "/>
    <numFmt numFmtId="178" formatCode="#,##0\ \S\F\ \G\B\A"/>
  </numFmts>
  <fonts count="22" x14ac:knownFonts="1">
    <font>
      <sz val="8"/>
      <name val="Tms Rmn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8"/>
      <name val="Tms Rmn"/>
    </font>
    <font>
      <b/>
      <sz val="14"/>
      <name val="Tms Rmn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MS Sans Serif"/>
      <family val="2"/>
    </font>
    <font>
      <b/>
      <sz val="12"/>
      <color theme="0"/>
      <name val="Calibri"/>
      <family val="2"/>
      <scheme val="minor"/>
    </font>
    <font>
      <b/>
      <u/>
      <sz val="10"/>
      <name val="Calibri"/>
      <family val="2"/>
      <scheme val="minor"/>
    </font>
    <font>
      <u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Tms Rmn"/>
    </font>
    <font>
      <sz val="11"/>
      <color indexed="8"/>
      <name val="Calibri"/>
      <family val="2"/>
    </font>
    <font>
      <sz val="14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2" fillId="0" borderId="0"/>
    <xf numFmtId="40" fontId="14" fillId="0" borderId="0" applyFont="0" applyFill="0" applyBorder="0" applyAlignment="0" applyProtection="0"/>
    <xf numFmtId="8" fontId="14" fillId="0" borderId="0" applyFont="0" applyFill="0" applyBorder="0" applyAlignment="0" applyProtection="0"/>
    <xf numFmtId="0" fontId="19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0" fillId="0" borderId="0" applyFont="0" applyFill="0" applyBorder="0" applyAlignment="0" applyProtection="0"/>
    <xf numFmtId="0" fontId="4" fillId="0" borderId="0"/>
  </cellStyleXfs>
  <cellXfs count="296">
    <xf numFmtId="0" fontId="0" fillId="0" borderId="0" xfId="0"/>
    <xf numFmtId="0" fontId="6" fillId="0" borderId="0" xfId="2" applyFont="1"/>
    <xf numFmtId="0" fontId="6" fillId="0" borderId="0" xfId="2" applyFont="1" applyAlignment="1">
      <alignment horizontal="center"/>
    </xf>
    <xf numFmtId="0" fontId="7" fillId="0" borderId="0" xfId="2" applyFont="1"/>
    <xf numFmtId="0" fontId="8" fillId="0" borderId="0" xfId="2" applyFont="1"/>
    <xf numFmtId="0" fontId="3" fillId="0" borderId="0" xfId="2" applyFont="1" applyAlignment="1">
      <alignment horizontal="center"/>
    </xf>
    <xf numFmtId="0" fontId="9" fillId="0" borderId="0" xfId="2" applyFont="1" applyAlignment="1">
      <alignment horizontal="right"/>
    </xf>
    <xf numFmtId="0" fontId="7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10" fillId="2" borderId="1" xfId="2" applyFont="1" applyFill="1" applyBorder="1" applyAlignment="1">
      <alignment horizontal="center"/>
    </xf>
    <xf numFmtId="0" fontId="10" fillId="2" borderId="2" xfId="2" applyFont="1" applyFill="1" applyBorder="1"/>
    <xf numFmtId="0" fontId="11" fillId="2" borderId="2" xfId="2" applyFont="1" applyFill="1" applyBorder="1"/>
    <xf numFmtId="0" fontId="10" fillId="2" borderId="2" xfId="2" applyFont="1" applyFill="1" applyBorder="1" applyAlignment="1">
      <alignment horizontal="center"/>
    </xf>
    <xf numFmtId="0" fontId="10" fillId="2" borderId="3" xfId="2" applyFont="1" applyFill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6" fillId="3" borderId="4" xfId="2" applyFont="1" applyFill="1" applyBorder="1" applyAlignment="1">
      <alignment horizontal="center"/>
    </xf>
    <xf numFmtId="0" fontId="6" fillId="3" borderId="0" xfId="2" applyFont="1" applyFill="1"/>
    <xf numFmtId="0" fontId="6" fillId="0" borderId="8" xfId="2" applyFont="1" applyBorder="1" applyAlignment="1">
      <alignment horizontal="center"/>
    </xf>
    <xf numFmtId="3" fontId="6" fillId="0" borderId="0" xfId="2" applyNumberFormat="1" applyFont="1"/>
    <xf numFmtId="7" fontId="11" fillId="2" borderId="2" xfId="2" applyNumberFormat="1" applyFont="1" applyFill="1" applyBorder="1" applyAlignment="1">
      <alignment horizontal="center"/>
    </xf>
    <xf numFmtId="7" fontId="12" fillId="2" borderId="2" xfId="2" applyNumberFormat="1" applyFont="1" applyFill="1" applyBorder="1" applyAlignment="1">
      <alignment horizontal="center"/>
    </xf>
    <xf numFmtId="7" fontId="12" fillId="2" borderId="3" xfId="2" applyNumberFormat="1" applyFont="1" applyFill="1" applyBorder="1" applyAlignment="1">
      <alignment horizontal="center"/>
    </xf>
    <xf numFmtId="0" fontId="7" fillId="4" borderId="4" xfId="2" applyFont="1" applyFill="1" applyBorder="1" applyAlignment="1">
      <alignment horizontal="center"/>
    </xf>
    <xf numFmtId="0" fontId="7" fillId="4" borderId="4" xfId="2" applyFont="1" applyFill="1" applyBorder="1"/>
    <xf numFmtId="7" fontId="8" fillId="4" borderId="0" xfId="2" applyNumberFormat="1" applyFont="1" applyFill="1" applyAlignment="1">
      <alignment horizontal="center"/>
    </xf>
    <xf numFmtId="7" fontId="6" fillId="4" borderId="0" xfId="2" applyNumberFormat="1" applyFont="1" applyFill="1" applyAlignment="1">
      <alignment horizontal="center"/>
    </xf>
    <xf numFmtId="7" fontId="6" fillId="4" borderId="7" xfId="2" applyNumberFormat="1" applyFont="1" applyFill="1" applyBorder="1" applyAlignment="1">
      <alignment horizontal="center"/>
    </xf>
    <xf numFmtId="0" fontId="13" fillId="0" borderId="4" xfId="2" applyFont="1" applyBorder="1" applyAlignment="1">
      <alignment horizontal="center"/>
    </xf>
    <xf numFmtId="0" fontId="13" fillId="0" borderId="4" xfId="2" applyFont="1" applyBorder="1"/>
    <xf numFmtId="7" fontId="6" fillId="0" borderId="0" xfId="2" applyNumberFormat="1" applyFont="1" applyAlignment="1">
      <alignment horizontal="left"/>
    </xf>
    <xf numFmtId="7" fontId="8" fillId="0" borderId="0" xfId="2" applyNumberFormat="1" applyFont="1" applyAlignment="1">
      <alignment horizontal="center"/>
    </xf>
    <xf numFmtId="7" fontId="6" fillId="0" borderId="0" xfId="2" applyNumberFormat="1" applyFont="1" applyAlignment="1">
      <alignment horizontal="center"/>
    </xf>
    <xf numFmtId="164" fontId="6" fillId="0" borderId="0" xfId="2" applyNumberFormat="1" applyFont="1" applyAlignment="1">
      <alignment horizontal="right"/>
    </xf>
    <xf numFmtId="7" fontId="6" fillId="0" borderId="7" xfId="2" applyNumberFormat="1" applyFont="1" applyBorder="1" applyAlignment="1">
      <alignment horizontal="center"/>
    </xf>
    <xf numFmtId="164" fontId="6" fillId="0" borderId="10" xfId="2" applyNumberFormat="1" applyFont="1" applyBorder="1" applyAlignment="1">
      <alignment horizontal="right"/>
    </xf>
    <xf numFmtId="0" fontId="6" fillId="0" borderId="4" xfId="2" applyFont="1" applyBorder="1"/>
    <xf numFmtId="6" fontId="6" fillId="0" borderId="7" xfId="2" applyNumberFormat="1" applyFont="1" applyBorder="1"/>
    <xf numFmtId="0" fontId="13" fillId="0" borderId="0" xfId="2" applyFont="1"/>
    <xf numFmtId="7" fontId="6" fillId="0" borderId="0" xfId="2" applyNumberFormat="1" applyFont="1" applyAlignment="1">
      <alignment horizontal="left"/>
    </xf>
    <xf numFmtId="166" fontId="6" fillId="0" borderId="0" xfId="2" applyNumberFormat="1" applyFont="1" applyAlignment="1">
      <alignment horizontal="right"/>
    </xf>
    <xf numFmtId="5" fontId="6" fillId="0" borderId="0" xfId="2" applyNumberFormat="1" applyFont="1"/>
    <xf numFmtId="3" fontId="6" fillId="0" borderId="7" xfId="2" applyNumberFormat="1" applyFont="1" applyBorder="1" applyAlignment="1">
      <alignment horizontal="right"/>
    </xf>
    <xf numFmtId="7" fontId="6" fillId="0" borderId="0" xfId="2" quotePrefix="1" applyNumberFormat="1" applyFont="1" applyAlignment="1">
      <alignment horizontal="center"/>
    </xf>
    <xf numFmtId="167" fontId="6" fillId="0" borderId="0" xfId="2" applyNumberFormat="1" applyFont="1" applyAlignment="1">
      <alignment horizontal="left"/>
    </xf>
    <xf numFmtId="37" fontId="6" fillId="0" borderId="0" xfId="2" applyNumberFormat="1" applyFont="1" applyAlignment="1">
      <alignment horizontal="right"/>
    </xf>
    <xf numFmtId="5" fontId="6" fillId="0" borderId="0" xfId="2" applyNumberFormat="1" applyFont="1" applyAlignment="1">
      <alignment horizontal="left"/>
    </xf>
    <xf numFmtId="168" fontId="13" fillId="0" borderId="7" xfId="2" applyNumberFormat="1" applyFont="1" applyBorder="1" applyAlignment="1">
      <alignment horizontal="right"/>
    </xf>
    <xf numFmtId="4" fontId="8" fillId="0" borderId="0" xfId="2" applyNumberFormat="1" applyFont="1" applyAlignment="1">
      <alignment horizontal="center"/>
    </xf>
    <xf numFmtId="4" fontId="6" fillId="0" borderId="0" xfId="2" applyNumberFormat="1" applyFont="1" applyAlignment="1">
      <alignment horizontal="center"/>
    </xf>
    <xf numFmtId="169" fontId="6" fillId="0" borderId="7" xfId="2" applyNumberFormat="1" applyFont="1" applyBorder="1" applyAlignment="1">
      <alignment horizontal="right"/>
    </xf>
    <xf numFmtId="0" fontId="6" fillId="0" borderId="10" xfId="2" applyFont="1" applyBorder="1"/>
    <xf numFmtId="169" fontId="6" fillId="0" borderId="12" xfId="2" applyNumberFormat="1" applyFont="1" applyBorder="1" applyAlignment="1">
      <alignment horizontal="right"/>
    </xf>
    <xf numFmtId="168" fontId="6" fillId="0" borderId="7" xfId="4" applyNumberFormat="1" applyFont="1" applyBorder="1" applyAlignment="1">
      <alignment horizontal="right"/>
    </xf>
    <xf numFmtId="0" fontId="6" fillId="3" borderId="4" xfId="2" applyFont="1" applyFill="1" applyBorder="1"/>
    <xf numFmtId="0" fontId="13" fillId="3" borderId="0" xfId="2" applyFont="1" applyFill="1"/>
    <xf numFmtId="4" fontId="6" fillId="3" borderId="0" xfId="2" applyNumberFormat="1" applyFont="1" applyFill="1" applyAlignment="1">
      <alignment horizontal="center"/>
    </xf>
    <xf numFmtId="6" fontId="6" fillId="3" borderId="7" xfId="4" applyNumberFormat="1" applyFont="1" applyFill="1" applyBorder="1" applyAlignment="1">
      <alignment horizontal="right"/>
    </xf>
    <xf numFmtId="9" fontId="6" fillId="3" borderId="0" xfId="2" applyNumberFormat="1" applyFont="1" applyFill="1"/>
    <xf numFmtId="0" fontId="6" fillId="0" borderId="13" xfId="2" applyFont="1" applyBorder="1" applyAlignment="1">
      <alignment horizontal="center"/>
    </xf>
    <xf numFmtId="0" fontId="6" fillId="0" borderId="13" xfId="2" applyFont="1" applyBorder="1"/>
    <xf numFmtId="0" fontId="13" fillId="0" borderId="10" xfId="2" applyFont="1" applyBorder="1"/>
    <xf numFmtId="7" fontId="8" fillId="0" borderId="10" xfId="2" applyNumberFormat="1" applyFont="1" applyBorder="1" applyAlignment="1">
      <alignment horizontal="center"/>
    </xf>
    <xf numFmtId="7" fontId="6" fillId="0" borderId="10" xfId="2" applyNumberFormat="1" applyFont="1" applyBorder="1" applyAlignment="1">
      <alignment horizontal="center"/>
    </xf>
    <xf numFmtId="164" fontId="6" fillId="0" borderId="14" xfId="2" applyNumberFormat="1" applyFont="1" applyBorder="1" applyAlignment="1">
      <alignment horizontal="right"/>
    </xf>
    <xf numFmtId="168" fontId="13" fillId="0" borderId="14" xfId="2" applyNumberFormat="1" applyFont="1" applyBorder="1" applyAlignment="1">
      <alignment horizontal="right"/>
    </xf>
    <xf numFmtId="164" fontId="6" fillId="0" borderId="0" xfId="2" applyNumberFormat="1" applyFont="1"/>
    <xf numFmtId="168" fontId="6" fillId="0" borderId="7" xfId="2" applyNumberFormat="1" applyFont="1" applyBorder="1" applyAlignment="1">
      <alignment horizontal="right"/>
    </xf>
    <xf numFmtId="169" fontId="6" fillId="3" borderId="7" xfId="2" applyNumberFormat="1" applyFont="1" applyFill="1" applyBorder="1" applyAlignment="1">
      <alignment horizontal="right"/>
    </xf>
    <xf numFmtId="0" fontId="8" fillId="3" borderId="0" xfId="2" applyFont="1" applyFill="1"/>
    <xf numFmtId="6" fontId="6" fillId="0" borderId="7" xfId="4" applyNumberFormat="1" applyFont="1" applyBorder="1" applyAlignment="1">
      <alignment horizontal="right"/>
    </xf>
    <xf numFmtId="9" fontId="6" fillId="0" borderId="0" xfId="2" applyNumberFormat="1" applyFont="1"/>
    <xf numFmtId="168" fontId="13" fillId="0" borderId="12" xfId="2" applyNumberFormat="1" applyFont="1" applyBorder="1" applyAlignment="1">
      <alignment horizontal="right"/>
    </xf>
    <xf numFmtId="165" fontId="6" fillId="0" borderId="0" xfId="2" applyNumberFormat="1" applyFont="1" applyAlignment="1">
      <alignment horizontal="center"/>
    </xf>
    <xf numFmtId="168" fontId="6" fillId="0" borderId="0" xfId="2" applyNumberFormat="1" applyFont="1"/>
    <xf numFmtId="7" fontId="6" fillId="0" borderId="0" xfId="2" applyNumberFormat="1" applyFont="1" applyAlignment="1">
      <alignment horizontal="right"/>
    </xf>
    <xf numFmtId="166" fontId="6" fillId="0" borderId="0" xfId="2" applyNumberFormat="1" applyFont="1" applyAlignment="1">
      <alignment horizontal="center"/>
    </xf>
    <xf numFmtId="0" fontId="8" fillId="0" borderId="11" xfId="2" applyFont="1" applyBorder="1"/>
    <xf numFmtId="168" fontId="6" fillId="0" borderId="0" xfId="2" applyNumberFormat="1" applyFont="1" applyAlignment="1">
      <alignment horizontal="right"/>
    </xf>
    <xf numFmtId="167" fontId="6" fillId="0" borderId="0" xfId="2" applyNumberFormat="1" applyFont="1" applyAlignment="1">
      <alignment horizontal="center"/>
    </xf>
    <xf numFmtId="0" fontId="6" fillId="0" borderId="15" xfId="2" applyFont="1" applyBorder="1" applyAlignment="1">
      <alignment horizontal="center"/>
    </xf>
    <xf numFmtId="0" fontId="6" fillId="0" borderId="15" xfId="2" applyFont="1" applyBorder="1"/>
    <xf numFmtId="0" fontId="13" fillId="0" borderId="16" xfId="2" applyFont="1" applyBorder="1"/>
    <xf numFmtId="7" fontId="8" fillId="0" borderId="16" xfId="2" applyNumberFormat="1" applyFont="1" applyBorder="1" applyAlignment="1">
      <alignment horizontal="center"/>
    </xf>
    <xf numFmtId="7" fontId="6" fillId="0" borderId="16" xfId="2" applyNumberFormat="1" applyFont="1" applyBorder="1" applyAlignment="1">
      <alignment horizontal="center"/>
    </xf>
    <xf numFmtId="164" fontId="6" fillId="0" borderId="17" xfId="2" applyNumberFormat="1" applyFont="1" applyBorder="1" applyAlignment="1">
      <alignment horizontal="right"/>
    </xf>
    <xf numFmtId="168" fontId="13" fillId="0" borderId="17" xfId="2" applyNumberFormat="1" applyFont="1" applyBorder="1" applyAlignment="1">
      <alignment horizontal="right"/>
    </xf>
    <xf numFmtId="0" fontId="6" fillId="0" borderId="0" xfId="2" applyFont="1" applyAlignment="1">
      <alignment horizontal="right"/>
    </xf>
    <xf numFmtId="0" fontId="5" fillId="0" borderId="0" xfId="0" applyFont="1"/>
    <xf numFmtId="0" fontId="7" fillId="2" borderId="4" xfId="2" applyFont="1" applyFill="1" applyBorder="1" applyAlignment="1">
      <alignment horizontal="center"/>
    </xf>
    <xf numFmtId="0" fontId="15" fillId="2" borderId="18" xfId="2" applyFont="1" applyFill="1" applyBorder="1"/>
    <xf numFmtId="7" fontId="10" fillId="2" borderId="19" xfId="2" applyNumberFormat="1" applyFont="1" applyFill="1" applyBorder="1" applyAlignment="1">
      <alignment horizontal="left"/>
    </xf>
    <xf numFmtId="7" fontId="12" fillId="2" borderId="19" xfId="2" applyNumberFormat="1" applyFont="1" applyFill="1" applyBorder="1" applyAlignment="1">
      <alignment horizontal="center"/>
    </xf>
    <xf numFmtId="7" fontId="12" fillId="2" borderId="20" xfId="2" applyNumberFormat="1" applyFont="1" applyFill="1" applyBorder="1" applyAlignment="1">
      <alignment horizontal="center"/>
    </xf>
    <xf numFmtId="7" fontId="16" fillId="0" borderId="0" xfId="2" applyNumberFormat="1" applyFont="1" applyAlignment="1">
      <alignment horizontal="left"/>
    </xf>
    <xf numFmtId="7" fontId="16" fillId="0" borderId="0" xfId="2" applyNumberFormat="1" applyFont="1" applyAlignment="1">
      <alignment horizontal="center"/>
    </xf>
    <xf numFmtId="164" fontId="16" fillId="0" borderId="0" xfId="2" applyNumberFormat="1" applyFont="1" applyAlignment="1">
      <alignment horizontal="center"/>
    </xf>
    <xf numFmtId="7" fontId="16" fillId="0" borderId="7" xfId="2" applyNumberFormat="1" applyFont="1" applyBorder="1" applyAlignment="1">
      <alignment horizontal="right"/>
    </xf>
    <xf numFmtId="164" fontId="6" fillId="0" borderId="0" xfId="2" applyNumberFormat="1" applyFont="1" applyAlignment="1">
      <alignment horizontal="center"/>
    </xf>
    <xf numFmtId="167" fontId="6" fillId="0" borderId="0" xfId="2" applyNumberFormat="1" applyFont="1" applyAlignment="1">
      <alignment horizontal="right"/>
    </xf>
    <xf numFmtId="5" fontId="6" fillId="0" borderId="0" xfId="2" applyNumberFormat="1" applyFont="1" applyAlignment="1">
      <alignment horizontal="center"/>
    </xf>
    <xf numFmtId="9" fontId="6" fillId="0" borderId="0" xfId="2" applyNumberFormat="1" applyFont="1" applyAlignment="1">
      <alignment horizontal="center"/>
    </xf>
    <xf numFmtId="5" fontId="6" fillId="0" borderId="7" xfId="2" applyNumberFormat="1" applyFont="1" applyBorder="1" applyAlignment="1">
      <alignment horizontal="right"/>
    </xf>
    <xf numFmtId="9" fontId="6" fillId="3" borderId="0" xfId="2" applyNumberFormat="1" applyFont="1" applyFill="1" applyAlignment="1">
      <alignment horizontal="center"/>
    </xf>
    <xf numFmtId="166" fontId="6" fillId="0" borderId="0" xfId="2" applyNumberFormat="1" applyFont="1"/>
    <xf numFmtId="0" fontId="13" fillId="3" borderId="4" xfId="2" applyFont="1" applyFill="1" applyBorder="1" applyAlignment="1">
      <alignment horizontal="center"/>
    </xf>
    <xf numFmtId="0" fontId="13" fillId="3" borderId="4" xfId="2" applyFont="1" applyFill="1" applyBorder="1"/>
    <xf numFmtId="7" fontId="8" fillId="3" borderId="0" xfId="2" applyNumberFormat="1" applyFont="1" applyFill="1" applyAlignment="1">
      <alignment horizontal="center"/>
    </xf>
    <xf numFmtId="7" fontId="6" fillId="3" borderId="0" xfId="2" applyNumberFormat="1" applyFont="1" applyFill="1" applyAlignment="1">
      <alignment horizontal="center"/>
    </xf>
    <xf numFmtId="170" fontId="6" fillId="0" borderId="0" xfId="2" applyNumberFormat="1" applyFont="1" applyAlignment="1">
      <alignment horizontal="right"/>
    </xf>
    <xf numFmtId="5" fontId="6" fillId="3" borderId="0" xfId="2" applyNumberFormat="1" applyFont="1" applyFill="1" applyAlignment="1">
      <alignment horizontal="center"/>
    </xf>
    <xf numFmtId="5" fontId="6" fillId="3" borderId="7" xfId="2" applyNumberFormat="1" applyFont="1" applyFill="1" applyBorder="1" applyAlignment="1">
      <alignment horizontal="right"/>
    </xf>
    <xf numFmtId="171" fontId="6" fillId="0" borderId="0" xfId="2" applyNumberFormat="1" applyFont="1"/>
    <xf numFmtId="6" fontId="6" fillId="0" borderId="10" xfId="4" applyNumberFormat="1" applyFont="1" applyBorder="1" applyAlignment="1">
      <alignment horizontal="center"/>
    </xf>
    <xf numFmtId="9" fontId="6" fillId="3" borderId="10" xfId="2" applyNumberFormat="1" applyFont="1" applyFill="1" applyBorder="1" applyAlignment="1">
      <alignment horizontal="center"/>
    </xf>
    <xf numFmtId="6" fontId="6" fillId="0" borderId="12" xfId="4" applyNumberFormat="1" applyFont="1" applyBorder="1" applyAlignment="1">
      <alignment horizontal="right"/>
    </xf>
    <xf numFmtId="6" fontId="6" fillId="0" borderId="0" xfId="4" applyNumberFormat="1" applyFont="1" applyBorder="1" applyAlignment="1">
      <alignment horizontal="center"/>
    </xf>
    <xf numFmtId="0" fontId="8" fillId="3" borderId="0" xfId="2" applyFont="1" applyFill="1" applyAlignment="1">
      <alignment horizontal="center"/>
    </xf>
    <xf numFmtId="6" fontId="6" fillId="3" borderId="0" xfId="4" applyNumberFormat="1" applyFont="1" applyFill="1" applyBorder="1" applyAlignment="1">
      <alignment horizontal="center"/>
    </xf>
    <xf numFmtId="172" fontId="6" fillId="0" borderId="10" xfId="2" applyNumberFormat="1" applyFont="1" applyBorder="1" applyAlignment="1">
      <alignment horizontal="center"/>
    </xf>
    <xf numFmtId="0" fontId="15" fillId="2" borderId="0" xfId="2" applyFont="1" applyFill="1"/>
    <xf numFmtId="0" fontId="10" fillId="2" borderId="0" xfId="2" applyFont="1" applyFill="1"/>
    <xf numFmtId="5" fontId="10" fillId="2" borderId="0" xfId="2" applyNumberFormat="1" applyFont="1" applyFill="1"/>
    <xf numFmtId="0" fontId="10" fillId="2" borderId="0" xfId="2" applyFont="1" applyFill="1" applyAlignment="1">
      <alignment horizontal="right"/>
    </xf>
    <xf numFmtId="164" fontId="10" fillId="2" borderId="0" xfId="2" applyNumberFormat="1" applyFont="1" applyFill="1" applyAlignment="1">
      <alignment horizontal="right"/>
    </xf>
    <xf numFmtId="168" fontId="15" fillId="2" borderId="11" xfId="2" applyNumberFormat="1" applyFont="1" applyFill="1" applyBorder="1" applyAlignment="1">
      <alignment horizontal="right"/>
    </xf>
    <xf numFmtId="0" fontId="15" fillId="2" borderId="4" xfId="2" applyFont="1" applyFill="1" applyBorder="1" applyAlignment="1">
      <alignment horizontal="center"/>
    </xf>
    <xf numFmtId="0" fontId="15" fillId="2" borderId="21" xfId="2" applyFont="1" applyFill="1" applyBorder="1"/>
    <xf numFmtId="0" fontId="10" fillId="2" borderId="21" xfId="2" applyFont="1" applyFill="1" applyBorder="1"/>
    <xf numFmtId="5" fontId="10" fillId="2" borderId="21" xfId="2" applyNumberFormat="1" applyFont="1" applyFill="1" applyBorder="1"/>
    <xf numFmtId="5" fontId="15" fillId="2" borderId="22" xfId="2" applyNumberFormat="1" applyFont="1" applyFill="1" applyBorder="1" applyAlignment="1">
      <alignment horizontal="right"/>
    </xf>
    <xf numFmtId="168" fontId="15" fillId="2" borderId="7" xfId="2" applyNumberFormat="1" applyFont="1" applyFill="1" applyBorder="1" applyAlignment="1">
      <alignment horizontal="right"/>
    </xf>
    <xf numFmtId="0" fontId="7" fillId="0" borderId="0" xfId="2" applyFont="1" applyAlignment="1">
      <alignment horizontal="centerContinuous"/>
    </xf>
    <xf numFmtId="0" fontId="8" fillId="0" borderId="0" xfId="2" applyFont="1" applyAlignment="1">
      <alignment horizontal="centerContinuous"/>
    </xf>
    <xf numFmtId="0" fontId="13" fillId="0" borderId="0" xfId="2" applyFont="1" applyAlignment="1">
      <alignment horizontal="center"/>
    </xf>
    <xf numFmtId="0" fontId="13" fillId="0" borderId="0" xfId="2" applyFont="1" applyAlignment="1">
      <alignment horizontal="left"/>
    </xf>
    <xf numFmtId="5" fontId="8" fillId="0" borderId="0" xfId="2" applyNumberFormat="1" applyFont="1" applyAlignment="1">
      <alignment horizontal="center"/>
    </xf>
    <xf numFmtId="173" fontId="6" fillId="0" borderId="0" xfId="2" applyNumberFormat="1" applyFont="1" applyAlignment="1">
      <alignment horizontal="center"/>
    </xf>
    <xf numFmtId="168" fontId="6" fillId="0" borderId="0" xfId="2" applyNumberFormat="1" applyFont="1" applyAlignment="1">
      <alignment horizontal="center"/>
    </xf>
    <xf numFmtId="5" fontId="13" fillId="0" borderId="0" xfId="2" applyNumberFormat="1" applyFont="1" applyAlignment="1">
      <alignment horizontal="center" wrapText="1"/>
    </xf>
    <xf numFmtId="5" fontId="13" fillId="0" borderId="0" xfId="2" applyNumberFormat="1" applyFont="1" applyAlignment="1">
      <alignment horizontal="center"/>
    </xf>
    <xf numFmtId="168" fontId="13" fillId="0" borderId="0" xfId="2" applyNumberFormat="1" applyFont="1" applyAlignment="1">
      <alignment horizontal="right"/>
    </xf>
    <xf numFmtId="0" fontId="6" fillId="0" borderId="0" xfId="2" applyFont="1" applyAlignment="1">
      <alignment horizontal="left"/>
    </xf>
    <xf numFmtId="7" fontId="8" fillId="0" borderId="0" xfId="2" applyNumberFormat="1" applyFont="1" applyAlignment="1">
      <alignment horizontal="left"/>
    </xf>
    <xf numFmtId="171" fontId="6" fillId="0" borderId="0" xfId="2" applyNumberFormat="1" applyFont="1" applyAlignment="1">
      <alignment horizontal="center"/>
    </xf>
    <xf numFmtId="168" fontId="6" fillId="0" borderId="0" xfId="2" applyNumberFormat="1" applyFont="1" applyAlignment="1">
      <alignment horizontal="left"/>
    </xf>
    <xf numFmtId="0" fontId="6" fillId="0" borderId="0" xfId="2" quotePrefix="1" applyFont="1" applyAlignment="1">
      <alignment horizontal="center"/>
    </xf>
    <xf numFmtId="165" fontId="13" fillId="0" borderId="0" xfId="2" applyNumberFormat="1" applyFont="1" applyAlignment="1">
      <alignment horizontal="center"/>
    </xf>
    <xf numFmtId="2" fontId="6" fillId="0" borderId="0" xfId="2" applyNumberFormat="1" applyFont="1" applyAlignment="1">
      <alignment horizontal="center"/>
    </xf>
    <xf numFmtId="165" fontId="6" fillId="0" borderId="0" xfId="2" applyNumberFormat="1" applyFont="1" applyAlignment="1">
      <alignment horizontal="right"/>
    </xf>
    <xf numFmtId="5" fontId="13" fillId="0" borderId="0" xfId="2" applyNumberFormat="1" applyFont="1" applyAlignment="1">
      <alignment horizontal="right"/>
    </xf>
    <xf numFmtId="7" fontId="13" fillId="0" borderId="0" xfId="2" applyNumberFormat="1" applyFont="1" applyAlignment="1">
      <alignment horizontal="center"/>
    </xf>
    <xf numFmtId="168" fontId="13" fillId="0" borderId="0" xfId="2" applyNumberFormat="1" applyFont="1"/>
    <xf numFmtId="5" fontId="8" fillId="0" borderId="0" xfId="2" applyNumberFormat="1" applyFont="1"/>
    <xf numFmtId="5" fontId="6" fillId="0" borderId="0" xfId="2" applyNumberFormat="1" applyFont="1" applyAlignment="1">
      <alignment horizontal="right"/>
    </xf>
    <xf numFmtId="0" fontId="9" fillId="0" borderId="0" xfId="2" applyFont="1"/>
    <xf numFmtId="5" fontId="17" fillId="0" borderId="0" xfId="2" applyNumberFormat="1" applyFont="1"/>
    <xf numFmtId="5" fontId="13" fillId="0" borderId="0" xfId="2" applyNumberFormat="1" applyFont="1"/>
    <xf numFmtId="0" fontId="13" fillId="0" borderId="0" xfId="2" applyFont="1" applyAlignment="1">
      <alignment horizontal="right"/>
    </xf>
    <xf numFmtId="168" fontId="7" fillId="0" borderId="0" xfId="2" applyNumberFormat="1" applyFont="1" applyAlignment="1">
      <alignment horizontal="right"/>
    </xf>
    <xf numFmtId="0" fontId="18" fillId="0" borderId="0" xfId="2" applyFont="1" applyAlignment="1">
      <alignment horizontal="center"/>
    </xf>
    <xf numFmtId="0" fontId="18" fillId="0" borderId="0" xfId="2" applyFont="1"/>
    <xf numFmtId="172" fontId="13" fillId="0" borderId="0" xfId="2" applyNumberFormat="1" applyFont="1" applyAlignment="1">
      <alignment horizontal="center"/>
    </xf>
    <xf numFmtId="164" fontId="13" fillId="0" borderId="0" xfId="2" applyNumberFormat="1" applyFont="1" applyAlignment="1">
      <alignment horizontal="right"/>
    </xf>
    <xf numFmtId="174" fontId="6" fillId="0" borderId="0" xfId="5" applyNumberFormat="1" applyFont="1"/>
    <xf numFmtId="0" fontId="6" fillId="0" borderId="0" xfId="5" applyFont="1"/>
    <xf numFmtId="174" fontId="13" fillId="0" borderId="0" xfId="5" applyNumberFormat="1" applyFont="1" applyAlignment="1">
      <alignment horizontal="center"/>
    </xf>
    <xf numFmtId="0" fontId="7" fillId="0" borderId="0" xfId="7" applyFont="1" applyAlignment="1">
      <alignment horizontal="center"/>
    </xf>
    <xf numFmtId="174" fontId="10" fillId="2" borderId="23" xfId="5" applyNumberFormat="1" applyFont="1" applyFill="1" applyBorder="1" applyAlignment="1">
      <alignment horizontal="center"/>
    </xf>
    <xf numFmtId="174" fontId="10" fillId="2" borderId="24" xfId="5" applyNumberFormat="1" applyFont="1" applyFill="1" applyBorder="1" applyAlignment="1">
      <alignment horizontal="left"/>
    </xf>
    <xf numFmtId="174" fontId="10" fillId="2" borderId="25" xfId="5" applyNumberFormat="1" applyFont="1" applyFill="1" applyBorder="1" applyAlignment="1">
      <alignment horizontal="center"/>
    </xf>
    <xf numFmtId="174" fontId="6" fillId="0" borderId="13" xfId="5" applyNumberFormat="1" applyFont="1" applyBorder="1"/>
    <xf numFmtId="174" fontId="6" fillId="0" borderId="10" xfId="5" applyNumberFormat="1" applyFont="1" applyBorder="1"/>
    <xf numFmtId="174" fontId="10" fillId="2" borderId="26" xfId="5" applyNumberFormat="1" applyFont="1" applyFill="1" applyBorder="1" applyAlignment="1">
      <alignment horizontal="left"/>
    </xf>
    <xf numFmtId="174" fontId="10" fillId="2" borderId="19" xfId="5" applyNumberFormat="1" applyFont="1" applyFill="1" applyBorder="1" applyAlignment="1">
      <alignment horizontal="left"/>
    </xf>
    <xf numFmtId="174" fontId="10" fillId="2" borderId="27" xfId="5" applyNumberFormat="1" applyFont="1" applyFill="1" applyBorder="1" applyAlignment="1">
      <alignment horizontal="left"/>
    </xf>
    <xf numFmtId="0" fontId="10" fillId="2" borderId="27" xfId="5" applyFont="1" applyFill="1" applyBorder="1"/>
    <xf numFmtId="174" fontId="10" fillId="2" borderId="18" xfId="5" applyNumberFormat="1" applyFont="1" applyFill="1" applyBorder="1" applyAlignment="1">
      <alignment horizontal="center"/>
    </xf>
    <xf numFmtId="176" fontId="10" fillId="2" borderId="19" xfId="5" applyNumberFormat="1" applyFont="1" applyFill="1" applyBorder="1" applyAlignment="1">
      <alignment horizontal="center"/>
    </xf>
    <xf numFmtId="174" fontId="10" fillId="2" borderId="20" xfId="5" applyNumberFormat="1" applyFont="1" applyFill="1" applyBorder="1" applyAlignment="1">
      <alignment horizontal="center"/>
    </xf>
    <xf numFmtId="176" fontId="6" fillId="0" borderId="0" xfId="5" applyNumberFormat="1" applyFont="1"/>
    <xf numFmtId="174" fontId="6" fillId="0" borderId="4" xfId="5" applyNumberFormat="1" applyFont="1" applyBorder="1" applyAlignment="1">
      <alignment horizontal="left"/>
    </xf>
    <xf numFmtId="174" fontId="6" fillId="0" borderId="0" xfId="5" applyNumberFormat="1" applyFont="1" applyAlignment="1">
      <alignment horizontal="left"/>
    </xf>
    <xf numFmtId="174" fontId="6" fillId="0" borderId="28" xfId="5" applyNumberFormat="1" applyFont="1" applyBorder="1" applyAlignment="1">
      <alignment horizontal="left"/>
    </xf>
    <xf numFmtId="174" fontId="6" fillId="0" borderId="29" xfId="5" applyNumberFormat="1" applyFont="1" applyBorder="1"/>
    <xf numFmtId="176" fontId="6" fillId="0" borderId="29" xfId="5" applyNumberFormat="1" applyFont="1" applyBorder="1" applyAlignment="1">
      <alignment horizontal="center"/>
    </xf>
    <xf numFmtId="174" fontId="6" fillId="0" borderId="29" xfId="5" applyNumberFormat="1" applyFont="1" applyBorder="1" applyAlignment="1">
      <alignment horizontal="center"/>
    </xf>
    <xf numFmtId="174" fontId="13" fillId="0" borderId="4" xfId="5" applyNumberFormat="1" applyFont="1" applyBorder="1" applyAlignment="1">
      <alignment horizontal="left"/>
    </xf>
    <xf numFmtId="174" fontId="13" fillId="0" borderId="0" xfId="5" applyNumberFormat="1" applyFont="1" applyAlignment="1">
      <alignment horizontal="left"/>
    </xf>
    <xf numFmtId="164" fontId="6" fillId="0" borderId="0" xfId="5" applyNumberFormat="1" applyFont="1" applyAlignment="1">
      <alignment horizontal="right"/>
    </xf>
    <xf numFmtId="164" fontId="6" fillId="0" borderId="0" xfId="5" quotePrefix="1" applyNumberFormat="1" applyFont="1" applyAlignment="1">
      <alignment horizontal="center"/>
    </xf>
    <xf numFmtId="3" fontId="6" fillId="0" borderId="0" xfId="5" quotePrefix="1" applyNumberFormat="1" applyFont="1" applyAlignment="1">
      <alignment horizontal="center"/>
    </xf>
    <xf numFmtId="0" fontId="6" fillId="4" borderId="0" xfId="5" applyFont="1" applyFill="1" applyAlignment="1">
      <alignment horizontal="left"/>
    </xf>
    <xf numFmtId="5" fontId="6" fillId="0" borderId="8" xfId="5" applyNumberFormat="1" applyFont="1" applyBorder="1" applyAlignment="1">
      <alignment horizontal="right"/>
    </xf>
    <xf numFmtId="177" fontId="6" fillId="0" borderId="8" xfId="5" applyNumberFormat="1" applyFont="1" applyBorder="1" applyAlignment="1">
      <alignment horizontal="right"/>
    </xf>
    <xf numFmtId="164" fontId="6" fillId="3" borderId="0" xfId="5" applyNumberFormat="1" applyFont="1" applyFill="1" applyAlignment="1">
      <alignment horizontal="right"/>
    </xf>
    <xf numFmtId="174" fontId="8" fillId="0" borderId="8" xfId="5" applyNumberFormat="1" applyFont="1" applyBorder="1" applyAlignment="1">
      <alignment horizontal="right"/>
    </xf>
    <xf numFmtId="5" fontId="6" fillId="0" borderId="0" xfId="5" applyNumberFormat="1" applyFont="1" applyAlignment="1">
      <alignment horizontal="right"/>
    </xf>
    <xf numFmtId="176" fontId="13" fillId="0" borderId="0" xfId="5" applyNumberFormat="1" applyFont="1" applyAlignment="1">
      <alignment horizontal="left"/>
    </xf>
    <xf numFmtId="37" fontId="6" fillId="0" borderId="30" xfId="5" applyNumberFormat="1" applyFont="1" applyBorder="1" applyAlignment="1">
      <alignment horizontal="right"/>
    </xf>
    <xf numFmtId="5" fontId="6" fillId="0" borderId="0" xfId="5" applyNumberFormat="1" applyFont="1"/>
    <xf numFmtId="10" fontId="6" fillId="0" borderId="0" xfId="5" applyNumberFormat="1" applyFont="1"/>
    <xf numFmtId="174" fontId="6" fillId="0" borderId="4" xfId="5" applyNumberFormat="1" applyFont="1" applyBorder="1"/>
    <xf numFmtId="174" fontId="6" fillId="0" borderId="8" xfId="5" applyNumberFormat="1" applyFont="1" applyBorder="1" applyAlignment="1">
      <alignment horizontal="center"/>
    </xf>
    <xf numFmtId="174" fontId="6" fillId="0" borderId="8" xfId="5" applyNumberFormat="1" applyFont="1" applyBorder="1" applyAlignment="1">
      <alignment horizontal="right"/>
    </xf>
    <xf numFmtId="10" fontId="6" fillId="0" borderId="8" xfId="5" applyNumberFormat="1" applyFont="1" applyBorder="1" applyAlignment="1">
      <alignment horizontal="center"/>
    </xf>
    <xf numFmtId="5" fontId="13" fillId="0" borderId="8" xfId="5" applyNumberFormat="1" applyFont="1" applyBorder="1" applyAlignment="1">
      <alignment horizontal="right"/>
    </xf>
    <xf numFmtId="0" fontId="10" fillId="2" borderId="31" xfId="9" applyFont="1" applyFill="1" applyBorder="1" applyAlignment="1">
      <alignment horizontal="center"/>
    </xf>
    <xf numFmtId="0" fontId="10" fillId="2" borderId="32" xfId="9" applyFont="1" applyFill="1" applyBorder="1" applyAlignment="1">
      <alignment horizontal="center"/>
    </xf>
    <xf numFmtId="6" fontId="13" fillId="0" borderId="8" xfId="5" applyNumberFormat="1" applyFont="1" applyBorder="1" applyAlignment="1">
      <alignment horizontal="right"/>
    </xf>
    <xf numFmtId="174" fontId="13" fillId="0" borderId="8" xfId="5" applyNumberFormat="1" applyFont="1" applyBorder="1" applyAlignment="1">
      <alignment horizontal="right"/>
    </xf>
    <xf numFmtId="7" fontId="8" fillId="0" borderId="32" xfId="10" applyNumberFormat="1" applyFont="1" applyBorder="1"/>
    <xf numFmtId="176" fontId="6" fillId="0" borderId="33" xfId="11" applyNumberFormat="1" applyFont="1" applyBorder="1" applyAlignment="1">
      <alignment horizontal="center"/>
    </xf>
    <xf numFmtId="174" fontId="13" fillId="0" borderId="29" xfId="5" applyNumberFormat="1" applyFont="1" applyBorder="1" applyAlignment="1">
      <alignment horizontal="right"/>
    </xf>
    <xf numFmtId="10" fontId="6" fillId="0" borderId="0" xfId="5" applyNumberFormat="1" applyFont="1" applyAlignment="1">
      <alignment horizontal="left"/>
    </xf>
    <xf numFmtId="7" fontId="6" fillId="0" borderId="0" xfId="5" applyNumberFormat="1" applyFont="1"/>
    <xf numFmtId="174" fontId="6" fillId="0" borderId="0" xfId="5" quotePrefix="1" applyNumberFormat="1" applyFont="1"/>
    <xf numFmtId="5" fontId="13" fillId="0" borderId="30" xfId="5" applyNumberFormat="1" applyFont="1" applyBorder="1" applyAlignment="1">
      <alignment horizontal="right"/>
    </xf>
    <xf numFmtId="177" fontId="6" fillId="0" borderId="30" xfId="5" applyNumberFormat="1" applyFont="1" applyBorder="1" applyAlignment="1">
      <alignment horizontal="right"/>
    </xf>
    <xf numFmtId="0" fontId="13" fillId="0" borderId="0" xfId="5" applyFont="1" applyAlignment="1">
      <alignment horizontal="right"/>
    </xf>
    <xf numFmtId="174" fontId="10" fillId="2" borderId="34" xfId="5" applyNumberFormat="1" applyFont="1" applyFill="1" applyBorder="1" applyAlignment="1">
      <alignment horizontal="left"/>
    </xf>
    <xf numFmtId="0" fontId="10" fillId="2" borderId="28" xfId="5" applyFont="1" applyFill="1" applyBorder="1"/>
    <xf numFmtId="0" fontId="10" fillId="2" borderId="11" xfId="5" applyFont="1" applyFill="1" applyBorder="1"/>
    <xf numFmtId="0" fontId="6" fillId="0" borderId="8" xfId="5" applyFont="1" applyBorder="1"/>
    <xf numFmtId="174" fontId="10" fillId="2" borderId="4" xfId="5" applyNumberFormat="1" applyFont="1" applyFill="1" applyBorder="1" applyAlignment="1">
      <alignment horizontal="left"/>
    </xf>
    <xf numFmtId="174" fontId="10" fillId="2" borderId="0" xfId="5" applyNumberFormat="1" applyFont="1" applyFill="1" applyAlignment="1">
      <alignment horizontal="left"/>
    </xf>
    <xf numFmtId="0" fontId="10" fillId="2" borderId="7" xfId="5" applyFont="1" applyFill="1" applyBorder="1"/>
    <xf numFmtId="174" fontId="13" fillId="0" borderId="8" xfId="5" applyNumberFormat="1" applyFont="1" applyBorder="1" applyAlignment="1">
      <alignment horizontal="center"/>
    </xf>
    <xf numFmtId="174" fontId="10" fillId="2" borderId="26" xfId="5" applyNumberFormat="1" applyFont="1" applyFill="1" applyBorder="1"/>
    <xf numFmtId="174" fontId="10" fillId="2" borderId="27" xfId="5" applyNumberFormat="1" applyFont="1" applyFill="1" applyBorder="1"/>
    <xf numFmtId="174" fontId="10" fillId="2" borderId="35" xfId="5" applyNumberFormat="1" applyFont="1" applyFill="1" applyBorder="1"/>
    <xf numFmtId="0" fontId="6" fillId="0" borderId="9" xfId="5" applyFont="1" applyBorder="1"/>
    <xf numFmtId="174" fontId="6" fillId="0" borderId="36" xfId="5" applyNumberFormat="1" applyFont="1" applyBorder="1" applyAlignment="1">
      <alignment horizontal="center"/>
    </xf>
    <xf numFmtId="174" fontId="6" fillId="0" borderId="36" xfId="5" applyNumberFormat="1" applyFont="1" applyBorder="1"/>
    <xf numFmtId="0" fontId="8" fillId="0" borderId="0" xfId="5" applyFont="1"/>
    <xf numFmtId="0" fontId="6" fillId="0" borderId="0" xfId="12" applyFont="1" applyAlignment="1">
      <alignment horizontal="right"/>
    </xf>
    <xf numFmtId="7" fontId="13" fillId="0" borderId="0" xfId="5" applyNumberFormat="1" applyFont="1" applyAlignment="1">
      <alignment horizontal="center"/>
    </xf>
    <xf numFmtId="7" fontId="6" fillId="0" borderId="0" xfId="5" applyNumberFormat="1" applyFont="1" applyAlignment="1">
      <alignment horizontal="right"/>
    </xf>
    <xf numFmtId="2" fontId="6" fillId="0" borderId="0" xfId="5" applyNumberFormat="1" applyFont="1"/>
    <xf numFmtId="0" fontId="6" fillId="0" borderId="32" xfId="2" applyFont="1" applyBorder="1"/>
    <xf numFmtId="3" fontId="6" fillId="0" borderId="33" xfId="2" applyNumberFormat="1" applyFont="1" applyBorder="1" applyAlignment="1">
      <alignment horizontal="center"/>
    </xf>
    <xf numFmtId="3" fontId="6" fillId="0" borderId="0" xfId="2" applyNumberFormat="1" applyFont="1" applyBorder="1" applyAlignment="1">
      <alignment horizontal="center"/>
    </xf>
    <xf numFmtId="176" fontId="6" fillId="0" borderId="10" xfId="1" applyNumberFormat="1" applyFont="1" applyBorder="1" applyAlignment="1">
      <alignment horizontal="center"/>
    </xf>
    <xf numFmtId="178" fontId="6" fillId="0" borderId="0" xfId="2" applyNumberFormat="1" applyFont="1" applyAlignment="1">
      <alignment horizontal="right"/>
    </xf>
    <xf numFmtId="178" fontId="6" fillId="0" borderId="10" xfId="2" applyNumberFormat="1" applyFont="1" applyBorder="1" applyAlignment="1">
      <alignment horizontal="center"/>
    </xf>
    <xf numFmtId="178" fontId="6" fillId="0" borderId="16" xfId="2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center"/>
    </xf>
    <xf numFmtId="3" fontId="6" fillId="3" borderId="0" xfId="2" applyNumberFormat="1" applyFont="1" applyFill="1" applyAlignment="1">
      <alignment horizontal="center"/>
    </xf>
    <xf numFmtId="3" fontId="6" fillId="3" borderId="0" xfId="2" quotePrefix="1" applyNumberFormat="1" applyFont="1" applyFill="1" applyAlignment="1">
      <alignment horizontal="center"/>
    </xf>
    <xf numFmtId="4" fontId="17" fillId="0" borderId="0" xfId="2" applyNumberFormat="1" applyFont="1" applyAlignment="1">
      <alignment horizontal="center"/>
    </xf>
    <xf numFmtId="168" fontId="6" fillId="0" borderId="11" xfId="2" applyNumberFormat="1" applyFont="1" applyBorder="1" applyAlignment="1">
      <alignment horizontal="right"/>
    </xf>
    <xf numFmtId="6" fontId="6" fillId="3" borderId="0" xfId="2" applyNumberFormat="1" applyFont="1" applyFill="1" applyBorder="1"/>
    <xf numFmtId="3" fontId="6" fillId="0" borderId="0" xfId="5" quotePrefix="1" applyNumberFormat="1" applyFont="1" applyAlignment="1">
      <alignment horizontal="right"/>
    </xf>
    <xf numFmtId="6" fontId="6" fillId="0" borderId="0" xfId="2" applyNumberFormat="1" applyFont="1" applyAlignment="1">
      <alignment horizontal="right"/>
    </xf>
    <xf numFmtId="164" fontId="6" fillId="0" borderId="0" xfId="2" applyNumberFormat="1" applyFont="1" applyBorder="1"/>
    <xf numFmtId="0" fontId="6" fillId="3" borderId="4" xfId="2" quotePrefix="1" applyFont="1" applyFill="1" applyBorder="1" applyAlignment="1">
      <alignment horizontal="center" vertical="top" wrapText="1"/>
    </xf>
    <xf numFmtId="0" fontId="6" fillId="0" borderId="0" xfId="2" applyFont="1" applyAlignment="1">
      <alignment vertical="top" wrapText="1"/>
    </xf>
    <xf numFmtId="0" fontId="6" fillId="3" borderId="8" xfId="2" quotePrefix="1" applyFont="1" applyFill="1" applyBorder="1" applyAlignment="1">
      <alignment horizontal="center" vertical="top" wrapText="1"/>
    </xf>
    <xf numFmtId="0" fontId="6" fillId="0" borderId="7" xfId="2" applyFont="1" applyBorder="1" applyAlignment="1">
      <alignment horizontal="center" vertical="top" wrapText="1"/>
    </xf>
    <xf numFmtId="0" fontId="6" fillId="0" borderId="8" xfId="2" applyFont="1" applyBorder="1" applyAlignment="1">
      <alignment horizontal="center" vertical="top" wrapText="1"/>
    </xf>
    <xf numFmtId="0" fontId="6" fillId="3" borderId="4" xfId="2" applyFont="1" applyFill="1" applyBorder="1" applyAlignment="1">
      <alignment horizontal="center" vertical="top" wrapText="1"/>
    </xf>
    <xf numFmtId="0" fontId="6" fillId="3" borderId="0" xfId="2" applyFont="1" applyFill="1" applyAlignment="1">
      <alignment vertical="top" wrapText="1"/>
    </xf>
    <xf numFmtId="0" fontId="6" fillId="0" borderId="0" xfId="2" applyFont="1" applyAlignment="1">
      <alignment vertical="top"/>
    </xf>
    <xf numFmtId="0" fontId="8" fillId="0" borderId="0" xfId="2" applyFont="1" applyAlignment="1">
      <alignment horizontal="center" vertical="top"/>
    </xf>
    <xf numFmtId="0" fontId="6" fillId="0" borderId="4" xfId="2" applyFont="1" applyBorder="1" applyAlignment="1">
      <alignment horizontal="center" vertical="top"/>
    </xf>
    <xf numFmtId="0" fontId="6" fillId="0" borderId="4" xfId="2" applyFont="1" applyBorder="1" applyAlignment="1">
      <alignment horizontal="center" vertical="top" wrapText="1"/>
    </xf>
    <xf numFmtId="0" fontId="8" fillId="0" borderId="0" xfId="2" applyFont="1" applyAlignment="1">
      <alignment horizontal="center" vertical="top" wrapText="1"/>
    </xf>
    <xf numFmtId="3" fontId="6" fillId="0" borderId="4" xfId="2" quotePrefix="1" applyNumberFormat="1" applyFont="1" applyBorder="1" applyAlignment="1">
      <alignment horizontal="center" vertical="top" wrapText="1"/>
    </xf>
    <xf numFmtId="3" fontId="6" fillId="0" borderId="8" xfId="2" quotePrefix="1" applyNumberFormat="1" applyFont="1" applyBorder="1" applyAlignment="1">
      <alignment horizontal="center" vertical="top" wrapText="1"/>
    </xf>
    <xf numFmtId="6" fontId="6" fillId="0" borderId="0" xfId="2" applyNumberFormat="1" applyFont="1" applyAlignment="1">
      <alignment horizontal="center"/>
    </xf>
    <xf numFmtId="175" fontId="6" fillId="0" borderId="7" xfId="8" applyNumberFormat="1" applyFont="1" applyFill="1" applyBorder="1" applyAlignment="1">
      <alignment horizontal="right"/>
    </xf>
    <xf numFmtId="3" fontId="6" fillId="0" borderId="0" xfId="5" quotePrefix="1" applyNumberFormat="1" applyFont="1" applyFill="1" applyAlignment="1">
      <alignment horizontal="right"/>
    </xf>
    <xf numFmtId="0" fontId="6" fillId="0" borderId="7" xfId="4" applyNumberFormat="1" applyFont="1" applyBorder="1" applyAlignment="1">
      <alignment horizontal="right"/>
    </xf>
    <xf numFmtId="0" fontId="6" fillId="0" borderId="5" xfId="2" applyFont="1" applyBorder="1" applyAlignment="1">
      <alignment horizontal="center" vertical="top" wrapText="1"/>
    </xf>
    <xf numFmtId="0" fontId="6" fillId="0" borderId="6" xfId="2" applyFont="1" applyBorder="1" applyAlignment="1">
      <alignment horizontal="center" vertical="top" wrapText="1"/>
    </xf>
    <xf numFmtId="3" fontId="6" fillId="0" borderId="4" xfId="2" applyNumberFormat="1" applyFont="1" applyBorder="1" applyAlignment="1">
      <alignment horizontal="center" vertical="top" wrapText="1"/>
    </xf>
    <xf numFmtId="3" fontId="6" fillId="0" borderId="8" xfId="2" applyNumberFormat="1" applyFont="1" applyBorder="1" applyAlignment="1">
      <alignment horizontal="center" vertical="top" wrapText="1"/>
    </xf>
    <xf numFmtId="0" fontId="6" fillId="0" borderId="8" xfId="2" quotePrefix="1" applyFont="1" applyBorder="1" applyAlignment="1">
      <alignment horizontal="center" vertical="top" wrapText="1"/>
    </xf>
    <xf numFmtId="0" fontId="6" fillId="0" borderId="9" xfId="2" applyFont="1" applyBorder="1" applyAlignment="1">
      <alignment horizontal="center" vertical="top" wrapText="1"/>
    </xf>
    <xf numFmtId="7" fontId="6" fillId="0" borderId="0" xfId="2" applyNumberFormat="1" applyFont="1" applyAlignment="1">
      <alignment horizontal="left"/>
    </xf>
    <xf numFmtId="0" fontId="3" fillId="0" borderId="0" xfId="2" applyFont="1" applyAlignment="1">
      <alignment horizontal="center"/>
    </xf>
    <xf numFmtId="0" fontId="5" fillId="0" borderId="0" xfId="0" applyFont="1"/>
    <xf numFmtId="174" fontId="3" fillId="0" borderId="0" xfId="5" applyNumberFormat="1" applyFont="1" applyAlignment="1">
      <alignment horizontal="center"/>
    </xf>
    <xf numFmtId="0" fontId="21" fillId="0" borderId="0" xfId="6" applyFont="1"/>
    <xf numFmtId="164" fontId="6" fillId="0" borderId="0" xfId="2" applyNumberFormat="1" applyFont="1" applyBorder="1" applyAlignment="1">
      <alignment horizontal="right"/>
    </xf>
    <xf numFmtId="165" fontId="6" fillId="0" borderId="0" xfId="2" applyNumberFormat="1" applyFont="1" applyBorder="1" applyAlignment="1">
      <alignment horizontal="right"/>
    </xf>
    <xf numFmtId="0" fontId="6" fillId="0" borderId="0" xfId="2" applyFont="1" applyBorder="1"/>
    <xf numFmtId="5" fontId="6" fillId="0" borderId="0" xfId="2" applyNumberFormat="1" applyFont="1" applyBorder="1"/>
    <xf numFmtId="164" fontId="6" fillId="0" borderId="28" xfId="2" applyNumberFormat="1" applyFont="1" applyBorder="1" applyAlignment="1">
      <alignment horizontal="right"/>
    </xf>
    <xf numFmtId="38" fontId="6" fillId="0" borderId="28" xfId="3" applyNumberFormat="1" applyFont="1" applyBorder="1" applyAlignment="1">
      <alignment horizontal="right"/>
    </xf>
    <xf numFmtId="0" fontId="6" fillId="0" borderId="28" xfId="2" applyFont="1" applyBorder="1"/>
    <xf numFmtId="164" fontId="6" fillId="0" borderId="0" xfId="2" quotePrefix="1" applyNumberFormat="1" applyFont="1" applyBorder="1" applyAlignment="1">
      <alignment horizontal="right"/>
    </xf>
    <xf numFmtId="165" fontId="6" fillId="0" borderId="0" xfId="2" quotePrefix="1" applyNumberFormat="1" applyFont="1" applyBorder="1" applyAlignment="1">
      <alignment horizontal="right"/>
    </xf>
    <xf numFmtId="164" fontId="6" fillId="0" borderId="28" xfId="2" applyNumberFormat="1" applyFont="1" applyBorder="1"/>
    <xf numFmtId="168" fontId="6" fillId="0" borderId="0" xfId="2" applyNumberFormat="1" applyFont="1" applyBorder="1"/>
    <xf numFmtId="168" fontId="13" fillId="0" borderId="11" xfId="2" applyNumberFormat="1" applyFont="1" applyBorder="1" applyAlignment="1">
      <alignment horizontal="right"/>
    </xf>
    <xf numFmtId="168" fontId="6" fillId="0" borderId="11" xfId="4" applyNumberFormat="1" applyFont="1" applyBorder="1" applyAlignment="1">
      <alignment horizontal="right"/>
    </xf>
  </cellXfs>
  <cellStyles count="13">
    <cellStyle name="Comma 2 3" xfId="3" xr:uid="{90E1F293-D703-423F-BC2E-7CA54690DB0C}"/>
    <cellStyle name="Currency 2 4" xfId="4" xr:uid="{DA0FF66F-E95E-43F4-9578-6837BD0E7AFA}"/>
    <cellStyle name="Normal" xfId="0" builtinId="0"/>
    <cellStyle name="Normal 2" xfId="6" xr:uid="{EB0F07A0-4339-42E9-9114-53ACDF3121AE}"/>
    <cellStyle name="Normal_03mc-111 - Bartells Industrial, Gresham, Jan-03" xfId="10" xr:uid="{F09FACB6-7402-4D9B-9D66-A8270A242B7B}"/>
    <cellStyle name="Normal_04mc-142 - Proposed Wytek Controls Warehouse, Tualatin, April-04" xfId="8" xr:uid="{A10C2F36-71BF-4A63-BCBD-20B31C2D4A2F}"/>
    <cellStyle name="Normal_07mc-162 - NW 235th Industrial, Hillsboro, May-07" xfId="7" xr:uid="{B7AF7BB4-669C-4D14-85FD-C24D7B21B3FF}"/>
    <cellStyle name="Normal_98MC-120 - DeMarini Warehouse, Hillsboro, Apr-98.xlw 2" xfId="2" xr:uid="{08C5977B-BBA0-40E4-ABCF-71CB6337A2B3}"/>
    <cellStyle name="Normal_Cost Approach" xfId="5" xr:uid="{4793E1AD-D57C-4941-BF37-8F5980244F0E}"/>
    <cellStyle name="Normal_INCOME" xfId="9" xr:uid="{23EF507D-5B34-4697-8B25-69274B5BDD5E}"/>
    <cellStyle name="Normal_Income Approach - 1" xfId="12" xr:uid="{87D8DC88-559D-41CD-A579-582E676FCB4F}"/>
    <cellStyle name="Percent" xfId="1" builtinId="5"/>
    <cellStyle name="Percent 2" xfId="11" xr:uid="{60337E04-3927-4A57-973E-92501BFCD4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an\C\My%20Documents%20II%20(Steve)\Fountain%20Village%20Rent%20Ro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-0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AB5A-2244-4383-8044-C4D8A7DE3FD3}">
  <dimension ref="A1:P233"/>
  <sheetViews>
    <sheetView showGridLines="0" tabSelected="1" zoomScaleNormal="100" workbookViewId="0">
      <selection activeCell="E10" sqref="E10"/>
    </sheetView>
  </sheetViews>
  <sheetFormatPr defaultColWidth="12.83203125" defaultRowHeight="13.8" x14ac:dyDescent="0.3"/>
  <cols>
    <col min="1" max="1" width="6.6640625" style="2" customWidth="1"/>
    <col min="2" max="2" width="2.83203125" style="4" customWidth="1"/>
    <col min="3" max="3" width="25" style="4" customWidth="1"/>
    <col min="4" max="4" width="16.6640625" style="4" customWidth="1"/>
    <col min="5" max="5" width="29.6640625" style="4" customWidth="1"/>
    <col min="6" max="6" width="2.33203125" style="4" customWidth="1"/>
    <col min="7" max="7" width="29.33203125" style="4" customWidth="1"/>
    <col min="8" max="8" width="4.5" style="4" customWidth="1"/>
    <col min="9" max="11" width="29.33203125" style="4" customWidth="1"/>
    <col min="12" max="12" width="15" style="1" customWidth="1"/>
    <col min="13" max="13" width="18.1640625" style="1" customWidth="1"/>
    <col min="14" max="14" width="15.33203125" style="1" bestFit="1" customWidth="1"/>
    <col min="15" max="256" width="12.83203125" style="1"/>
    <col min="257" max="257" width="6.6640625" style="1" customWidth="1"/>
    <col min="258" max="258" width="6.33203125" style="1" customWidth="1"/>
    <col min="259" max="259" width="19.33203125" style="1" customWidth="1"/>
    <col min="260" max="260" width="16.6640625" style="1" customWidth="1"/>
    <col min="261" max="261" width="27" style="1" customWidth="1"/>
    <col min="262" max="262" width="1.33203125" style="1" customWidth="1"/>
    <col min="263" max="263" width="28" style="1" customWidth="1"/>
    <col min="264" max="264" width="0.83203125" style="1" customWidth="1"/>
    <col min="265" max="266" width="27.33203125" style="1" customWidth="1"/>
    <col min="267" max="267" width="30" style="1" customWidth="1"/>
    <col min="268" max="268" width="26.6640625" style="1" customWidth="1"/>
    <col min="269" max="512" width="12.83203125" style="1"/>
    <col min="513" max="513" width="6.6640625" style="1" customWidth="1"/>
    <col min="514" max="514" width="6.33203125" style="1" customWidth="1"/>
    <col min="515" max="515" width="19.33203125" style="1" customWidth="1"/>
    <col min="516" max="516" width="16.6640625" style="1" customWidth="1"/>
    <col min="517" max="517" width="27" style="1" customWidth="1"/>
    <col min="518" max="518" width="1.33203125" style="1" customWidth="1"/>
    <col min="519" max="519" width="28" style="1" customWidth="1"/>
    <col min="520" max="520" width="0.83203125" style="1" customWidth="1"/>
    <col min="521" max="522" width="27.33203125" style="1" customWidth="1"/>
    <col min="523" max="523" width="30" style="1" customWidth="1"/>
    <col min="524" max="524" width="26.6640625" style="1" customWidth="1"/>
    <col min="525" max="768" width="12.83203125" style="1"/>
    <col min="769" max="769" width="6.6640625" style="1" customWidth="1"/>
    <col min="770" max="770" width="6.33203125" style="1" customWidth="1"/>
    <col min="771" max="771" width="19.33203125" style="1" customWidth="1"/>
    <col min="772" max="772" width="16.6640625" style="1" customWidth="1"/>
    <col min="773" max="773" width="27" style="1" customWidth="1"/>
    <col min="774" max="774" width="1.33203125" style="1" customWidth="1"/>
    <col min="775" max="775" width="28" style="1" customWidth="1"/>
    <col min="776" max="776" width="0.83203125" style="1" customWidth="1"/>
    <col min="777" max="778" width="27.33203125" style="1" customWidth="1"/>
    <col min="779" max="779" width="30" style="1" customWidth="1"/>
    <col min="780" max="780" width="26.6640625" style="1" customWidth="1"/>
    <col min="781" max="1024" width="12.83203125" style="1"/>
    <col min="1025" max="1025" width="6.6640625" style="1" customWidth="1"/>
    <col min="1026" max="1026" width="6.33203125" style="1" customWidth="1"/>
    <col min="1027" max="1027" width="19.33203125" style="1" customWidth="1"/>
    <col min="1028" max="1028" width="16.6640625" style="1" customWidth="1"/>
    <col min="1029" max="1029" width="27" style="1" customWidth="1"/>
    <col min="1030" max="1030" width="1.33203125" style="1" customWidth="1"/>
    <col min="1031" max="1031" width="28" style="1" customWidth="1"/>
    <col min="1032" max="1032" width="0.83203125" style="1" customWidth="1"/>
    <col min="1033" max="1034" width="27.33203125" style="1" customWidth="1"/>
    <col min="1035" max="1035" width="30" style="1" customWidth="1"/>
    <col min="1036" max="1036" width="26.6640625" style="1" customWidth="1"/>
    <col min="1037" max="1280" width="12.83203125" style="1"/>
    <col min="1281" max="1281" width="6.6640625" style="1" customWidth="1"/>
    <col min="1282" max="1282" width="6.33203125" style="1" customWidth="1"/>
    <col min="1283" max="1283" width="19.33203125" style="1" customWidth="1"/>
    <col min="1284" max="1284" width="16.6640625" style="1" customWidth="1"/>
    <col min="1285" max="1285" width="27" style="1" customWidth="1"/>
    <col min="1286" max="1286" width="1.33203125" style="1" customWidth="1"/>
    <col min="1287" max="1287" width="28" style="1" customWidth="1"/>
    <col min="1288" max="1288" width="0.83203125" style="1" customWidth="1"/>
    <col min="1289" max="1290" width="27.33203125" style="1" customWidth="1"/>
    <col min="1291" max="1291" width="30" style="1" customWidth="1"/>
    <col min="1292" max="1292" width="26.6640625" style="1" customWidth="1"/>
    <col min="1293" max="1536" width="12.83203125" style="1"/>
    <col min="1537" max="1537" width="6.6640625" style="1" customWidth="1"/>
    <col min="1538" max="1538" width="6.33203125" style="1" customWidth="1"/>
    <col min="1539" max="1539" width="19.33203125" style="1" customWidth="1"/>
    <col min="1540" max="1540" width="16.6640625" style="1" customWidth="1"/>
    <col min="1541" max="1541" width="27" style="1" customWidth="1"/>
    <col min="1542" max="1542" width="1.33203125" style="1" customWidth="1"/>
    <col min="1543" max="1543" width="28" style="1" customWidth="1"/>
    <col min="1544" max="1544" width="0.83203125" style="1" customWidth="1"/>
    <col min="1545" max="1546" width="27.33203125" style="1" customWidth="1"/>
    <col min="1547" max="1547" width="30" style="1" customWidth="1"/>
    <col min="1548" max="1548" width="26.6640625" style="1" customWidth="1"/>
    <col min="1549" max="1792" width="12.83203125" style="1"/>
    <col min="1793" max="1793" width="6.6640625" style="1" customWidth="1"/>
    <col min="1794" max="1794" width="6.33203125" style="1" customWidth="1"/>
    <col min="1795" max="1795" width="19.33203125" style="1" customWidth="1"/>
    <col min="1796" max="1796" width="16.6640625" style="1" customWidth="1"/>
    <col min="1797" max="1797" width="27" style="1" customWidth="1"/>
    <col min="1798" max="1798" width="1.33203125" style="1" customWidth="1"/>
    <col min="1799" max="1799" width="28" style="1" customWidth="1"/>
    <col min="1800" max="1800" width="0.83203125" style="1" customWidth="1"/>
    <col min="1801" max="1802" width="27.33203125" style="1" customWidth="1"/>
    <col min="1803" max="1803" width="30" style="1" customWidth="1"/>
    <col min="1804" max="1804" width="26.6640625" style="1" customWidth="1"/>
    <col min="1805" max="2048" width="12.83203125" style="1"/>
    <col min="2049" max="2049" width="6.6640625" style="1" customWidth="1"/>
    <col min="2050" max="2050" width="6.33203125" style="1" customWidth="1"/>
    <col min="2051" max="2051" width="19.33203125" style="1" customWidth="1"/>
    <col min="2052" max="2052" width="16.6640625" style="1" customWidth="1"/>
    <col min="2053" max="2053" width="27" style="1" customWidth="1"/>
    <col min="2054" max="2054" width="1.33203125" style="1" customWidth="1"/>
    <col min="2055" max="2055" width="28" style="1" customWidth="1"/>
    <col min="2056" max="2056" width="0.83203125" style="1" customWidth="1"/>
    <col min="2057" max="2058" width="27.33203125" style="1" customWidth="1"/>
    <col min="2059" max="2059" width="30" style="1" customWidth="1"/>
    <col min="2060" max="2060" width="26.6640625" style="1" customWidth="1"/>
    <col min="2061" max="2304" width="12.83203125" style="1"/>
    <col min="2305" max="2305" width="6.6640625" style="1" customWidth="1"/>
    <col min="2306" max="2306" width="6.33203125" style="1" customWidth="1"/>
    <col min="2307" max="2307" width="19.33203125" style="1" customWidth="1"/>
    <col min="2308" max="2308" width="16.6640625" style="1" customWidth="1"/>
    <col min="2309" max="2309" width="27" style="1" customWidth="1"/>
    <col min="2310" max="2310" width="1.33203125" style="1" customWidth="1"/>
    <col min="2311" max="2311" width="28" style="1" customWidth="1"/>
    <col min="2312" max="2312" width="0.83203125" style="1" customWidth="1"/>
    <col min="2313" max="2314" width="27.33203125" style="1" customWidth="1"/>
    <col min="2315" max="2315" width="30" style="1" customWidth="1"/>
    <col min="2316" max="2316" width="26.6640625" style="1" customWidth="1"/>
    <col min="2317" max="2560" width="12.83203125" style="1"/>
    <col min="2561" max="2561" width="6.6640625" style="1" customWidth="1"/>
    <col min="2562" max="2562" width="6.33203125" style="1" customWidth="1"/>
    <col min="2563" max="2563" width="19.33203125" style="1" customWidth="1"/>
    <col min="2564" max="2564" width="16.6640625" style="1" customWidth="1"/>
    <col min="2565" max="2565" width="27" style="1" customWidth="1"/>
    <col min="2566" max="2566" width="1.33203125" style="1" customWidth="1"/>
    <col min="2567" max="2567" width="28" style="1" customWidth="1"/>
    <col min="2568" max="2568" width="0.83203125" style="1" customWidth="1"/>
    <col min="2569" max="2570" width="27.33203125" style="1" customWidth="1"/>
    <col min="2571" max="2571" width="30" style="1" customWidth="1"/>
    <col min="2572" max="2572" width="26.6640625" style="1" customWidth="1"/>
    <col min="2573" max="2816" width="12.83203125" style="1"/>
    <col min="2817" max="2817" width="6.6640625" style="1" customWidth="1"/>
    <col min="2818" max="2818" width="6.33203125" style="1" customWidth="1"/>
    <col min="2819" max="2819" width="19.33203125" style="1" customWidth="1"/>
    <col min="2820" max="2820" width="16.6640625" style="1" customWidth="1"/>
    <col min="2821" max="2821" width="27" style="1" customWidth="1"/>
    <col min="2822" max="2822" width="1.33203125" style="1" customWidth="1"/>
    <col min="2823" max="2823" width="28" style="1" customWidth="1"/>
    <col min="2824" max="2824" width="0.83203125" style="1" customWidth="1"/>
    <col min="2825" max="2826" width="27.33203125" style="1" customWidth="1"/>
    <col min="2827" max="2827" width="30" style="1" customWidth="1"/>
    <col min="2828" max="2828" width="26.6640625" style="1" customWidth="1"/>
    <col min="2829" max="3072" width="12.83203125" style="1"/>
    <col min="3073" max="3073" width="6.6640625" style="1" customWidth="1"/>
    <col min="3074" max="3074" width="6.33203125" style="1" customWidth="1"/>
    <col min="3075" max="3075" width="19.33203125" style="1" customWidth="1"/>
    <col min="3076" max="3076" width="16.6640625" style="1" customWidth="1"/>
    <col min="3077" max="3077" width="27" style="1" customWidth="1"/>
    <col min="3078" max="3078" width="1.33203125" style="1" customWidth="1"/>
    <col min="3079" max="3079" width="28" style="1" customWidth="1"/>
    <col min="3080" max="3080" width="0.83203125" style="1" customWidth="1"/>
    <col min="3081" max="3082" width="27.33203125" style="1" customWidth="1"/>
    <col min="3083" max="3083" width="30" style="1" customWidth="1"/>
    <col min="3084" max="3084" width="26.6640625" style="1" customWidth="1"/>
    <col min="3085" max="3328" width="12.83203125" style="1"/>
    <col min="3329" max="3329" width="6.6640625" style="1" customWidth="1"/>
    <col min="3330" max="3330" width="6.33203125" style="1" customWidth="1"/>
    <col min="3331" max="3331" width="19.33203125" style="1" customWidth="1"/>
    <col min="3332" max="3332" width="16.6640625" style="1" customWidth="1"/>
    <col min="3333" max="3333" width="27" style="1" customWidth="1"/>
    <col min="3334" max="3334" width="1.33203125" style="1" customWidth="1"/>
    <col min="3335" max="3335" width="28" style="1" customWidth="1"/>
    <col min="3336" max="3336" width="0.83203125" style="1" customWidth="1"/>
    <col min="3337" max="3338" width="27.33203125" style="1" customWidth="1"/>
    <col min="3339" max="3339" width="30" style="1" customWidth="1"/>
    <col min="3340" max="3340" width="26.6640625" style="1" customWidth="1"/>
    <col min="3341" max="3584" width="12.83203125" style="1"/>
    <col min="3585" max="3585" width="6.6640625" style="1" customWidth="1"/>
    <col min="3586" max="3586" width="6.33203125" style="1" customWidth="1"/>
    <col min="3587" max="3587" width="19.33203125" style="1" customWidth="1"/>
    <col min="3588" max="3588" width="16.6640625" style="1" customWidth="1"/>
    <col min="3589" max="3589" width="27" style="1" customWidth="1"/>
    <col min="3590" max="3590" width="1.33203125" style="1" customWidth="1"/>
    <col min="3591" max="3591" width="28" style="1" customWidth="1"/>
    <col min="3592" max="3592" width="0.83203125" style="1" customWidth="1"/>
    <col min="3593" max="3594" width="27.33203125" style="1" customWidth="1"/>
    <col min="3595" max="3595" width="30" style="1" customWidth="1"/>
    <col min="3596" max="3596" width="26.6640625" style="1" customWidth="1"/>
    <col min="3597" max="3840" width="12.83203125" style="1"/>
    <col min="3841" max="3841" width="6.6640625" style="1" customWidth="1"/>
    <col min="3842" max="3842" width="6.33203125" style="1" customWidth="1"/>
    <col min="3843" max="3843" width="19.33203125" style="1" customWidth="1"/>
    <col min="3844" max="3844" width="16.6640625" style="1" customWidth="1"/>
    <col min="3845" max="3845" width="27" style="1" customWidth="1"/>
    <col min="3846" max="3846" width="1.33203125" style="1" customWidth="1"/>
    <col min="3847" max="3847" width="28" style="1" customWidth="1"/>
    <col min="3848" max="3848" width="0.83203125" style="1" customWidth="1"/>
    <col min="3849" max="3850" width="27.33203125" style="1" customWidth="1"/>
    <col min="3851" max="3851" width="30" style="1" customWidth="1"/>
    <col min="3852" max="3852" width="26.6640625" style="1" customWidth="1"/>
    <col min="3853" max="4096" width="12.83203125" style="1"/>
    <col min="4097" max="4097" width="6.6640625" style="1" customWidth="1"/>
    <col min="4098" max="4098" width="6.33203125" style="1" customWidth="1"/>
    <col min="4099" max="4099" width="19.33203125" style="1" customWidth="1"/>
    <col min="4100" max="4100" width="16.6640625" style="1" customWidth="1"/>
    <col min="4101" max="4101" width="27" style="1" customWidth="1"/>
    <col min="4102" max="4102" width="1.33203125" style="1" customWidth="1"/>
    <col min="4103" max="4103" width="28" style="1" customWidth="1"/>
    <col min="4104" max="4104" width="0.83203125" style="1" customWidth="1"/>
    <col min="4105" max="4106" width="27.33203125" style="1" customWidth="1"/>
    <col min="4107" max="4107" width="30" style="1" customWidth="1"/>
    <col min="4108" max="4108" width="26.6640625" style="1" customWidth="1"/>
    <col min="4109" max="4352" width="12.83203125" style="1"/>
    <col min="4353" max="4353" width="6.6640625" style="1" customWidth="1"/>
    <col min="4354" max="4354" width="6.33203125" style="1" customWidth="1"/>
    <col min="4355" max="4355" width="19.33203125" style="1" customWidth="1"/>
    <col min="4356" max="4356" width="16.6640625" style="1" customWidth="1"/>
    <col min="4357" max="4357" width="27" style="1" customWidth="1"/>
    <col min="4358" max="4358" width="1.33203125" style="1" customWidth="1"/>
    <col min="4359" max="4359" width="28" style="1" customWidth="1"/>
    <col min="4360" max="4360" width="0.83203125" style="1" customWidth="1"/>
    <col min="4361" max="4362" width="27.33203125" style="1" customWidth="1"/>
    <col min="4363" max="4363" width="30" style="1" customWidth="1"/>
    <col min="4364" max="4364" width="26.6640625" style="1" customWidth="1"/>
    <col min="4365" max="4608" width="12.83203125" style="1"/>
    <col min="4609" max="4609" width="6.6640625" style="1" customWidth="1"/>
    <col min="4610" max="4610" width="6.33203125" style="1" customWidth="1"/>
    <col min="4611" max="4611" width="19.33203125" style="1" customWidth="1"/>
    <col min="4612" max="4612" width="16.6640625" style="1" customWidth="1"/>
    <col min="4613" max="4613" width="27" style="1" customWidth="1"/>
    <col min="4614" max="4614" width="1.33203125" style="1" customWidth="1"/>
    <col min="4615" max="4615" width="28" style="1" customWidth="1"/>
    <col min="4616" max="4616" width="0.83203125" style="1" customWidth="1"/>
    <col min="4617" max="4618" width="27.33203125" style="1" customWidth="1"/>
    <col min="4619" max="4619" width="30" style="1" customWidth="1"/>
    <col min="4620" max="4620" width="26.6640625" style="1" customWidth="1"/>
    <col min="4621" max="4864" width="12.83203125" style="1"/>
    <col min="4865" max="4865" width="6.6640625" style="1" customWidth="1"/>
    <col min="4866" max="4866" width="6.33203125" style="1" customWidth="1"/>
    <col min="4867" max="4867" width="19.33203125" style="1" customWidth="1"/>
    <col min="4868" max="4868" width="16.6640625" style="1" customWidth="1"/>
    <col min="4869" max="4869" width="27" style="1" customWidth="1"/>
    <col min="4870" max="4870" width="1.33203125" style="1" customWidth="1"/>
    <col min="4871" max="4871" width="28" style="1" customWidth="1"/>
    <col min="4872" max="4872" width="0.83203125" style="1" customWidth="1"/>
    <col min="4873" max="4874" width="27.33203125" style="1" customWidth="1"/>
    <col min="4875" max="4875" width="30" style="1" customWidth="1"/>
    <col min="4876" max="4876" width="26.6640625" style="1" customWidth="1"/>
    <col min="4877" max="5120" width="12.83203125" style="1"/>
    <col min="5121" max="5121" width="6.6640625" style="1" customWidth="1"/>
    <col min="5122" max="5122" width="6.33203125" style="1" customWidth="1"/>
    <col min="5123" max="5123" width="19.33203125" style="1" customWidth="1"/>
    <col min="5124" max="5124" width="16.6640625" style="1" customWidth="1"/>
    <col min="5125" max="5125" width="27" style="1" customWidth="1"/>
    <col min="5126" max="5126" width="1.33203125" style="1" customWidth="1"/>
    <col min="5127" max="5127" width="28" style="1" customWidth="1"/>
    <col min="5128" max="5128" width="0.83203125" style="1" customWidth="1"/>
    <col min="5129" max="5130" width="27.33203125" style="1" customWidth="1"/>
    <col min="5131" max="5131" width="30" style="1" customWidth="1"/>
    <col min="5132" max="5132" width="26.6640625" style="1" customWidth="1"/>
    <col min="5133" max="5376" width="12.83203125" style="1"/>
    <col min="5377" max="5377" width="6.6640625" style="1" customWidth="1"/>
    <col min="5378" max="5378" width="6.33203125" style="1" customWidth="1"/>
    <col min="5379" max="5379" width="19.33203125" style="1" customWidth="1"/>
    <col min="5380" max="5380" width="16.6640625" style="1" customWidth="1"/>
    <col min="5381" max="5381" width="27" style="1" customWidth="1"/>
    <col min="5382" max="5382" width="1.33203125" style="1" customWidth="1"/>
    <col min="5383" max="5383" width="28" style="1" customWidth="1"/>
    <col min="5384" max="5384" width="0.83203125" style="1" customWidth="1"/>
    <col min="5385" max="5386" width="27.33203125" style="1" customWidth="1"/>
    <col min="5387" max="5387" width="30" style="1" customWidth="1"/>
    <col min="5388" max="5388" width="26.6640625" style="1" customWidth="1"/>
    <col min="5389" max="5632" width="12.83203125" style="1"/>
    <col min="5633" max="5633" width="6.6640625" style="1" customWidth="1"/>
    <col min="5634" max="5634" width="6.33203125" style="1" customWidth="1"/>
    <col min="5635" max="5635" width="19.33203125" style="1" customWidth="1"/>
    <col min="5636" max="5636" width="16.6640625" style="1" customWidth="1"/>
    <col min="5637" max="5637" width="27" style="1" customWidth="1"/>
    <col min="5638" max="5638" width="1.33203125" style="1" customWidth="1"/>
    <col min="5639" max="5639" width="28" style="1" customWidth="1"/>
    <col min="5640" max="5640" width="0.83203125" style="1" customWidth="1"/>
    <col min="5641" max="5642" width="27.33203125" style="1" customWidth="1"/>
    <col min="5643" max="5643" width="30" style="1" customWidth="1"/>
    <col min="5644" max="5644" width="26.6640625" style="1" customWidth="1"/>
    <col min="5645" max="5888" width="12.83203125" style="1"/>
    <col min="5889" max="5889" width="6.6640625" style="1" customWidth="1"/>
    <col min="5890" max="5890" width="6.33203125" style="1" customWidth="1"/>
    <col min="5891" max="5891" width="19.33203125" style="1" customWidth="1"/>
    <col min="5892" max="5892" width="16.6640625" style="1" customWidth="1"/>
    <col min="5893" max="5893" width="27" style="1" customWidth="1"/>
    <col min="5894" max="5894" width="1.33203125" style="1" customWidth="1"/>
    <col min="5895" max="5895" width="28" style="1" customWidth="1"/>
    <col min="5896" max="5896" width="0.83203125" style="1" customWidth="1"/>
    <col min="5897" max="5898" width="27.33203125" style="1" customWidth="1"/>
    <col min="5899" max="5899" width="30" style="1" customWidth="1"/>
    <col min="5900" max="5900" width="26.6640625" style="1" customWidth="1"/>
    <col min="5901" max="6144" width="12.83203125" style="1"/>
    <col min="6145" max="6145" width="6.6640625" style="1" customWidth="1"/>
    <col min="6146" max="6146" width="6.33203125" style="1" customWidth="1"/>
    <col min="6147" max="6147" width="19.33203125" style="1" customWidth="1"/>
    <col min="6148" max="6148" width="16.6640625" style="1" customWidth="1"/>
    <col min="6149" max="6149" width="27" style="1" customWidth="1"/>
    <col min="6150" max="6150" width="1.33203125" style="1" customWidth="1"/>
    <col min="6151" max="6151" width="28" style="1" customWidth="1"/>
    <col min="6152" max="6152" width="0.83203125" style="1" customWidth="1"/>
    <col min="6153" max="6154" width="27.33203125" style="1" customWidth="1"/>
    <col min="6155" max="6155" width="30" style="1" customWidth="1"/>
    <col min="6156" max="6156" width="26.6640625" style="1" customWidth="1"/>
    <col min="6157" max="6400" width="12.83203125" style="1"/>
    <col min="6401" max="6401" width="6.6640625" style="1" customWidth="1"/>
    <col min="6402" max="6402" width="6.33203125" style="1" customWidth="1"/>
    <col min="6403" max="6403" width="19.33203125" style="1" customWidth="1"/>
    <col min="6404" max="6404" width="16.6640625" style="1" customWidth="1"/>
    <col min="6405" max="6405" width="27" style="1" customWidth="1"/>
    <col min="6406" max="6406" width="1.33203125" style="1" customWidth="1"/>
    <col min="6407" max="6407" width="28" style="1" customWidth="1"/>
    <col min="6408" max="6408" width="0.83203125" style="1" customWidth="1"/>
    <col min="6409" max="6410" width="27.33203125" style="1" customWidth="1"/>
    <col min="6411" max="6411" width="30" style="1" customWidth="1"/>
    <col min="6412" max="6412" width="26.6640625" style="1" customWidth="1"/>
    <col min="6413" max="6656" width="12.83203125" style="1"/>
    <col min="6657" max="6657" width="6.6640625" style="1" customWidth="1"/>
    <col min="6658" max="6658" width="6.33203125" style="1" customWidth="1"/>
    <col min="6659" max="6659" width="19.33203125" style="1" customWidth="1"/>
    <col min="6660" max="6660" width="16.6640625" style="1" customWidth="1"/>
    <col min="6661" max="6661" width="27" style="1" customWidth="1"/>
    <col min="6662" max="6662" width="1.33203125" style="1" customWidth="1"/>
    <col min="6663" max="6663" width="28" style="1" customWidth="1"/>
    <col min="6664" max="6664" width="0.83203125" style="1" customWidth="1"/>
    <col min="6665" max="6666" width="27.33203125" style="1" customWidth="1"/>
    <col min="6667" max="6667" width="30" style="1" customWidth="1"/>
    <col min="6668" max="6668" width="26.6640625" style="1" customWidth="1"/>
    <col min="6669" max="6912" width="12.83203125" style="1"/>
    <col min="6913" max="6913" width="6.6640625" style="1" customWidth="1"/>
    <col min="6914" max="6914" width="6.33203125" style="1" customWidth="1"/>
    <col min="6915" max="6915" width="19.33203125" style="1" customWidth="1"/>
    <col min="6916" max="6916" width="16.6640625" style="1" customWidth="1"/>
    <col min="6917" max="6917" width="27" style="1" customWidth="1"/>
    <col min="6918" max="6918" width="1.33203125" style="1" customWidth="1"/>
    <col min="6919" max="6919" width="28" style="1" customWidth="1"/>
    <col min="6920" max="6920" width="0.83203125" style="1" customWidth="1"/>
    <col min="6921" max="6922" width="27.33203125" style="1" customWidth="1"/>
    <col min="6923" max="6923" width="30" style="1" customWidth="1"/>
    <col min="6924" max="6924" width="26.6640625" style="1" customWidth="1"/>
    <col min="6925" max="7168" width="12.83203125" style="1"/>
    <col min="7169" max="7169" width="6.6640625" style="1" customWidth="1"/>
    <col min="7170" max="7170" width="6.33203125" style="1" customWidth="1"/>
    <col min="7171" max="7171" width="19.33203125" style="1" customWidth="1"/>
    <col min="7172" max="7172" width="16.6640625" style="1" customWidth="1"/>
    <col min="7173" max="7173" width="27" style="1" customWidth="1"/>
    <col min="7174" max="7174" width="1.33203125" style="1" customWidth="1"/>
    <col min="7175" max="7175" width="28" style="1" customWidth="1"/>
    <col min="7176" max="7176" width="0.83203125" style="1" customWidth="1"/>
    <col min="7177" max="7178" width="27.33203125" style="1" customWidth="1"/>
    <col min="7179" max="7179" width="30" style="1" customWidth="1"/>
    <col min="7180" max="7180" width="26.6640625" style="1" customWidth="1"/>
    <col min="7181" max="7424" width="12.83203125" style="1"/>
    <col min="7425" max="7425" width="6.6640625" style="1" customWidth="1"/>
    <col min="7426" max="7426" width="6.33203125" style="1" customWidth="1"/>
    <col min="7427" max="7427" width="19.33203125" style="1" customWidth="1"/>
    <col min="7428" max="7428" width="16.6640625" style="1" customWidth="1"/>
    <col min="7429" max="7429" width="27" style="1" customWidth="1"/>
    <col min="7430" max="7430" width="1.33203125" style="1" customWidth="1"/>
    <col min="7431" max="7431" width="28" style="1" customWidth="1"/>
    <col min="7432" max="7432" width="0.83203125" style="1" customWidth="1"/>
    <col min="7433" max="7434" width="27.33203125" style="1" customWidth="1"/>
    <col min="7435" max="7435" width="30" style="1" customWidth="1"/>
    <col min="7436" max="7436" width="26.6640625" style="1" customWidth="1"/>
    <col min="7437" max="7680" width="12.83203125" style="1"/>
    <col min="7681" max="7681" width="6.6640625" style="1" customWidth="1"/>
    <col min="7682" max="7682" width="6.33203125" style="1" customWidth="1"/>
    <col min="7683" max="7683" width="19.33203125" style="1" customWidth="1"/>
    <col min="7684" max="7684" width="16.6640625" style="1" customWidth="1"/>
    <col min="7685" max="7685" width="27" style="1" customWidth="1"/>
    <col min="7686" max="7686" width="1.33203125" style="1" customWidth="1"/>
    <col min="7687" max="7687" width="28" style="1" customWidth="1"/>
    <col min="7688" max="7688" width="0.83203125" style="1" customWidth="1"/>
    <col min="7689" max="7690" width="27.33203125" style="1" customWidth="1"/>
    <col min="7691" max="7691" width="30" style="1" customWidth="1"/>
    <col min="7692" max="7692" width="26.6640625" style="1" customWidth="1"/>
    <col min="7693" max="7936" width="12.83203125" style="1"/>
    <col min="7937" max="7937" width="6.6640625" style="1" customWidth="1"/>
    <col min="7938" max="7938" width="6.33203125" style="1" customWidth="1"/>
    <col min="7939" max="7939" width="19.33203125" style="1" customWidth="1"/>
    <col min="7940" max="7940" width="16.6640625" style="1" customWidth="1"/>
    <col min="7941" max="7941" width="27" style="1" customWidth="1"/>
    <col min="7942" max="7942" width="1.33203125" style="1" customWidth="1"/>
    <col min="7943" max="7943" width="28" style="1" customWidth="1"/>
    <col min="7944" max="7944" width="0.83203125" style="1" customWidth="1"/>
    <col min="7945" max="7946" width="27.33203125" style="1" customWidth="1"/>
    <col min="7947" max="7947" width="30" style="1" customWidth="1"/>
    <col min="7948" max="7948" width="26.6640625" style="1" customWidth="1"/>
    <col min="7949" max="8192" width="12.83203125" style="1"/>
    <col min="8193" max="8193" width="6.6640625" style="1" customWidth="1"/>
    <col min="8194" max="8194" width="6.33203125" style="1" customWidth="1"/>
    <col min="8195" max="8195" width="19.33203125" style="1" customWidth="1"/>
    <col min="8196" max="8196" width="16.6640625" style="1" customWidth="1"/>
    <col min="8197" max="8197" width="27" style="1" customWidth="1"/>
    <col min="8198" max="8198" width="1.33203125" style="1" customWidth="1"/>
    <col min="8199" max="8199" width="28" style="1" customWidth="1"/>
    <col min="8200" max="8200" width="0.83203125" style="1" customWidth="1"/>
    <col min="8201" max="8202" width="27.33203125" style="1" customWidth="1"/>
    <col min="8203" max="8203" width="30" style="1" customWidth="1"/>
    <col min="8204" max="8204" width="26.6640625" style="1" customWidth="1"/>
    <col min="8205" max="8448" width="12.83203125" style="1"/>
    <col min="8449" max="8449" width="6.6640625" style="1" customWidth="1"/>
    <col min="8450" max="8450" width="6.33203125" style="1" customWidth="1"/>
    <col min="8451" max="8451" width="19.33203125" style="1" customWidth="1"/>
    <col min="8452" max="8452" width="16.6640625" style="1" customWidth="1"/>
    <col min="8453" max="8453" width="27" style="1" customWidth="1"/>
    <col min="8454" max="8454" width="1.33203125" style="1" customWidth="1"/>
    <col min="8455" max="8455" width="28" style="1" customWidth="1"/>
    <col min="8456" max="8456" width="0.83203125" style="1" customWidth="1"/>
    <col min="8457" max="8458" width="27.33203125" style="1" customWidth="1"/>
    <col min="8459" max="8459" width="30" style="1" customWidth="1"/>
    <col min="8460" max="8460" width="26.6640625" style="1" customWidth="1"/>
    <col min="8461" max="8704" width="12.83203125" style="1"/>
    <col min="8705" max="8705" width="6.6640625" style="1" customWidth="1"/>
    <col min="8706" max="8706" width="6.33203125" style="1" customWidth="1"/>
    <col min="8707" max="8707" width="19.33203125" style="1" customWidth="1"/>
    <col min="8708" max="8708" width="16.6640625" style="1" customWidth="1"/>
    <col min="8709" max="8709" width="27" style="1" customWidth="1"/>
    <col min="8710" max="8710" width="1.33203125" style="1" customWidth="1"/>
    <col min="8711" max="8711" width="28" style="1" customWidth="1"/>
    <col min="8712" max="8712" width="0.83203125" style="1" customWidth="1"/>
    <col min="8713" max="8714" width="27.33203125" style="1" customWidth="1"/>
    <col min="8715" max="8715" width="30" style="1" customWidth="1"/>
    <col min="8716" max="8716" width="26.6640625" style="1" customWidth="1"/>
    <col min="8717" max="8960" width="12.83203125" style="1"/>
    <col min="8961" max="8961" width="6.6640625" style="1" customWidth="1"/>
    <col min="8962" max="8962" width="6.33203125" style="1" customWidth="1"/>
    <col min="8963" max="8963" width="19.33203125" style="1" customWidth="1"/>
    <col min="8964" max="8964" width="16.6640625" style="1" customWidth="1"/>
    <col min="8965" max="8965" width="27" style="1" customWidth="1"/>
    <col min="8966" max="8966" width="1.33203125" style="1" customWidth="1"/>
    <col min="8967" max="8967" width="28" style="1" customWidth="1"/>
    <col min="8968" max="8968" width="0.83203125" style="1" customWidth="1"/>
    <col min="8969" max="8970" width="27.33203125" style="1" customWidth="1"/>
    <col min="8971" max="8971" width="30" style="1" customWidth="1"/>
    <col min="8972" max="8972" width="26.6640625" style="1" customWidth="1"/>
    <col min="8973" max="9216" width="12.83203125" style="1"/>
    <col min="9217" max="9217" width="6.6640625" style="1" customWidth="1"/>
    <col min="9218" max="9218" width="6.33203125" style="1" customWidth="1"/>
    <col min="9219" max="9219" width="19.33203125" style="1" customWidth="1"/>
    <col min="9220" max="9220" width="16.6640625" style="1" customWidth="1"/>
    <col min="9221" max="9221" width="27" style="1" customWidth="1"/>
    <col min="9222" max="9222" width="1.33203125" style="1" customWidth="1"/>
    <col min="9223" max="9223" width="28" style="1" customWidth="1"/>
    <col min="9224" max="9224" width="0.83203125" style="1" customWidth="1"/>
    <col min="9225" max="9226" width="27.33203125" style="1" customWidth="1"/>
    <col min="9227" max="9227" width="30" style="1" customWidth="1"/>
    <col min="9228" max="9228" width="26.6640625" style="1" customWidth="1"/>
    <col min="9229" max="9472" width="12.83203125" style="1"/>
    <col min="9473" max="9473" width="6.6640625" style="1" customWidth="1"/>
    <col min="9474" max="9474" width="6.33203125" style="1" customWidth="1"/>
    <col min="9475" max="9475" width="19.33203125" style="1" customWidth="1"/>
    <col min="9476" max="9476" width="16.6640625" style="1" customWidth="1"/>
    <col min="9477" max="9477" width="27" style="1" customWidth="1"/>
    <col min="9478" max="9478" width="1.33203125" style="1" customWidth="1"/>
    <col min="9479" max="9479" width="28" style="1" customWidth="1"/>
    <col min="9480" max="9480" width="0.83203125" style="1" customWidth="1"/>
    <col min="9481" max="9482" width="27.33203125" style="1" customWidth="1"/>
    <col min="9483" max="9483" width="30" style="1" customWidth="1"/>
    <col min="9484" max="9484" width="26.6640625" style="1" customWidth="1"/>
    <col min="9485" max="9728" width="12.83203125" style="1"/>
    <col min="9729" max="9729" width="6.6640625" style="1" customWidth="1"/>
    <col min="9730" max="9730" width="6.33203125" style="1" customWidth="1"/>
    <col min="9731" max="9731" width="19.33203125" style="1" customWidth="1"/>
    <col min="9732" max="9732" width="16.6640625" style="1" customWidth="1"/>
    <col min="9733" max="9733" width="27" style="1" customWidth="1"/>
    <col min="9734" max="9734" width="1.33203125" style="1" customWidth="1"/>
    <col min="9735" max="9735" width="28" style="1" customWidth="1"/>
    <col min="9736" max="9736" width="0.83203125" style="1" customWidth="1"/>
    <col min="9737" max="9738" width="27.33203125" style="1" customWidth="1"/>
    <col min="9739" max="9739" width="30" style="1" customWidth="1"/>
    <col min="9740" max="9740" width="26.6640625" style="1" customWidth="1"/>
    <col min="9741" max="9984" width="12.83203125" style="1"/>
    <col min="9985" max="9985" width="6.6640625" style="1" customWidth="1"/>
    <col min="9986" max="9986" width="6.33203125" style="1" customWidth="1"/>
    <col min="9987" max="9987" width="19.33203125" style="1" customWidth="1"/>
    <col min="9988" max="9988" width="16.6640625" style="1" customWidth="1"/>
    <col min="9989" max="9989" width="27" style="1" customWidth="1"/>
    <col min="9990" max="9990" width="1.33203125" style="1" customWidth="1"/>
    <col min="9991" max="9991" width="28" style="1" customWidth="1"/>
    <col min="9992" max="9992" width="0.83203125" style="1" customWidth="1"/>
    <col min="9993" max="9994" width="27.33203125" style="1" customWidth="1"/>
    <col min="9995" max="9995" width="30" style="1" customWidth="1"/>
    <col min="9996" max="9996" width="26.6640625" style="1" customWidth="1"/>
    <col min="9997" max="10240" width="12.83203125" style="1"/>
    <col min="10241" max="10241" width="6.6640625" style="1" customWidth="1"/>
    <col min="10242" max="10242" width="6.33203125" style="1" customWidth="1"/>
    <col min="10243" max="10243" width="19.33203125" style="1" customWidth="1"/>
    <col min="10244" max="10244" width="16.6640625" style="1" customWidth="1"/>
    <col min="10245" max="10245" width="27" style="1" customWidth="1"/>
    <col min="10246" max="10246" width="1.33203125" style="1" customWidth="1"/>
    <col min="10247" max="10247" width="28" style="1" customWidth="1"/>
    <col min="10248" max="10248" width="0.83203125" style="1" customWidth="1"/>
    <col min="10249" max="10250" width="27.33203125" style="1" customWidth="1"/>
    <col min="10251" max="10251" width="30" style="1" customWidth="1"/>
    <col min="10252" max="10252" width="26.6640625" style="1" customWidth="1"/>
    <col min="10253" max="10496" width="12.83203125" style="1"/>
    <col min="10497" max="10497" width="6.6640625" style="1" customWidth="1"/>
    <col min="10498" max="10498" width="6.33203125" style="1" customWidth="1"/>
    <col min="10499" max="10499" width="19.33203125" style="1" customWidth="1"/>
    <col min="10500" max="10500" width="16.6640625" style="1" customWidth="1"/>
    <col min="10501" max="10501" width="27" style="1" customWidth="1"/>
    <col min="10502" max="10502" width="1.33203125" style="1" customWidth="1"/>
    <col min="10503" max="10503" width="28" style="1" customWidth="1"/>
    <col min="10504" max="10504" width="0.83203125" style="1" customWidth="1"/>
    <col min="10505" max="10506" width="27.33203125" style="1" customWidth="1"/>
    <col min="10507" max="10507" width="30" style="1" customWidth="1"/>
    <col min="10508" max="10508" width="26.6640625" style="1" customWidth="1"/>
    <col min="10509" max="10752" width="12.83203125" style="1"/>
    <col min="10753" max="10753" width="6.6640625" style="1" customWidth="1"/>
    <col min="10754" max="10754" width="6.33203125" style="1" customWidth="1"/>
    <col min="10755" max="10755" width="19.33203125" style="1" customWidth="1"/>
    <col min="10756" max="10756" width="16.6640625" style="1" customWidth="1"/>
    <col min="10757" max="10757" width="27" style="1" customWidth="1"/>
    <col min="10758" max="10758" width="1.33203125" style="1" customWidth="1"/>
    <col min="10759" max="10759" width="28" style="1" customWidth="1"/>
    <col min="10760" max="10760" width="0.83203125" style="1" customWidth="1"/>
    <col min="10761" max="10762" width="27.33203125" style="1" customWidth="1"/>
    <col min="10763" max="10763" width="30" style="1" customWidth="1"/>
    <col min="10764" max="10764" width="26.6640625" style="1" customWidth="1"/>
    <col min="10765" max="11008" width="12.83203125" style="1"/>
    <col min="11009" max="11009" width="6.6640625" style="1" customWidth="1"/>
    <col min="11010" max="11010" width="6.33203125" style="1" customWidth="1"/>
    <col min="11011" max="11011" width="19.33203125" style="1" customWidth="1"/>
    <col min="11012" max="11012" width="16.6640625" style="1" customWidth="1"/>
    <col min="11013" max="11013" width="27" style="1" customWidth="1"/>
    <col min="11014" max="11014" width="1.33203125" style="1" customWidth="1"/>
    <col min="11015" max="11015" width="28" style="1" customWidth="1"/>
    <col min="11016" max="11016" width="0.83203125" style="1" customWidth="1"/>
    <col min="11017" max="11018" width="27.33203125" style="1" customWidth="1"/>
    <col min="11019" max="11019" width="30" style="1" customWidth="1"/>
    <col min="11020" max="11020" width="26.6640625" style="1" customWidth="1"/>
    <col min="11021" max="11264" width="12.83203125" style="1"/>
    <col min="11265" max="11265" width="6.6640625" style="1" customWidth="1"/>
    <col min="11266" max="11266" width="6.33203125" style="1" customWidth="1"/>
    <col min="11267" max="11267" width="19.33203125" style="1" customWidth="1"/>
    <col min="11268" max="11268" width="16.6640625" style="1" customWidth="1"/>
    <col min="11269" max="11269" width="27" style="1" customWidth="1"/>
    <col min="11270" max="11270" width="1.33203125" style="1" customWidth="1"/>
    <col min="11271" max="11271" width="28" style="1" customWidth="1"/>
    <col min="11272" max="11272" width="0.83203125" style="1" customWidth="1"/>
    <col min="11273" max="11274" width="27.33203125" style="1" customWidth="1"/>
    <col min="11275" max="11275" width="30" style="1" customWidth="1"/>
    <col min="11276" max="11276" width="26.6640625" style="1" customWidth="1"/>
    <col min="11277" max="11520" width="12.83203125" style="1"/>
    <col min="11521" max="11521" width="6.6640625" style="1" customWidth="1"/>
    <col min="11522" max="11522" width="6.33203125" style="1" customWidth="1"/>
    <col min="11523" max="11523" width="19.33203125" style="1" customWidth="1"/>
    <col min="11524" max="11524" width="16.6640625" style="1" customWidth="1"/>
    <col min="11525" max="11525" width="27" style="1" customWidth="1"/>
    <col min="11526" max="11526" width="1.33203125" style="1" customWidth="1"/>
    <col min="11527" max="11527" width="28" style="1" customWidth="1"/>
    <col min="11528" max="11528" width="0.83203125" style="1" customWidth="1"/>
    <col min="11529" max="11530" width="27.33203125" style="1" customWidth="1"/>
    <col min="11531" max="11531" width="30" style="1" customWidth="1"/>
    <col min="11532" max="11532" width="26.6640625" style="1" customWidth="1"/>
    <col min="11533" max="11776" width="12.83203125" style="1"/>
    <col min="11777" max="11777" width="6.6640625" style="1" customWidth="1"/>
    <col min="11778" max="11778" width="6.33203125" style="1" customWidth="1"/>
    <col min="11779" max="11779" width="19.33203125" style="1" customWidth="1"/>
    <col min="11780" max="11780" width="16.6640625" style="1" customWidth="1"/>
    <col min="11781" max="11781" width="27" style="1" customWidth="1"/>
    <col min="11782" max="11782" width="1.33203125" style="1" customWidth="1"/>
    <col min="11783" max="11783" width="28" style="1" customWidth="1"/>
    <col min="11784" max="11784" width="0.83203125" style="1" customWidth="1"/>
    <col min="11785" max="11786" width="27.33203125" style="1" customWidth="1"/>
    <col min="11787" max="11787" width="30" style="1" customWidth="1"/>
    <col min="11788" max="11788" width="26.6640625" style="1" customWidth="1"/>
    <col min="11789" max="12032" width="12.83203125" style="1"/>
    <col min="12033" max="12033" width="6.6640625" style="1" customWidth="1"/>
    <col min="12034" max="12034" width="6.33203125" style="1" customWidth="1"/>
    <col min="12035" max="12035" width="19.33203125" style="1" customWidth="1"/>
    <col min="12036" max="12036" width="16.6640625" style="1" customWidth="1"/>
    <col min="12037" max="12037" width="27" style="1" customWidth="1"/>
    <col min="12038" max="12038" width="1.33203125" style="1" customWidth="1"/>
    <col min="12039" max="12039" width="28" style="1" customWidth="1"/>
    <col min="12040" max="12040" width="0.83203125" style="1" customWidth="1"/>
    <col min="12041" max="12042" width="27.33203125" style="1" customWidth="1"/>
    <col min="12043" max="12043" width="30" style="1" customWidth="1"/>
    <col min="12044" max="12044" width="26.6640625" style="1" customWidth="1"/>
    <col min="12045" max="12288" width="12.83203125" style="1"/>
    <col min="12289" max="12289" width="6.6640625" style="1" customWidth="1"/>
    <col min="12290" max="12290" width="6.33203125" style="1" customWidth="1"/>
    <col min="12291" max="12291" width="19.33203125" style="1" customWidth="1"/>
    <col min="12292" max="12292" width="16.6640625" style="1" customWidth="1"/>
    <col min="12293" max="12293" width="27" style="1" customWidth="1"/>
    <col min="12294" max="12294" width="1.33203125" style="1" customWidth="1"/>
    <col min="12295" max="12295" width="28" style="1" customWidth="1"/>
    <col min="12296" max="12296" width="0.83203125" style="1" customWidth="1"/>
    <col min="12297" max="12298" width="27.33203125" style="1" customWidth="1"/>
    <col min="12299" max="12299" width="30" style="1" customWidth="1"/>
    <col min="12300" max="12300" width="26.6640625" style="1" customWidth="1"/>
    <col min="12301" max="12544" width="12.83203125" style="1"/>
    <col min="12545" max="12545" width="6.6640625" style="1" customWidth="1"/>
    <col min="12546" max="12546" width="6.33203125" style="1" customWidth="1"/>
    <col min="12547" max="12547" width="19.33203125" style="1" customWidth="1"/>
    <col min="12548" max="12548" width="16.6640625" style="1" customWidth="1"/>
    <col min="12549" max="12549" width="27" style="1" customWidth="1"/>
    <col min="12550" max="12550" width="1.33203125" style="1" customWidth="1"/>
    <col min="12551" max="12551" width="28" style="1" customWidth="1"/>
    <col min="12552" max="12552" width="0.83203125" style="1" customWidth="1"/>
    <col min="12553" max="12554" width="27.33203125" style="1" customWidth="1"/>
    <col min="12555" max="12555" width="30" style="1" customWidth="1"/>
    <col min="12556" max="12556" width="26.6640625" style="1" customWidth="1"/>
    <col min="12557" max="12800" width="12.83203125" style="1"/>
    <col min="12801" max="12801" width="6.6640625" style="1" customWidth="1"/>
    <col min="12802" max="12802" width="6.33203125" style="1" customWidth="1"/>
    <col min="12803" max="12803" width="19.33203125" style="1" customWidth="1"/>
    <col min="12804" max="12804" width="16.6640625" style="1" customWidth="1"/>
    <col min="12805" max="12805" width="27" style="1" customWidth="1"/>
    <col min="12806" max="12806" width="1.33203125" style="1" customWidth="1"/>
    <col min="12807" max="12807" width="28" style="1" customWidth="1"/>
    <col min="12808" max="12808" width="0.83203125" style="1" customWidth="1"/>
    <col min="12809" max="12810" width="27.33203125" style="1" customWidth="1"/>
    <col min="12811" max="12811" width="30" style="1" customWidth="1"/>
    <col min="12812" max="12812" width="26.6640625" style="1" customWidth="1"/>
    <col min="12813" max="13056" width="12.83203125" style="1"/>
    <col min="13057" max="13057" width="6.6640625" style="1" customWidth="1"/>
    <col min="13058" max="13058" width="6.33203125" style="1" customWidth="1"/>
    <col min="13059" max="13059" width="19.33203125" style="1" customWidth="1"/>
    <col min="13060" max="13060" width="16.6640625" style="1" customWidth="1"/>
    <col min="13061" max="13061" width="27" style="1" customWidth="1"/>
    <col min="13062" max="13062" width="1.33203125" style="1" customWidth="1"/>
    <col min="13063" max="13063" width="28" style="1" customWidth="1"/>
    <col min="13064" max="13064" width="0.83203125" style="1" customWidth="1"/>
    <col min="13065" max="13066" width="27.33203125" style="1" customWidth="1"/>
    <col min="13067" max="13067" width="30" style="1" customWidth="1"/>
    <col min="13068" max="13068" width="26.6640625" style="1" customWidth="1"/>
    <col min="13069" max="13312" width="12.83203125" style="1"/>
    <col min="13313" max="13313" width="6.6640625" style="1" customWidth="1"/>
    <col min="13314" max="13314" width="6.33203125" style="1" customWidth="1"/>
    <col min="13315" max="13315" width="19.33203125" style="1" customWidth="1"/>
    <col min="13316" max="13316" width="16.6640625" style="1" customWidth="1"/>
    <col min="13317" max="13317" width="27" style="1" customWidth="1"/>
    <col min="13318" max="13318" width="1.33203125" style="1" customWidth="1"/>
    <col min="13319" max="13319" width="28" style="1" customWidth="1"/>
    <col min="13320" max="13320" width="0.83203125" style="1" customWidth="1"/>
    <col min="13321" max="13322" width="27.33203125" style="1" customWidth="1"/>
    <col min="13323" max="13323" width="30" style="1" customWidth="1"/>
    <col min="13324" max="13324" width="26.6640625" style="1" customWidth="1"/>
    <col min="13325" max="13568" width="12.83203125" style="1"/>
    <col min="13569" max="13569" width="6.6640625" style="1" customWidth="1"/>
    <col min="13570" max="13570" width="6.33203125" style="1" customWidth="1"/>
    <col min="13571" max="13571" width="19.33203125" style="1" customWidth="1"/>
    <col min="13572" max="13572" width="16.6640625" style="1" customWidth="1"/>
    <col min="13573" max="13573" width="27" style="1" customWidth="1"/>
    <col min="13574" max="13574" width="1.33203125" style="1" customWidth="1"/>
    <col min="13575" max="13575" width="28" style="1" customWidth="1"/>
    <col min="13576" max="13576" width="0.83203125" style="1" customWidth="1"/>
    <col min="13577" max="13578" width="27.33203125" style="1" customWidth="1"/>
    <col min="13579" max="13579" width="30" style="1" customWidth="1"/>
    <col min="13580" max="13580" width="26.6640625" style="1" customWidth="1"/>
    <col min="13581" max="13824" width="12.83203125" style="1"/>
    <col min="13825" max="13825" width="6.6640625" style="1" customWidth="1"/>
    <col min="13826" max="13826" width="6.33203125" style="1" customWidth="1"/>
    <col min="13827" max="13827" width="19.33203125" style="1" customWidth="1"/>
    <col min="13828" max="13828" width="16.6640625" style="1" customWidth="1"/>
    <col min="13829" max="13829" width="27" style="1" customWidth="1"/>
    <col min="13830" max="13830" width="1.33203125" style="1" customWidth="1"/>
    <col min="13831" max="13831" width="28" style="1" customWidth="1"/>
    <col min="13832" max="13832" width="0.83203125" style="1" customWidth="1"/>
    <col min="13833" max="13834" width="27.33203125" style="1" customWidth="1"/>
    <col min="13835" max="13835" width="30" style="1" customWidth="1"/>
    <col min="13836" max="13836" width="26.6640625" style="1" customWidth="1"/>
    <col min="13837" max="14080" width="12.83203125" style="1"/>
    <col min="14081" max="14081" width="6.6640625" style="1" customWidth="1"/>
    <col min="14082" max="14082" width="6.33203125" style="1" customWidth="1"/>
    <col min="14083" max="14083" width="19.33203125" style="1" customWidth="1"/>
    <col min="14084" max="14084" width="16.6640625" style="1" customWidth="1"/>
    <col min="14085" max="14085" width="27" style="1" customWidth="1"/>
    <col min="14086" max="14086" width="1.33203125" style="1" customWidth="1"/>
    <col min="14087" max="14087" width="28" style="1" customWidth="1"/>
    <col min="14088" max="14088" width="0.83203125" style="1" customWidth="1"/>
    <col min="14089" max="14090" width="27.33203125" style="1" customWidth="1"/>
    <col min="14091" max="14091" width="30" style="1" customWidth="1"/>
    <col min="14092" max="14092" width="26.6640625" style="1" customWidth="1"/>
    <col min="14093" max="14336" width="12.83203125" style="1"/>
    <col min="14337" max="14337" width="6.6640625" style="1" customWidth="1"/>
    <col min="14338" max="14338" width="6.33203125" style="1" customWidth="1"/>
    <col min="14339" max="14339" width="19.33203125" style="1" customWidth="1"/>
    <col min="14340" max="14340" width="16.6640625" style="1" customWidth="1"/>
    <col min="14341" max="14341" width="27" style="1" customWidth="1"/>
    <col min="14342" max="14342" width="1.33203125" style="1" customWidth="1"/>
    <col min="14343" max="14343" width="28" style="1" customWidth="1"/>
    <col min="14344" max="14344" width="0.83203125" style="1" customWidth="1"/>
    <col min="14345" max="14346" width="27.33203125" style="1" customWidth="1"/>
    <col min="14347" max="14347" width="30" style="1" customWidth="1"/>
    <col min="14348" max="14348" width="26.6640625" style="1" customWidth="1"/>
    <col min="14349" max="14592" width="12.83203125" style="1"/>
    <col min="14593" max="14593" width="6.6640625" style="1" customWidth="1"/>
    <col min="14594" max="14594" width="6.33203125" style="1" customWidth="1"/>
    <col min="14595" max="14595" width="19.33203125" style="1" customWidth="1"/>
    <col min="14596" max="14596" width="16.6640625" style="1" customWidth="1"/>
    <col min="14597" max="14597" width="27" style="1" customWidth="1"/>
    <col min="14598" max="14598" width="1.33203125" style="1" customWidth="1"/>
    <col min="14599" max="14599" width="28" style="1" customWidth="1"/>
    <col min="14600" max="14600" width="0.83203125" style="1" customWidth="1"/>
    <col min="14601" max="14602" width="27.33203125" style="1" customWidth="1"/>
    <col min="14603" max="14603" width="30" style="1" customWidth="1"/>
    <col min="14604" max="14604" width="26.6640625" style="1" customWidth="1"/>
    <col min="14605" max="14848" width="12.83203125" style="1"/>
    <col min="14849" max="14849" width="6.6640625" style="1" customWidth="1"/>
    <col min="14850" max="14850" width="6.33203125" style="1" customWidth="1"/>
    <col min="14851" max="14851" width="19.33203125" style="1" customWidth="1"/>
    <col min="14852" max="14852" width="16.6640625" style="1" customWidth="1"/>
    <col min="14853" max="14853" width="27" style="1" customWidth="1"/>
    <col min="14854" max="14854" width="1.33203125" style="1" customWidth="1"/>
    <col min="14855" max="14855" width="28" style="1" customWidth="1"/>
    <col min="14856" max="14856" width="0.83203125" style="1" customWidth="1"/>
    <col min="14857" max="14858" width="27.33203125" style="1" customWidth="1"/>
    <col min="14859" max="14859" width="30" style="1" customWidth="1"/>
    <col min="14860" max="14860" width="26.6640625" style="1" customWidth="1"/>
    <col min="14861" max="15104" width="12.83203125" style="1"/>
    <col min="15105" max="15105" width="6.6640625" style="1" customWidth="1"/>
    <col min="15106" max="15106" width="6.33203125" style="1" customWidth="1"/>
    <col min="15107" max="15107" width="19.33203125" style="1" customWidth="1"/>
    <col min="15108" max="15108" width="16.6640625" style="1" customWidth="1"/>
    <col min="15109" max="15109" width="27" style="1" customWidth="1"/>
    <col min="15110" max="15110" width="1.33203125" style="1" customWidth="1"/>
    <col min="15111" max="15111" width="28" style="1" customWidth="1"/>
    <col min="15112" max="15112" width="0.83203125" style="1" customWidth="1"/>
    <col min="15113" max="15114" width="27.33203125" style="1" customWidth="1"/>
    <col min="15115" max="15115" width="30" style="1" customWidth="1"/>
    <col min="15116" max="15116" width="26.6640625" style="1" customWidth="1"/>
    <col min="15117" max="15360" width="12.83203125" style="1"/>
    <col min="15361" max="15361" width="6.6640625" style="1" customWidth="1"/>
    <col min="15362" max="15362" width="6.33203125" style="1" customWidth="1"/>
    <col min="15363" max="15363" width="19.33203125" style="1" customWidth="1"/>
    <col min="15364" max="15364" width="16.6640625" style="1" customWidth="1"/>
    <col min="15365" max="15365" width="27" style="1" customWidth="1"/>
    <col min="15366" max="15366" width="1.33203125" style="1" customWidth="1"/>
    <col min="15367" max="15367" width="28" style="1" customWidth="1"/>
    <col min="15368" max="15368" width="0.83203125" style="1" customWidth="1"/>
    <col min="15369" max="15370" width="27.33203125" style="1" customWidth="1"/>
    <col min="15371" max="15371" width="30" style="1" customWidth="1"/>
    <col min="15372" max="15372" width="26.6640625" style="1" customWidth="1"/>
    <col min="15373" max="15616" width="12.83203125" style="1"/>
    <col min="15617" max="15617" width="6.6640625" style="1" customWidth="1"/>
    <col min="15618" max="15618" width="6.33203125" style="1" customWidth="1"/>
    <col min="15619" max="15619" width="19.33203125" style="1" customWidth="1"/>
    <col min="15620" max="15620" width="16.6640625" style="1" customWidth="1"/>
    <col min="15621" max="15621" width="27" style="1" customWidth="1"/>
    <col min="15622" max="15622" width="1.33203125" style="1" customWidth="1"/>
    <col min="15623" max="15623" width="28" style="1" customWidth="1"/>
    <col min="15624" max="15624" width="0.83203125" style="1" customWidth="1"/>
    <col min="15625" max="15626" width="27.33203125" style="1" customWidth="1"/>
    <col min="15627" max="15627" width="30" style="1" customWidth="1"/>
    <col min="15628" max="15628" width="26.6640625" style="1" customWidth="1"/>
    <col min="15629" max="15872" width="12.83203125" style="1"/>
    <col min="15873" max="15873" width="6.6640625" style="1" customWidth="1"/>
    <col min="15874" max="15874" width="6.33203125" style="1" customWidth="1"/>
    <col min="15875" max="15875" width="19.33203125" style="1" customWidth="1"/>
    <col min="15876" max="15876" width="16.6640625" style="1" customWidth="1"/>
    <col min="15877" max="15877" width="27" style="1" customWidth="1"/>
    <col min="15878" max="15878" width="1.33203125" style="1" customWidth="1"/>
    <col min="15879" max="15879" width="28" style="1" customWidth="1"/>
    <col min="15880" max="15880" width="0.83203125" style="1" customWidth="1"/>
    <col min="15881" max="15882" width="27.33203125" style="1" customWidth="1"/>
    <col min="15883" max="15883" width="30" style="1" customWidth="1"/>
    <col min="15884" max="15884" width="26.6640625" style="1" customWidth="1"/>
    <col min="15885" max="16128" width="12.83203125" style="1"/>
    <col min="16129" max="16129" width="6.6640625" style="1" customWidth="1"/>
    <col min="16130" max="16130" width="6.33203125" style="1" customWidth="1"/>
    <col min="16131" max="16131" width="19.33203125" style="1" customWidth="1"/>
    <col min="16132" max="16132" width="16.6640625" style="1" customWidth="1"/>
    <col min="16133" max="16133" width="27" style="1" customWidth="1"/>
    <col min="16134" max="16134" width="1.33203125" style="1" customWidth="1"/>
    <col min="16135" max="16135" width="28" style="1" customWidth="1"/>
    <col min="16136" max="16136" width="0.83203125" style="1" customWidth="1"/>
    <col min="16137" max="16138" width="27.33203125" style="1" customWidth="1"/>
    <col min="16139" max="16139" width="30" style="1" customWidth="1"/>
    <col min="16140" max="16140" width="26.6640625" style="1" customWidth="1"/>
    <col min="16141" max="16384" width="12.83203125" style="1"/>
  </cols>
  <sheetData>
    <row r="1" spans="1:13" ht="18" x14ac:dyDescent="0.35">
      <c r="A1" s="279" t="s">
        <v>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3" ht="18" x14ac:dyDescent="0.35">
      <c r="A2" s="279" t="s">
        <v>1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3" spans="1:13" ht="18" x14ac:dyDescent="0.35">
      <c r="B3" s="3"/>
      <c r="G3" s="5"/>
      <c r="K3" s="6" t="s">
        <v>2</v>
      </c>
    </row>
    <row r="4" spans="1:13" ht="8.25" customHeight="1" thickBot="1" x14ac:dyDescent="0.35">
      <c r="B4" s="7"/>
      <c r="C4" s="8"/>
      <c r="D4" s="8"/>
      <c r="E4" s="8"/>
      <c r="F4" s="8"/>
      <c r="G4" s="8"/>
      <c r="H4" s="8"/>
      <c r="I4" s="8"/>
      <c r="J4" s="8"/>
      <c r="K4" s="8"/>
    </row>
    <row r="5" spans="1:13" ht="16.5" customHeight="1" thickBot="1" x14ac:dyDescent="0.35">
      <c r="A5" s="9"/>
      <c r="B5" s="10" t="s">
        <v>130</v>
      </c>
      <c r="C5" s="10"/>
      <c r="D5" s="11"/>
      <c r="E5" s="12">
        <v>1</v>
      </c>
      <c r="F5" s="12"/>
      <c r="G5" s="12">
        <v>2</v>
      </c>
      <c r="H5" s="12"/>
      <c r="I5" s="12">
        <v>3</v>
      </c>
      <c r="J5" s="12">
        <v>4</v>
      </c>
      <c r="K5" s="13"/>
    </row>
    <row r="6" spans="1:13" x14ac:dyDescent="0.3">
      <c r="A6" s="263"/>
      <c r="B6" s="261"/>
      <c r="C6" s="261" t="s">
        <v>3</v>
      </c>
      <c r="D6" s="262"/>
      <c r="E6" s="272" t="s">
        <v>4</v>
      </c>
      <c r="F6" s="255"/>
      <c r="G6" s="272" t="s">
        <v>5</v>
      </c>
      <c r="H6" s="255"/>
      <c r="I6" s="273" t="s">
        <v>6</v>
      </c>
      <c r="J6" s="257" t="s">
        <v>7</v>
      </c>
      <c r="K6" s="273"/>
    </row>
    <row r="7" spans="1:13" ht="28.2" thickBot="1" x14ac:dyDescent="0.35">
      <c r="A7" s="14"/>
      <c r="B7" s="1"/>
      <c r="C7" s="261" t="s">
        <v>102</v>
      </c>
      <c r="D7" s="262"/>
      <c r="E7" s="259" t="s">
        <v>103</v>
      </c>
      <c r="F7" s="260"/>
      <c r="G7" s="259" t="s">
        <v>103</v>
      </c>
      <c r="H7" s="260"/>
      <c r="I7" s="256" t="s">
        <v>119</v>
      </c>
      <c r="J7" s="256" t="s">
        <v>119</v>
      </c>
      <c r="K7" s="258"/>
    </row>
    <row r="8" spans="1:13" x14ac:dyDescent="0.3">
      <c r="A8" s="14"/>
      <c r="B8" s="1"/>
      <c r="C8" s="261" t="s">
        <v>8</v>
      </c>
      <c r="D8" s="262"/>
      <c r="E8" s="264" t="s">
        <v>9</v>
      </c>
      <c r="F8" s="255"/>
      <c r="G8" s="264" t="s">
        <v>9</v>
      </c>
      <c r="H8" s="255"/>
      <c r="I8" s="264" t="s">
        <v>120</v>
      </c>
      <c r="J8" s="264" t="s">
        <v>120</v>
      </c>
      <c r="K8" s="258"/>
      <c r="M8" s="206"/>
    </row>
    <row r="9" spans="1:13" x14ac:dyDescent="0.3">
      <c r="A9" s="14"/>
      <c r="B9" s="1"/>
      <c r="C9" s="261" t="s">
        <v>109</v>
      </c>
      <c r="D9" s="262"/>
      <c r="E9" s="264" t="s">
        <v>107</v>
      </c>
      <c r="F9" s="255"/>
      <c r="G9" s="264" t="s">
        <v>12</v>
      </c>
      <c r="H9" s="255"/>
      <c r="I9" s="264" t="s">
        <v>11</v>
      </c>
      <c r="J9" s="264" t="s">
        <v>138</v>
      </c>
      <c r="K9" s="258"/>
      <c r="M9" s="207" t="s">
        <v>101</v>
      </c>
    </row>
    <row r="10" spans="1:13" x14ac:dyDescent="0.3">
      <c r="A10" s="14"/>
      <c r="B10" s="1"/>
      <c r="C10" s="261" t="s">
        <v>106</v>
      </c>
      <c r="D10" s="262"/>
      <c r="E10" s="264" t="s">
        <v>115</v>
      </c>
      <c r="F10" s="255"/>
      <c r="G10" s="264" t="s">
        <v>115</v>
      </c>
      <c r="H10" s="255"/>
      <c r="I10" s="258" t="s">
        <v>123</v>
      </c>
      <c r="J10" s="258" t="s">
        <v>124</v>
      </c>
      <c r="K10" s="258"/>
      <c r="M10" s="238"/>
    </row>
    <row r="11" spans="1:13" ht="14.4" thickBot="1" x14ac:dyDescent="0.35">
      <c r="A11" s="14"/>
      <c r="B11" s="1"/>
      <c r="C11" s="261" t="s">
        <v>14</v>
      </c>
      <c r="D11" s="262"/>
      <c r="E11" s="274">
        <v>0</v>
      </c>
      <c r="F11" s="255"/>
      <c r="G11" s="274">
        <v>0</v>
      </c>
      <c r="H11" s="255"/>
      <c r="I11" s="275">
        <v>0</v>
      </c>
      <c r="J11" s="275">
        <v>0</v>
      </c>
      <c r="K11" s="275"/>
      <c r="M11" s="239">
        <f>SUM(E11:K11)+SUM(E103:K103)</f>
        <v>0</v>
      </c>
    </row>
    <row r="12" spans="1:13" x14ac:dyDescent="0.3">
      <c r="A12" s="14"/>
      <c r="B12" s="1"/>
      <c r="C12" s="261" t="s">
        <v>104</v>
      </c>
      <c r="D12" s="262"/>
      <c r="E12" s="274">
        <v>0</v>
      </c>
      <c r="F12" s="255"/>
      <c r="G12" s="266" t="s">
        <v>18</v>
      </c>
      <c r="H12" s="255"/>
      <c r="I12" s="267" t="s">
        <v>18</v>
      </c>
      <c r="J12" s="267" t="s">
        <v>18</v>
      </c>
      <c r="K12" s="275"/>
      <c r="M12" s="240"/>
    </row>
    <row r="13" spans="1:13" x14ac:dyDescent="0.3">
      <c r="A13" s="14"/>
      <c r="B13" s="1"/>
      <c r="C13" s="261" t="s">
        <v>105</v>
      </c>
      <c r="D13" s="262"/>
      <c r="E13" s="266" t="s">
        <v>18</v>
      </c>
      <c r="F13" s="255"/>
      <c r="G13" s="266" t="s">
        <v>18</v>
      </c>
      <c r="H13" s="255"/>
      <c r="I13" s="267" t="s">
        <v>18</v>
      </c>
      <c r="J13" s="267" t="s">
        <v>18</v>
      </c>
      <c r="K13" s="275"/>
      <c r="M13" s="240"/>
    </row>
    <row r="14" spans="1:13" x14ac:dyDescent="0.3">
      <c r="A14" s="264"/>
      <c r="B14" s="255"/>
      <c r="C14" s="255" t="s">
        <v>15</v>
      </c>
      <c r="D14" s="265"/>
      <c r="E14" s="266" t="s">
        <v>16</v>
      </c>
      <c r="F14" s="255"/>
      <c r="G14" s="266" t="s">
        <v>16</v>
      </c>
      <c r="H14" s="255"/>
      <c r="I14" s="267" t="s">
        <v>17</v>
      </c>
      <c r="J14" s="267" t="s">
        <v>17</v>
      </c>
      <c r="K14" s="267"/>
      <c r="M14" s="18"/>
    </row>
    <row r="15" spans="1:13" x14ac:dyDescent="0.3">
      <c r="A15" s="14"/>
      <c r="B15" s="1"/>
      <c r="C15" s="261" t="s">
        <v>108</v>
      </c>
      <c r="D15" s="262"/>
      <c r="E15" s="264">
        <v>1</v>
      </c>
      <c r="F15" s="260"/>
      <c r="G15" s="264">
        <v>1</v>
      </c>
      <c r="H15" s="260"/>
      <c r="I15" s="264">
        <v>1</v>
      </c>
      <c r="J15" s="264">
        <v>2</v>
      </c>
      <c r="K15" s="276"/>
    </row>
    <row r="16" spans="1:13" ht="14.4" thickBot="1" x14ac:dyDescent="0.35">
      <c r="A16" s="14"/>
      <c r="B16" s="1"/>
      <c r="C16" s="261" t="s">
        <v>19</v>
      </c>
      <c r="D16" s="262"/>
      <c r="E16" s="264" t="s">
        <v>20</v>
      </c>
      <c r="F16" s="255"/>
      <c r="G16" s="264" t="s">
        <v>20</v>
      </c>
      <c r="H16" s="255"/>
      <c r="I16" s="264" t="s">
        <v>121</v>
      </c>
      <c r="J16" s="264" t="s">
        <v>121</v>
      </c>
      <c r="K16" s="277"/>
    </row>
    <row r="17" spans="1:11" ht="15.75" customHeight="1" thickBot="1" x14ac:dyDescent="0.35">
      <c r="A17" s="9"/>
      <c r="B17" s="10" t="s">
        <v>22</v>
      </c>
      <c r="C17" s="19"/>
      <c r="D17" s="19"/>
      <c r="E17" s="20"/>
      <c r="F17" s="20"/>
      <c r="G17" s="20"/>
      <c r="H17" s="20"/>
      <c r="I17" s="20"/>
      <c r="J17" s="20"/>
      <c r="K17" s="21"/>
    </row>
    <row r="18" spans="1:11" ht="18" customHeight="1" x14ac:dyDescent="0.3">
      <c r="A18" s="22">
        <v>1</v>
      </c>
      <c r="B18" s="23" t="str">
        <f>E6</f>
        <v>Industrial Building 1</v>
      </c>
      <c r="C18" s="24"/>
      <c r="D18" s="24"/>
      <c r="E18" s="25"/>
      <c r="F18" s="25"/>
      <c r="G18" s="25"/>
      <c r="H18" s="25"/>
      <c r="I18" s="25"/>
      <c r="J18" s="25"/>
      <c r="K18" s="26"/>
    </row>
    <row r="19" spans="1:11" ht="12.75" customHeight="1" x14ac:dyDescent="0.3">
      <c r="A19" s="27"/>
      <c r="B19" s="28"/>
      <c r="C19" s="29" t="s">
        <v>23</v>
      </c>
      <c r="D19" s="30"/>
      <c r="E19" s="31"/>
      <c r="F19" s="31"/>
      <c r="G19" s="31"/>
      <c r="H19" s="31"/>
      <c r="I19" s="32"/>
      <c r="J19" s="32">
        <v>0</v>
      </c>
      <c r="K19" s="33"/>
    </row>
    <row r="20" spans="1:11" ht="12.75" customHeight="1" x14ac:dyDescent="0.3">
      <c r="A20" s="27"/>
      <c r="B20" s="28"/>
      <c r="C20" s="29" t="s">
        <v>24</v>
      </c>
      <c r="D20" s="30"/>
      <c r="E20" s="31"/>
      <c r="F20" s="31"/>
      <c r="G20" s="31"/>
      <c r="H20" s="31"/>
      <c r="I20" s="32"/>
      <c r="J20" s="283">
        <v>0</v>
      </c>
      <c r="K20" s="33"/>
    </row>
    <row r="21" spans="1:11" ht="12.75" customHeight="1" x14ac:dyDescent="0.3">
      <c r="A21" s="27"/>
      <c r="B21" s="28"/>
      <c r="C21" s="29" t="s">
        <v>25</v>
      </c>
      <c r="D21" s="30"/>
      <c r="E21" s="31"/>
      <c r="F21" s="31"/>
      <c r="G21" s="31"/>
      <c r="H21" s="31"/>
      <c r="I21" s="32"/>
      <c r="J21" s="287">
        <f>SUM(J19:J20)</f>
        <v>0</v>
      </c>
      <c r="K21" s="33"/>
    </row>
    <row r="22" spans="1:11" x14ac:dyDescent="0.3">
      <c r="A22" s="14"/>
      <c r="B22" s="35"/>
      <c r="C22" s="1" t="s">
        <v>26</v>
      </c>
      <c r="D22" s="30"/>
      <c r="E22" s="31"/>
      <c r="F22" s="31"/>
      <c r="G22" s="31"/>
      <c r="H22" s="31"/>
      <c r="I22" s="31"/>
      <c r="J22" s="284">
        <f>E11</f>
        <v>0</v>
      </c>
      <c r="K22" s="33"/>
    </row>
    <row r="23" spans="1:11" x14ac:dyDescent="0.3">
      <c r="A23" s="14"/>
      <c r="B23" s="35"/>
      <c r="C23" s="1" t="s">
        <v>27</v>
      </c>
      <c r="D23" s="30"/>
      <c r="E23" s="31"/>
      <c r="F23" s="31"/>
      <c r="G23" s="31"/>
      <c r="H23" s="31"/>
      <c r="I23" s="31"/>
      <c r="J23" s="288"/>
      <c r="K23" s="36">
        <f>((J21)*E11)</f>
        <v>0</v>
      </c>
    </row>
    <row r="24" spans="1:11" x14ac:dyDescent="0.3">
      <c r="A24" s="14"/>
      <c r="B24" s="35"/>
      <c r="C24" s="37" t="s">
        <v>28</v>
      </c>
      <c r="D24" s="278"/>
      <c r="E24" s="278"/>
      <c r="F24" s="31"/>
      <c r="G24" s="31"/>
      <c r="H24" s="31"/>
      <c r="I24" s="31"/>
      <c r="J24" s="285"/>
      <c r="K24" s="41"/>
    </row>
    <row r="25" spans="1:11" x14ac:dyDescent="0.3">
      <c r="A25" s="14"/>
      <c r="B25" s="35"/>
      <c r="C25" s="1" t="s">
        <v>29</v>
      </c>
      <c r="D25" s="29"/>
      <c r="E25" s="1"/>
      <c r="F25" s="1"/>
      <c r="G25" s="242">
        <f>$E$12</f>
        <v>0</v>
      </c>
      <c r="H25" s="31" t="s">
        <v>30</v>
      </c>
      <c r="I25" s="29">
        <v>0</v>
      </c>
      <c r="J25" s="286">
        <f>G25*I25</f>
        <v>0</v>
      </c>
      <c r="K25" s="41"/>
    </row>
    <row r="26" spans="1:11" x14ac:dyDescent="0.3">
      <c r="A26" s="14"/>
      <c r="B26" s="35"/>
      <c r="C26" s="1" t="s">
        <v>31</v>
      </c>
      <c r="D26" s="29"/>
      <c r="E26" s="1"/>
      <c r="F26" s="1"/>
      <c r="G26" s="39">
        <f>$E$12</f>
        <v>0</v>
      </c>
      <c r="H26" s="42" t="s">
        <v>30</v>
      </c>
      <c r="I26" s="43">
        <v>0</v>
      </c>
      <c r="J26" s="286">
        <f>G26*I26</f>
        <v>0</v>
      </c>
      <c r="K26" s="41"/>
    </row>
    <row r="27" spans="1:11" x14ac:dyDescent="0.3">
      <c r="A27" s="14"/>
      <c r="B27" s="35"/>
      <c r="C27" s="1" t="s">
        <v>32</v>
      </c>
      <c r="D27" s="1" t="s">
        <v>33</v>
      </c>
      <c r="E27" s="1"/>
      <c r="F27" s="1"/>
      <c r="G27" s="44">
        <v>4</v>
      </c>
      <c r="H27" s="31" t="s">
        <v>30</v>
      </c>
      <c r="I27" s="45">
        <v>0</v>
      </c>
      <c r="J27" s="286">
        <f>G27*I27</f>
        <v>0</v>
      </c>
      <c r="K27" s="41"/>
    </row>
    <row r="28" spans="1:11" x14ac:dyDescent="0.3">
      <c r="A28" s="14"/>
      <c r="B28" s="35"/>
      <c r="C28" s="1" t="s">
        <v>34</v>
      </c>
      <c r="D28" s="29"/>
      <c r="E28" s="29"/>
      <c r="F28" s="31"/>
      <c r="G28" s="31"/>
      <c r="H28" s="31"/>
      <c r="I28" s="31"/>
      <c r="J28" s="289"/>
      <c r="K28" s="66">
        <f>SUM(J25:J27)</f>
        <v>0</v>
      </c>
    </row>
    <row r="29" spans="1:11" x14ac:dyDescent="0.3">
      <c r="A29" s="14"/>
      <c r="B29" s="35"/>
      <c r="C29" s="37" t="s">
        <v>35</v>
      </c>
      <c r="D29" s="30"/>
      <c r="E29" s="31"/>
      <c r="F29" s="31"/>
      <c r="G29" s="31"/>
      <c r="H29" s="31"/>
      <c r="I29" s="31"/>
      <c r="J29" s="285"/>
      <c r="K29" s="249">
        <f>K23+K28</f>
        <v>0</v>
      </c>
    </row>
    <row r="30" spans="1:11" ht="5.25" customHeight="1" x14ac:dyDescent="0.3">
      <c r="A30" s="14"/>
      <c r="B30" s="35"/>
      <c r="C30" s="37"/>
      <c r="D30" s="30"/>
      <c r="E30" s="31"/>
      <c r="F30" s="31"/>
      <c r="G30" s="31"/>
      <c r="H30" s="31"/>
      <c r="I30" s="31"/>
      <c r="J30" s="1"/>
      <c r="K30" s="46"/>
    </row>
    <row r="31" spans="1:11" x14ac:dyDescent="0.3">
      <c r="A31" s="14"/>
      <c r="B31" s="35"/>
      <c r="C31" s="1" t="s">
        <v>36</v>
      </c>
      <c r="D31" s="47"/>
      <c r="E31" s="48"/>
      <c r="F31" s="48"/>
      <c r="G31" s="48"/>
      <c r="H31" s="48"/>
      <c r="I31" s="48"/>
      <c r="J31" s="1"/>
      <c r="K31" s="49">
        <v>1</v>
      </c>
    </row>
    <row r="32" spans="1:11" x14ac:dyDescent="0.3">
      <c r="A32" s="14"/>
      <c r="B32" s="35"/>
      <c r="C32" s="1" t="s">
        <v>37</v>
      </c>
      <c r="D32" s="47"/>
      <c r="E32" s="48"/>
      <c r="F32" s="48"/>
      <c r="G32" s="48"/>
      <c r="H32" s="48"/>
      <c r="I32" s="48"/>
      <c r="J32" s="1"/>
      <c r="K32" s="49">
        <v>1</v>
      </c>
    </row>
    <row r="33" spans="1:14" x14ac:dyDescent="0.3">
      <c r="A33" s="14"/>
      <c r="B33" s="35"/>
      <c r="C33" s="1" t="s">
        <v>38</v>
      </c>
      <c r="D33" s="47"/>
      <c r="E33" s="48"/>
      <c r="F33" s="48"/>
      <c r="G33" s="48"/>
      <c r="H33" s="48"/>
      <c r="I33" s="48"/>
      <c r="J33" s="1"/>
      <c r="K33" s="49">
        <v>1</v>
      </c>
    </row>
    <row r="34" spans="1:14" x14ac:dyDescent="0.3">
      <c r="A34" s="14"/>
      <c r="B34" s="35"/>
      <c r="C34" s="1" t="s">
        <v>39</v>
      </c>
      <c r="D34" s="47"/>
      <c r="E34" s="48"/>
      <c r="F34" s="48"/>
      <c r="G34" s="48"/>
      <c r="H34" s="48"/>
      <c r="I34" s="48"/>
      <c r="J34" s="1"/>
      <c r="K34" s="67">
        <v>1</v>
      </c>
    </row>
    <row r="35" spans="1:14" x14ac:dyDescent="0.3">
      <c r="A35" s="14"/>
      <c r="B35" s="35"/>
      <c r="C35" s="50" t="s">
        <v>110</v>
      </c>
      <c r="D35" s="241">
        <v>0.03</v>
      </c>
      <c r="E35" s="48"/>
      <c r="F35" s="48"/>
      <c r="G35" s="48"/>
      <c r="H35" s="48"/>
      <c r="I35" s="48"/>
      <c r="J35" s="1"/>
      <c r="K35" s="51">
        <f>D35+1</f>
        <v>1.03</v>
      </c>
    </row>
    <row r="36" spans="1:14" x14ac:dyDescent="0.3">
      <c r="A36" s="14"/>
      <c r="B36" s="35"/>
      <c r="C36" s="37" t="s">
        <v>40</v>
      </c>
      <c r="D36" s="47"/>
      <c r="E36" s="248" t="s">
        <v>113</v>
      </c>
      <c r="F36" s="48"/>
      <c r="G36" s="248" t="s">
        <v>114</v>
      </c>
      <c r="H36" s="48"/>
      <c r="I36" s="48"/>
      <c r="J36" s="1"/>
      <c r="K36" s="52">
        <f>K29*K31*K32*K33*K34*K35</f>
        <v>0</v>
      </c>
    </row>
    <row r="37" spans="1:14" s="16" customFormat="1" x14ac:dyDescent="0.3">
      <c r="A37" s="15"/>
      <c r="B37" s="53"/>
      <c r="C37" s="54" t="s">
        <v>111</v>
      </c>
      <c r="D37" s="245">
        <f>ROUND(E37/G37,3)</f>
        <v>0.125</v>
      </c>
      <c r="E37" s="246">
        <v>5</v>
      </c>
      <c r="F37" s="247" t="s">
        <v>112</v>
      </c>
      <c r="G37" s="246">
        <v>40</v>
      </c>
      <c r="H37" s="55"/>
      <c r="I37" s="55"/>
      <c r="K37" s="56">
        <f>-K36*D37</f>
        <v>0</v>
      </c>
      <c r="L37" s="57"/>
    </row>
    <row r="38" spans="1:14" ht="4.2" customHeight="1" x14ac:dyDescent="0.3">
      <c r="A38" s="14"/>
      <c r="B38" s="35"/>
      <c r="C38" s="37"/>
      <c r="D38" s="47"/>
      <c r="E38" s="48"/>
      <c r="F38" s="48"/>
      <c r="G38" s="48"/>
      <c r="H38" s="48"/>
      <c r="I38" s="48"/>
      <c r="J38" s="1"/>
      <c r="K38" s="49"/>
    </row>
    <row r="39" spans="1:14" x14ac:dyDescent="0.3">
      <c r="A39" s="58"/>
      <c r="B39" s="59"/>
      <c r="C39" s="60" t="s">
        <v>58</v>
      </c>
      <c r="D39" s="61"/>
      <c r="E39" s="62"/>
      <c r="F39" s="62"/>
      <c r="G39" s="62"/>
      <c r="H39" s="62"/>
      <c r="I39" s="243">
        <f>E11</f>
        <v>0</v>
      </c>
      <c r="J39" s="63" t="e">
        <f>K39/E11</f>
        <v>#DIV/0!</v>
      </c>
      <c r="K39" s="64">
        <f>K36+K37</f>
        <v>0</v>
      </c>
    </row>
    <row r="40" spans="1:14" ht="18" customHeight="1" x14ac:dyDescent="0.3">
      <c r="A40" s="22">
        <v>2</v>
      </c>
      <c r="B40" s="23" t="str">
        <f>G6</f>
        <v>Industrial Building 2</v>
      </c>
      <c r="C40" s="24"/>
      <c r="D40" s="24"/>
      <c r="E40" s="25"/>
      <c r="F40" s="25"/>
      <c r="G40" s="25"/>
      <c r="H40" s="25"/>
      <c r="I40" s="25"/>
      <c r="J40" s="25"/>
      <c r="K40" s="26"/>
    </row>
    <row r="41" spans="1:14" x14ac:dyDescent="0.3">
      <c r="A41" s="27"/>
      <c r="B41" s="28"/>
      <c r="C41" s="29" t="s">
        <v>23</v>
      </c>
      <c r="D41" s="30"/>
      <c r="E41" s="31"/>
      <c r="F41" s="31"/>
      <c r="G41" s="31"/>
      <c r="H41" s="31"/>
      <c r="I41" s="31"/>
      <c r="J41" s="32">
        <v>0</v>
      </c>
      <c r="K41" s="33"/>
    </row>
    <row r="42" spans="1:14" s="4" customFormat="1" x14ac:dyDescent="0.3">
      <c r="A42" s="27"/>
      <c r="B42" s="28"/>
      <c r="C42" s="29" t="s">
        <v>42</v>
      </c>
      <c r="D42" s="30"/>
      <c r="E42" s="31"/>
      <c r="F42" s="31"/>
      <c r="G42" s="31"/>
      <c r="H42" s="31"/>
      <c r="I42" s="31"/>
      <c r="J42" s="290">
        <v>0</v>
      </c>
      <c r="K42" s="33"/>
      <c r="L42" s="1"/>
      <c r="M42" s="1"/>
      <c r="N42" s="1"/>
    </row>
    <row r="43" spans="1:14" ht="12.75" customHeight="1" x14ac:dyDescent="0.3">
      <c r="A43" s="27"/>
      <c r="B43" s="28"/>
      <c r="C43" s="29" t="s">
        <v>25</v>
      </c>
      <c r="D43" s="30"/>
      <c r="E43" s="31"/>
      <c r="F43" s="31"/>
      <c r="G43" s="31"/>
      <c r="H43" s="31"/>
      <c r="I43" s="32"/>
      <c r="J43" s="287">
        <f>SUM(J41:J42)</f>
        <v>0</v>
      </c>
      <c r="K43" s="33"/>
    </row>
    <row r="44" spans="1:14" s="4" customFormat="1" x14ac:dyDescent="0.3">
      <c r="A44" s="27"/>
      <c r="B44" s="28"/>
      <c r="C44" s="29" t="s">
        <v>43</v>
      </c>
      <c r="D44" s="30"/>
      <c r="E44" s="31"/>
      <c r="F44" s="31"/>
      <c r="G44" s="31"/>
      <c r="H44" s="31"/>
      <c r="I44" s="31"/>
      <c r="J44" s="291">
        <f>G11</f>
        <v>0</v>
      </c>
      <c r="K44" s="33"/>
      <c r="L44" s="65"/>
      <c r="M44" s="1"/>
      <c r="N44" s="1"/>
    </row>
    <row r="45" spans="1:14" s="4" customFormat="1" x14ac:dyDescent="0.3">
      <c r="A45" s="14"/>
      <c r="B45" s="35"/>
      <c r="C45" s="1" t="s">
        <v>27</v>
      </c>
      <c r="D45" s="30"/>
      <c r="E45" s="31"/>
      <c r="F45" s="31"/>
      <c r="G45" s="31"/>
      <c r="H45" s="31"/>
      <c r="I45" s="31"/>
      <c r="J45" s="289"/>
      <c r="K45" s="66">
        <f>SUM(J43)*J44</f>
        <v>0</v>
      </c>
      <c r="L45" s="1"/>
      <c r="M45" s="1"/>
      <c r="N45" s="1"/>
    </row>
    <row r="46" spans="1:14" s="4" customFormat="1" x14ac:dyDescent="0.3">
      <c r="A46" s="14"/>
      <c r="B46" s="35"/>
      <c r="C46" s="1" t="s">
        <v>32</v>
      </c>
      <c r="D46" s="1" t="s">
        <v>44</v>
      </c>
      <c r="F46" s="31"/>
      <c r="G46" s="44">
        <v>2</v>
      </c>
      <c r="H46" s="31" t="s">
        <v>30</v>
      </c>
      <c r="I46" s="45">
        <v>0</v>
      </c>
      <c r="J46" s="285"/>
      <c r="K46" s="41">
        <f>G46*I46</f>
        <v>0</v>
      </c>
      <c r="L46" s="1"/>
      <c r="M46" s="1"/>
      <c r="N46" s="1"/>
    </row>
    <row r="47" spans="1:14" s="4" customFormat="1" x14ac:dyDescent="0.3">
      <c r="A47" s="14"/>
      <c r="B47" s="35"/>
      <c r="C47" s="37" t="s">
        <v>35</v>
      </c>
      <c r="D47" s="30"/>
      <c r="E47" s="31"/>
      <c r="F47" s="31"/>
      <c r="G47" s="31"/>
      <c r="H47" s="31"/>
      <c r="I47" s="31"/>
      <c r="J47" s="285"/>
      <c r="K47" s="249">
        <f>SUM(K45:K46)</f>
        <v>0</v>
      </c>
      <c r="L47" s="1"/>
      <c r="M47" s="1"/>
      <c r="N47" s="1"/>
    </row>
    <row r="48" spans="1:14" s="4" customFormat="1" x14ac:dyDescent="0.3">
      <c r="A48" s="14"/>
      <c r="B48" s="35"/>
      <c r="C48" s="37"/>
      <c r="D48" s="30"/>
      <c r="E48" s="31"/>
      <c r="F48" s="31"/>
      <c r="G48" s="31"/>
      <c r="H48" s="31"/>
      <c r="I48" s="31"/>
      <c r="J48" s="1"/>
      <c r="K48" s="46"/>
      <c r="L48" s="1"/>
      <c r="M48" s="1"/>
      <c r="N48" s="1"/>
    </row>
    <row r="49" spans="1:14" s="4" customFormat="1" x14ac:dyDescent="0.3">
      <c r="A49" s="14"/>
      <c r="B49" s="35"/>
      <c r="C49" s="1" t="s">
        <v>36</v>
      </c>
      <c r="D49" s="47"/>
      <c r="E49" s="48"/>
      <c r="F49" s="48"/>
      <c r="G49" s="48"/>
      <c r="H49" s="48"/>
      <c r="I49" s="48"/>
      <c r="J49" s="1"/>
      <c r="K49" s="49">
        <v>1</v>
      </c>
      <c r="L49" s="1"/>
      <c r="M49" s="1"/>
      <c r="N49" s="1"/>
    </row>
    <row r="50" spans="1:14" s="4" customFormat="1" x14ac:dyDescent="0.3">
      <c r="A50" s="14"/>
      <c r="B50" s="35"/>
      <c r="C50" s="1" t="s">
        <v>37</v>
      </c>
      <c r="D50" s="47"/>
      <c r="E50" s="48"/>
      <c r="F50" s="48"/>
      <c r="G50" s="48"/>
      <c r="H50" s="48"/>
      <c r="I50" s="48"/>
      <c r="J50" s="1"/>
      <c r="K50" s="49">
        <v>1</v>
      </c>
      <c r="L50" s="1"/>
      <c r="M50" s="1"/>
      <c r="N50" s="1"/>
    </row>
    <row r="51" spans="1:14" s="4" customFormat="1" x14ac:dyDescent="0.3">
      <c r="A51" s="14"/>
      <c r="B51" s="35"/>
      <c r="C51" s="1" t="s">
        <v>38</v>
      </c>
      <c r="D51" s="47"/>
      <c r="E51" s="48"/>
      <c r="F51" s="48"/>
      <c r="G51" s="48"/>
      <c r="H51" s="48"/>
      <c r="I51" s="48"/>
      <c r="J51" s="1"/>
      <c r="K51" s="49">
        <v>1</v>
      </c>
      <c r="L51" s="1"/>
      <c r="M51" s="1"/>
      <c r="N51" s="1"/>
    </row>
    <row r="52" spans="1:14" s="4" customFormat="1" x14ac:dyDescent="0.3">
      <c r="A52" s="14"/>
      <c r="B52" s="35"/>
      <c r="C52" s="1" t="s">
        <v>39</v>
      </c>
      <c r="D52" s="47"/>
      <c r="E52" s="48"/>
      <c r="F52" s="48"/>
      <c r="G52" s="48"/>
      <c r="H52" s="48"/>
      <c r="I52" s="48"/>
      <c r="J52" s="1"/>
      <c r="K52" s="67">
        <v>1</v>
      </c>
      <c r="L52" s="1"/>
      <c r="M52" s="1"/>
      <c r="N52" s="1"/>
    </row>
    <row r="53" spans="1:14" s="4" customFormat="1" x14ac:dyDescent="0.3">
      <c r="A53" s="14"/>
      <c r="B53" s="35"/>
      <c r="C53" s="50" t="s">
        <v>110</v>
      </c>
      <c r="D53" s="241">
        <f>$D$35</f>
        <v>0.03</v>
      </c>
      <c r="E53" s="48"/>
      <c r="F53" s="48"/>
      <c r="G53" s="48"/>
      <c r="H53" s="48"/>
      <c r="I53" s="48"/>
      <c r="J53" s="1"/>
      <c r="K53" s="51">
        <f>D53+1</f>
        <v>1.03</v>
      </c>
      <c r="L53" s="1"/>
      <c r="M53" s="1"/>
      <c r="N53" s="1"/>
    </row>
    <row r="54" spans="1:14" s="4" customFormat="1" x14ac:dyDescent="0.3">
      <c r="A54" s="14"/>
      <c r="B54" s="35"/>
      <c r="C54" s="37" t="s">
        <v>40</v>
      </c>
      <c r="D54" s="47"/>
      <c r="E54" s="248" t="s">
        <v>113</v>
      </c>
      <c r="F54" s="48"/>
      <c r="G54" s="248" t="s">
        <v>114</v>
      </c>
      <c r="H54" s="48"/>
      <c r="I54" s="48"/>
      <c r="J54" s="1"/>
      <c r="K54" s="52">
        <f>K47*K49*K50*K51*K52*K53</f>
        <v>0</v>
      </c>
      <c r="L54" s="1"/>
      <c r="M54" s="1"/>
      <c r="N54" s="1"/>
    </row>
    <row r="55" spans="1:14" s="68" customFormat="1" x14ac:dyDescent="0.3">
      <c r="A55" s="15"/>
      <c r="B55" s="53"/>
      <c r="C55" s="54" t="s">
        <v>111</v>
      </c>
      <c r="D55" s="245">
        <f>ROUND(E55/G55,3)</f>
        <v>7.4999999999999997E-2</v>
      </c>
      <c r="E55" s="246">
        <v>3</v>
      </c>
      <c r="F55" s="247" t="s">
        <v>112</v>
      </c>
      <c r="G55" s="246">
        <v>40</v>
      </c>
      <c r="H55" s="55"/>
      <c r="I55" s="55"/>
      <c r="J55" s="16"/>
      <c r="K55" s="56">
        <f>-K54*D55</f>
        <v>0</v>
      </c>
      <c r="L55" s="57"/>
      <c r="M55" s="16"/>
      <c r="N55" s="16"/>
    </row>
    <row r="56" spans="1:14" s="4" customFormat="1" x14ac:dyDescent="0.3">
      <c r="A56" s="14"/>
      <c r="B56" s="35"/>
      <c r="C56" s="37"/>
      <c r="D56" s="47"/>
      <c r="E56" s="48"/>
      <c r="F56" s="48"/>
      <c r="G56" s="48"/>
      <c r="H56" s="48"/>
      <c r="I56" s="48"/>
      <c r="J56" s="1"/>
      <c r="K56" s="69"/>
      <c r="L56" s="70"/>
      <c r="M56" s="1"/>
      <c r="N56" s="1"/>
    </row>
    <row r="57" spans="1:14" s="4" customFormat="1" x14ac:dyDescent="0.3">
      <c r="A57" s="58"/>
      <c r="B57" s="59"/>
      <c r="C57" s="60" t="s">
        <v>58</v>
      </c>
      <c r="D57" s="61"/>
      <c r="E57" s="62"/>
      <c r="F57" s="62"/>
      <c r="G57" s="62"/>
      <c r="H57" s="62"/>
      <c r="I57" s="243">
        <f>G11</f>
        <v>0</v>
      </c>
      <c r="J57" s="63" t="e">
        <f>K57/I57</f>
        <v>#DIV/0!</v>
      </c>
      <c r="K57" s="64">
        <f>K54+K55</f>
        <v>0</v>
      </c>
      <c r="L57" s="1"/>
      <c r="M57" s="1"/>
      <c r="N57" s="1"/>
    </row>
    <row r="58" spans="1:14" s="4" customFormat="1" ht="18" customHeight="1" x14ac:dyDescent="0.3">
      <c r="A58" s="22">
        <v>3</v>
      </c>
      <c r="B58" s="23" t="str">
        <f>I6</f>
        <v>Office A</v>
      </c>
      <c r="C58" s="24"/>
      <c r="D58" s="24"/>
      <c r="E58" s="25"/>
      <c r="F58" s="25"/>
      <c r="G58" s="25"/>
      <c r="H58" s="25"/>
      <c r="I58" s="25"/>
      <c r="J58" s="25"/>
      <c r="K58" s="26"/>
      <c r="L58" s="1"/>
      <c r="M58" s="1"/>
      <c r="N58" s="1"/>
    </row>
    <row r="59" spans="1:14" s="4" customFormat="1" x14ac:dyDescent="0.3">
      <c r="A59" s="27"/>
      <c r="B59" s="28"/>
      <c r="C59" s="29" t="s">
        <v>23</v>
      </c>
      <c r="D59" s="30"/>
      <c r="E59" s="31"/>
      <c r="F59" s="31"/>
      <c r="G59" s="31"/>
      <c r="H59" s="31"/>
      <c r="I59" s="31"/>
      <c r="J59" s="32">
        <v>0</v>
      </c>
      <c r="K59" s="33"/>
      <c r="L59" s="1"/>
      <c r="M59" s="1"/>
      <c r="N59" s="1"/>
    </row>
    <row r="60" spans="1:14" s="4" customFormat="1" x14ac:dyDescent="0.3">
      <c r="A60" s="27"/>
      <c r="B60" s="28"/>
      <c r="C60" s="38" t="s">
        <v>125</v>
      </c>
      <c r="D60" s="30"/>
      <c r="E60" s="31"/>
      <c r="F60" s="31"/>
      <c r="G60" s="31"/>
      <c r="H60" s="31"/>
      <c r="I60" s="31"/>
      <c r="J60" s="253">
        <v>0</v>
      </c>
      <c r="K60" s="33"/>
      <c r="L60" s="1"/>
      <c r="M60" s="1"/>
      <c r="N60" s="1"/>
    </row>
    <row r="61" spans="1:14" s="4" customFormat="1" x14ac:dyDescent="0.3">
      <c r="A61" s="27"/>
      <c r="B61" s="28"/>
      <c r="C61" s="38" t="s">
        <v>122</v>
      </c>
      <c r="D61" s="30"/>
      <c r="E61" s="31"/>
      <c r="F61" s="31"/>
      <c r="G61" s="252">
        <v>50000</v>
      </c>
      <c r="H61" s="31"/>
      <c r="I61" s="38"/>
      <c r="J61" s="292" t="e">
        <f>G61/$I$11</f>
        <v>#DIV/0!</v>
      </c>
      <c r="K61" s="33"/>
      <c r="L61" s="1"/>
      <c r="M61" s="1"/>
      <c r="N61" s="1"/>
    </row>
    <row r="62" spans="1:14" s="4" customFormat="1" x14ac:dyDescent="0.3">
      <c r="A62" s="27"/>
      <c r="B62" s="28"/>
      <c r="C62" s="38" t="s">
        <v>25</v>
      </c>
      <c r="D62" s="30"/>
      <c r="E62" s="31"/>
      <c r="F62" s="31"/>
      <c r="G62" s="31"/>
      <c r="H62" s="31"/>
      <c r="I62" s="32"/>
      <c r="J62" s="283" t="e">
        <f>SUM(J59:J61)</f>
        <v>#DIV/0!</v>
      </c>
      <c r="K62" s="33"/>
      <c r="L62" s="1"/>
      <c r="M62" s="1"/>
      <c r="N62" s="1"/>
    </row>
    <row r="63" spans="1:14" s="4" customFormat="1" x14ac:dyDescent="0.3">
      <c r="A63" s="14"/>
      <c r="B63" s="35"/>
      <c r="C63" s="1" t="s">
        <v>43</v>
      </c>
      <c r="D63" s="30"/>
      <c r="E63" s="31"/>
      <c r="F63" s="31"/>
      <c r="G63" s="31"/>
      <c r="H63" s="31"/>
      <c r="I63" s="31"/>
      <c r="J63" s="284">
        <f>I11</f>
        <v>0</v>
      </c>
      <c r="K63" s="33"/>
      <c r="L63" s="1"/>
      <c r="M63" s="1"/>
      <c r="N63" s="1"/>
    </row>
    <row r="64" spans="1:14" s="4" customFormat="1" x14ac:dyDescent="0.3">
      <c r="A64" s="14"/>
      <c r="B64" s="35"/>
      <c r="C64" s="37" t="s">
        <v>35</v>
      </c>
      <c r="D64" s="30"/>
      <c r="E64" s="31"/>
      <c r="F64" s="31"/>
      <c r="G64" s="31"/>
      <c r="H64" s="31"/>
      <c r="I64" s="31"/>
      <c r="J64" s="289"/>
      <c r="K64" s="66" t="e">
        <f>J62*J63</f>
        <v>#DIV/0!</v>
      </c>
      <c r="L64" s="1"/>
      <c r="M64" s="1"/>
      <c r="N64" s="1"/>
    </row>
    <row r="65" spans="1:14" s="4" customFormat="1" ht="9" customHeight="1" x14ac:dyDescent="0.3">
      <c r="A65" s="14"/>
      <c r="B65" s="35"/>
      <c r="C65" s="37"/>
      <c r="D65" s="30"/>
      <c r="E65" s="31"/>
      <c r="F65" s="31"/>
      <c r="G65" s="31"/>
      <c r="H65" s="31"/>
      <c r="I65" s="31"/>
      <c r="J65" s="1"/>
      <c r="K65" s="46"/>
      <c r="L65" s="1"/>
      <c r="M65" s="1"/>
      <c r="N65" s="1"/>
    </row>
    <row r="66" spans="1:14" s="4" customFormat="1" x14ac:dyDescent="0.3">
      <c r="A66" s="14"/>
      <c r="B66" s="35"/>
      <c r="C66" s="1" t="s">
        <v>36</v>
      </c>
      <c r="D66" s="47"/>
      <c r="E66" s="48"/>
      <c r="F66" s="48"/>
      <c r="G66" s="48"/>
      <c r="H66" s="48"/>
      <c r="I66" s="48"/>
      <c r="J66" s="1"/>
      <c r="K66" s="49">
        <v>1</v>
      </c>
      <c r="L66" s="1"/>
      <c r="M66" s="1"/>
      <c r="N66" s="1"/>
    </row>
    <row r="67" spans="1:14" s="4" customFormat="1" x14ac:dyDescent="0.3">
      <c r="A67" s="14"/>
      <c r="B67" s="35"/>
      <c r="C67" s="1" t="s">
        <v>37</v>
      </c>
      <c r="D67" s="47"/>
      <c r="E67" s="48"/>
      <c r="F67" s="48"/>
      <c r="G67" s="48"/>
      <c r="H67" s="48"/>
      <c r="I67" s="48"/>
      <c r="J67" s="1"/>
      <c r="K67" s="49">
        <v>1</v>
      </c>
      <c r="L67" s="1"/>
      <c r="M67" s="1"/>
      <c r="N67" s="1"/>
    </row>
    <row r="68" spans="1:14" s="4" customFormat="1" x14ac:dyDescent="0.3">
      <c r="A68" s="14"/>
      <c r="B68" s="35"/>
      <c r="C68" s="1" t="s">
        <v>38</v>
      </c>
      <c r="D68" s="47"/>
      <c r="E68" s="48"/>
      <c r="F68" s="48"/>
      <c r="G68" s="48"/>
      <c r="H68" s="48"/>
      <c r="I68" s="48"/>
      <c r="J68" s="1"/>
      <c r="K68" s="49">
        <v>1</v>
      </c>
      <c r="L68" s="1"/>
      <c r="M68" s="1"/>
      <c r="N68" s="1"/>
    </row>
    <row r="69" spans="1:14" s="4" customFormat="1" x14ac:dyDescent="0.3">
      <c r="A69" s="14"/>
      <c r="B69" s="35"/>
      <c r="C69" s="1" t="s">
        <v>39</v>
      </c>
      <c r="D69" s="47"/>
      <c r="E69" s="48"/>
      <c r="F69" s="48"/>
      <c r="G69" s="48"/>
      <c r="H69" s="48"/>
      <c r="I69" s="48"/>
      <c r="J69" s="1"/>
      <c r="K69" s="67">
        <v>1</v>
      </c>
      <c r="L69" s="1"/>
      <c r="M69" s="1"/>
      <c r="N69" s="1"/>
    </row>
    <row r="70" spans="1:14" s="4" customFormat="1" x14ac:dyDescent="0.3">
      <c r="A70" s="14"/>
      <c r="B70" s="35"/>
      <c r="C70" s="50" t="s">
        <v>110</v>
      </c>
      <c r="D70" s="241">
        <f>$D$35</f>
        <v>0.03</v>
      </c>
      <c r="E70" s="48"/>
      <c r="F70" s="48"/>
      <c r="G70" s="48"/>
      <c r="H70" s="48"/>
      <c r="I70" s="48"/>
      <c r="J70" s="1"/>
      <c r="K70" s="51">
        <f>D70+1</f>
        <v>1.03</v>
      </c>
      <c r="L70" s="1"/>
      <c r="M70" s="1"/>
      <c r="N70" s="1"/>
    </row>
    <row r="71" spans="1:14" s="4" customFormat="1" x14ac:dyDescent="0.3">
      <c r="A71" s="14"/>
      <c r="B71" s="35"/>
      <c r="C71" s="37" t="s">
        <v>40</v>
      </c>
      <c r="D71" s="47"/>
      <c r="E71" s="248" t="s">
        <v>113</v>
      </c>
      <c r="F71" s="48"/>
      <c r="G71" s="248" t="s">
        <v>114</v>
      </c>
      <c r="H71" s="48"/>
      <c r="I71" s="48"/>
      <c r="J71" s="1"/>
      <c r="K71" s="271" t="e">
        <f>K64*K66*K67*K68*K69*K70</f>
        <v>#DIV/0!</v>
      </c>
      <c r="L71" s="1"/>
      <c r="M71" s="1"/>
      <c r="N71" s="1"/>
    </row>
    <row r="72" spans="1:14" s="4" customFormat="1" x14ac:dyDescent="0.3">
      <c r="A72" s="14"/>
      <c r="B72" s="35"/>
      <c r="C72" s="54" t="s">
        <v>111</v>
      </c>
      <c r="D72" s="245">
        <f>ROUND(E72/G72,3)</f>
        <v>0.15</v>
      </c>
      <c r="E72" s="246">
        <v>6</v>
      </c>
      <c r="F72" s="247" t="s">
        <v>112</v>
      </c>
      <c r="G72" s="246">
        <v>40</v>
      </c>
      <c r="H72" s="48"/>
      <c r="I72" s="48"/>
      <c r="J72" s="1"/>
      <c r="K72" s="56" t="e">
        <f>-K71*D72</f>
        <v>#DIV/0!</v>
      </c>
      <c r="L72" s="57"/>
      <c r="M72" s="1"/>
      <c r="N72" s="1"/>
    </row>
    <row r="73" spans="1:14" s="4" customFormat="1" ht="9.9" customHeight="1" x14ac:dyDescent="0.3">
      <c r="A73" s="14"/>
      <c r="B73" s="35"/>
      <c r="C73" s="1"/>
      <c r="D73" s="47"/>
      <c r="E73" s="48"/>
      <c r="F73" s="48"/>
      <c r="G73" s="48"/>
      <c r="H73" s="48"/>
      <c r="I73" s="48"/>
      <c r="J73" s="1"/>
      <c r="K73" s="51"/>
      <c r="L73" s="1"/>
      <c r="M73" s="1"/>
      <c r="N73" s="1"/>
    </row>
    <row r="74" spans="1:14" s="4" customFormat="1" x14ac:dyDescent="0.3">
      <c r="A74" s="58"/>
      <c r="B74" s="59"/>
      <c r="C74" s="60" t="s">
        <v>58</v>
      </c>
      <c r="D74" s="61"/>
      <c r="E74" s="62"/>
      <c r="F74" s="62"/>
      <c r="G74" s="62"/>
      <c r="H74" s="62"/>
      <c r="I74" s="243">
        <f>SUM(I11)</f>
        <v>0</v>
      </c>
      <c r="J74" s="63" t="e">
        <f>K74/I74</f>
        <v>#DIV/0!</v>
      </c>
      <c r="K74" s="64" t="e">
        <f>K71+K72</f>
        <v>#DIV/0!</v>
      </c>
      <c r="L74" s="1"/>
      <c r="M74" s="1"/>
      <c r="N74" s="1"/>
    </row>
    <row r="75" spans="1:14" s="4" customFormat="1" ht="18" customHeight="1" x14ac:dyDescent="0.3">
      <c r="A75" s="22">
        <v>4</v>
      </c>
      <c r="B75" s="23" t="str">
        <f>J6</f>
        <v>Office B</v>
      </c>
      <c r="C75" s="24"/>
      <c r="D75" s="24"/>
      <c r="E75" s="25"/>
      <c r="F75" s="25"/>
      <c r="G75" s="25"/>
      <c r="H75" s="25"/>
      <c r="I75" s="25"/>
      <c r="J75" s="25"/>
      <c r="K75" s="76"/>
      <c r="L75" s="25"/>
      <c r="M75" s="1"/>
      <c r="N75" s="1"/>
    </row>
    <row r="76" spans="1:14" s="4" customFormat="1" x14ac:dyDescent="0.3">
      <c r="A76" s="27"/>
      <c r="B76" s="28"/>
      <c r="C76" s="29" t="s">
        <v>23</v>
      </c>
      <c r="D76" s="30"/>
      <c r="E76" s="31"/>
      <c r="F76" s="31"/>
      <c r="G76" s="31"/>
      <c r="H76" s="31"/>
      <c r="I76" s="31"/>
      <c r="J76" s="32">
        <v>0</v>
      </c>
      <c r="K76" s="33"/>
      <c r="L76" s="1"/>
      <c r="M76" s="1"/>
      <c r="N76" s="1"/>
    </row>
    <row r="77" spans="1:14" s="4" customFormat="1" x14ac:dyDescent="0.3">
      <c r="A77" s="27"/>
      <c r="B77" s="28"/>
      <c r="C77" s="38" t="s">
        <v>125</v>
      </c>
      <c r="D77" s="30"/>
      <c r="E77" s="31"/>
      <c r="F77" s="31"/>
      <c r="G77" s="31" t="s">
        <v>135</v>
      </c>
      <c r="H77" s="31"/>
      <c r="I77" s="31"/>
      <c r="J77" s="253">
        <v>0</v>
      </c>
      <c r="K77" s="33"/>
      <c r="L77" s="1"/>
      <c r="M77" s="1"/>
      <c r="N77" s="1"/>
    </row>
    <row r="78" spans="1:14" s="4" customFormat="1" x14ac:dyDescent="0.3">
      <c r="A78" s="27"/>
      <c r="B78" s="28"/>
      <c r="C78" s="38" t="s">
        <v>122</v>
      </c>
      <c r="D78" s="30"/>
      <c r="E78" s="31"/>
      <c r="F78" s="31"/>
      <c r="G78" s="268" t="s">
        <v>135</v>
      </c>
      <c r="H78" s="31"/>
      <c r="I78" s="38"/>
      <c r="J78" s="292">
        <v>0</v>
      </c>
      <c r="K78" s="33"/>
      <c r="L78" s="1"/>
      <c r="M78" s="1"/>
      <c r="N78" s="1"/>
    </row>
    <row r="79" spans="1:14" s="4" customFormat="1" x14ac:dyDescent="0.3">
      <c r="A79" s="27"/>
      <c r="B79" s="28"/>
      <c r="C79" s="38" t="s">
        <v>25</v>
      </c>
      <c r="D79" s="30"/>
      <c r="E79" s="31"/>
      <c r="F79" s="31"/>
      <c r="G79" s="31"/>
      <c r="H79" s="31"/>
      <c r="I79" s="32"/>
      <c r="J79" s="283">
        <f>SUM(J76:J78)</f>
        <v>0</v>
      </c>
      <c r="K79" s="33"/>
      <c r="L79" s="1"/>
      <c r="M79" s="1"/>
      <c r="N79" s="1"/>
    </row>
    <row r="80" spans="1:14" s="4" customFormat="1" x14ac:dyDescent="0.3">
      <c r="A80" s="27"/>
      <c r="B80" s="28"/>
      <c r="C80" s="1" t="s">
        <v>43</v>
      </c>
      <c r="D80" s="30"/>
      <c r="E80" s="31"/>
      <c r="F80" s="31"/>
      <c r="G80" s="31"/>
      <c r="H80" s="31"/>
      <c r="I80" s="31"/>
      <c r="J80" s="284">
        <f>J11</f>
        <v>0</v>
      </c>
      <c r="K80" s="33"/>
      <c r="L80" s="1"/>
      <c r="M80" s="1"/>
      <c r="N80" s="1"/>
    </row>
    <row r="81" spans="1:14" s="4" customFormat="1" x14ac:dyDescent="0.3">
      <c r="A81" s="14"/>
      <c r="B81" s="35"/>
      <c r="C81" s="37" t="s">
        <v>35</v>
      </c>
      <c r="D81" s="30"/>
      <c r="E81" s="31"/>
      <c r="F81" s="31"/>
      <c r="G81" s="31"/>
      <c r="H81" s="31"/>
      <c r="I81" s="1"/>
      <c r="J81" s="289"/>
      <c r="K81" s="66">
        <f>J79*J80</f>
        <v>0</v>
      </c>
      <c r="L81" s="1"/>
      <c r="M81" s="1"/>
      <c r="N81" s="1"/>
    </row>
    <row r="82" spans="1:14" s="4" customFormat="1" ht="6" customHeight="1" x14ac:dyDescent="0.3">
      <c r="A82" s="14"/>
      <c r="B82" s="35"/>
      <c r="C82" s="37"/>
      <c r="D82" s="30"/>
      <c r="E82" s="31"/>
      <c r="F82" s="31"/>
      <c r="G82" s="31"/>
      <c r="H82" s="31"/>
      <c r="I82" s="1"/>
      <c r="J82" s="1"/>
      <c r="K82" s="46"/>
      <c r="L82" s="1"/>
      <c r="M82" s="1"/>
      <c r="N82" s="1"/>
    </row>
    <row r="83" spans="1:14" s="4" customFormat="1" x14ac:dyDescent="0.3">
      <c r="A83" s="14"/>
      <c r="B83" s="35"/>
      <c r="C83" s="1" t="s">
        <v>36</v>
      </c>
      <c r="D83" s="47"/>
      <c r="E83" s="48"/>
      <c r="F83" s="48"/>
      <c r="G83" s="48"/>
      <c r="H83" s="48"/>
      <c r="I83" s="48"/>
      <c r="J83" s="1"/>
      <c r="K83" s="49">
        <v>1</v>
      </c>
      <c r="L83" s="1"/>
      <c r="M83" s="1"/>
      <c r="N83" s="1"/>
    </row>
    <row r="84" spans="1:14" s="4" customFormat="1" x14ac:dyDescent="0.3">
      <c r="A84" s="14"/>
      <c r="B84" s="35"/>
      <c r="C84" s="1" t="s">
        <v>37</v>
      </c>
      <c r="D84" s="47"/>
      <c r="E84" s="48"/>
      <c r="F84" s="48"/>
      <c r="G84" s="48"/>
      <c r="H84" s="48"/>
      <c r="I84" s="48"/>
      <c r="J84" s="1"/>
      <c r="K84" s="49">
        <v>1</v>
      </c>
      <c r="L84" s="1"/>
      <c r="M84" s="1"/>
      <c r="N84" s="1"/>
    </row>
    <row r="85" spans="1:14" s="4" customFormat="1" x14ac:dyDescent="0.3">
      <c r="A85" s="14"/>
      <c r="B85" s="35"/>
      <c r="C85" s="1" t="s">
        <v>38</v>
      </c>
      <c r="D85" s="47"/>
      <c r="E85" s="48"/>
      <c r="F85" s="48"/>
      <c r="G85" s="48"/>
      <c r="H85" s="48"/>
      <c r="I85" s="1"/>
      <c r="J85" s="1"/>
      <c r="K85" s="49">
        <v>1</v>
      </c>
      <c r="L85" s="1"/>
      <c r="M85" s="1"/>
      <c r="N85" s="1"/>
    </row>
    <row r="86" spans="1:14" s="4" customFormat="1" x14ac:dyDescent="0.3">
      <c r="A86" s="14"/>
      <c r="B86" s="35"/>
      <c r="C86" s="1" t="s">
        <v>39</v>
      </c>
      <c r="D86" s="47"/>
      <c r="E86" s="48"/>
      <c r="F86" s="48"/>
      <c r="G86" s="48"/>
      <c r="H86" s="48"/>
      <c r="I86" s="1"/>
      <c r="J86" s="1"/>
      <c r="K86" s="67">
        <v>1</v>
      </c>
      <c r="L86" s="1"/>
      <c r="M86" s="1"/>
      <c r="N86" s="1"/>
    </row>
    <row r="87" spans="1:14" s="4" customFormat="1" x14ac:dyDescent="0.3">
      <c r="A87" s="14"/>
      <c r="B87" s="35"/>
      <c r="C87" s="50" t="s">
        <v>110</v>
      </c>
      <c r="D87" s="241">
        <f>$D$35</f>
        <v>0.03</v>
      </c>
      <c r="E87" s="48"/>
      <c r="F87" s="48"/>
      <c r="G87" s="48"/>
      <c r="H87" s="48"/>
      <c r="I87" s="48"/>
      <c r="J87" s="1"/>
      <c r="K87" s="51">
        <f>D87+1</f>
        <v>1.03</v>
      </c>
      <c r="L87" s="1"/>
      <c r="M87" s="1"/>
      <c r="N87" s="1"/>
    </row>
    <row r="88" spans="1:14" s="4" customFormat="1" x14ac:dyDescent="0.3">
      <c r="A88" s="14"/>
      <c r="B88" s="35"/>
      <c r="C88" s="37" t="s">
        <v>40</v>
      </c>
      <c r="D88" s="47"/>
      <c r="E88" s="248" t="s">
        <v>113</v>
      </c>
      <c r="F88" s="48"/>
      <c r="G88" s="248" t="s">
        <v>114</v>
      </c>
      <c r="H88" s="48"/>
      <c r="I88" s="1"/>
      <c r="J88" s="1"/>
      <c r="K88" s="52">
        <f>K81*K83*K84*K85*K86*K87</f>
        <v>0</v>
      </c>
      <c r="L88" s="1"/>
      <c r="M88" s="1"/>
      <c r="N88" s="1"/>
    </row>
    <row r="89" spans="1:14" s="4" customFormat="1" x14ac:dyDescent="0.3">
      <c r="A89" s="14"/>
      <c r="B89" s="35"/>
      <c r="C89" s="54" t="s">
        <v>111</v>
      </c>
      <c r="D89" s="245">
        <f>ROUND(E89/G89,3)</f>
        <v>0.15</v>
      </c>
      <c r="E89" s="246">
        <v>6</v>
      </c>
      <c r="F89" s="247" t="s">
        <v>112</v>
      </c>
      <c r="G89" s="246">
        <v>40</v>
      </c>
      <c r="H89" s="48"/>
      <c r="I89" s="1"/>
      <c r="J89" s="1"/>
      <c r="K89" s="56">
        <f>-K88*D89</f>
        <v>0</v>
      </c>
      <c r="L89" s="57"/>
      <c r="M89" s="1"/>
      <c r="N89" s="1"/>
    </row>
    <row r="90" spans="1:14" s="4" customFormat="1" ht="9.9" customHeight="1" x14ac:dyDescent="0.3">
      <c r="A90" s="14"/>
      <c r="B90" s="35"/>
      <c r="C90" s="1"/>
      <c r="D90" s="47"/>
      <c r="E90" s="48"/>
      <c r="F90" s="48"/>
      <c r="G90" s="48"/>
      <c r="H90" s="48"/>
      <c r="I90" s="1"/>
      <c r="J90" s="1"/>
      <c r="K90" s="69"/>
      <c r="L90" s="1"/>
      <c r="M90" s="1"/>
      <c r="N90" s="1"/>
    </row>
    <row r="91" spans="1:14" s="4" customFormat="1" ht="14.4" thickBot="1" x14ac:dyDescent="0.35">
      <c r="A91" s="79"/>
      <c r="B91" s="80"/>
      <c r="C91" s="81" t="s">
        <v>58</v>
      </c>
      <c r="D91" s="82"/>
      <c r="E91" s="83"/>
      <c r="F91" s="83"/>
      <c r="G91" s="83"/>
      <c r="H91" s="83"/>
      <c r="I91" s="244">
        <f>SUM(J11)</f>
        <v>0</v>
      </c>
      <c r="J91" s="84" t="e">
        <f>K91/I91</f>
        <v>#DIV/0!</v>
      </c>
      <c r="K91" s="85">
        <f>K88+K89</f>
        <v>0</v>
      </c>
      <c r="L91" s="1"/>
      <c r="M91" s="1"/>
      <c r="N91" s="1"/>
    </row>
    <row r="92" spans="1:14" ht="14.4" thickTop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86"/>
    </row>
    <row r="93" spans="1:14" ht="18" x14ac:dyDescent="0.35">
      <c r="A93" s="279" t="s">
        <v>0</v>
      </c>
      <c r="B93" s="280"/>
      <c r="C93" s="280"/>
      <c r="D93" s="280"/>
      <c r="E93" s="280"/>
      <c r="F93" s="280"/>
      <c r="G93" s="280"/>
      <c r="H93" s="280"/>
      <c r="I93" s="280"/>
      <c r="J93" s="280"/>
      <c r="K93" s="280"/>
    </row>
    <row r="94" spans="1:14" ht="18" x14ac:dyDescent="0.35">
      <c r="A94" s="279" t="s">
        <v>1</v>
      </c>
      <c r="B94" s="280"/>
      <c r="C94" s="280"/>
      <c r="D94" s="280"/>
      <c r="E94" s="280"/>
      <c r="F94" s="280"/>
      <c r="G94" s="280"/>
      <c r="H94" s="280"/>
      <c r="I94" s="280"/>
      <c r="J94" s="280"/>
      <c r="K94" s="280"/>
    </row>
    <row r="95" spans="1:14" ht="18" x14ac:dyDescent="0.35">
      <c r="A95" s="5"/>
      <c r="B95" s="87"/>
      <c r="C95" s="87"/>
      <c r="D95" s="87"/>
      <c r="E95" s="87"/>
      <c r="F95" s="87"/>
      <c r="G95" s="87"/>
      <c r="H95" s="87"/>
      <c r="I95" s="87"/>
      <c r="J95" s="87"/>
      <c r="K95" s="6" t="s">
        <v>51</v>
      </c>
    </row>
    <row r="96" spans="1:14" ht="7.8" customHeight="1" thickBot="1" x14ac:dyDescent="0.35">
      <c r="B96" s="7"/>
      <c r="C96" s="8"/>
      <c r="D96" s="8"/>
      <c r="E96" s="8"/>
      <c r="F96" s="8"/>
      <c r="G96" s="8"/>
      <c r="H96" s="8"/>
      <c r="I96" s="8"/>
      <c r="J96" s="8"/>
      <c r="K96" s="8"/>
    </row>
    <row r="97" spans="1:13" ht="14.4" thickBot="1" x14ac:dyDescent="0.35">
      <c r="A97" s="9"/>
      <c r="B97" s="10" t="s">
        <v>130</v>
      </c>
      <c r="C97" s="11"/>
      <c r="D97" s="11"/>
      <c r="E97" s="12">
        <v>5</v>
      </c>
      <c r="F97" s="12"/>
      <c r="G97" s="12">
        <v>6</v>
      </c>
      <c r="H97" s="12"/>
      <c r="I97" s="12">
        <v>7</v>
      </c>
      <c r="J97" s="12"/>
      <c r="K97" s="13"/>
    </row>
    <row r="98" spans="1:13" x14ac:dyDescent="0.3">
      <c r="A98" s="263"/>
      <c r="B98" s="261"/>
      <c r="C98" s="261" t="s">
        <v>3</v>
      </c>
      <c r="D98" s="262"/>
      <c r="E98" s="272" t="s">
        <v>52</v>
      </c>
      <c r="F98" s="255"/>
      <c r="G98" s="272" t="s">
        <v>127</v>
      </c>
      <c r="H98" s="255"/>
      <c r="I98" s="273" t="s">
        <v>136</v>
      </c>
      <c r="J98" s="257"/>
      <c r="K98" s="273"/>
    </row>
    <row r="99" spans="1:13" ht="27.6" x14ac:dyDescent="0.3">
      <c r="A99" s="14"/>
      <c r="B99" s="1"/>
      <c r="C99" s="261" t="s">
        <v>102</v>
      </c>
      <c r="D99" s="8"/>
      <c r="E99" s="254" t="s">
        <v>116</v>
      </c>
      <c r="F99" s="255"/>
      <c r="G99" s="254" t="s">
        <v>128</v>
      </c>
      <c r="H99" s="255"/>
      <c r="I99" s="256" t="s">
        <v>137</v>
      </c>
      <c r="J99" s="257"/>
      <c r="K99" s="258"/>
    </row>
    <row r="100" spans="1:13" x14ac:dyDescent="0.3">
      <c r="A100" s="14"/>
      <c r="B100" s="1"/>
      <c r="C100" s="261" t="s">
        <v>8</v>
      </c>
      <c r="D100" s="8"/>
      <c r="E100" s="264" t="s">
        <v>10</v>
      </c>
      <c r="F100" s="255"/>
      <c r="G100" s="264" t="s">
        <v>9</v>
      </c>
      <c r="H100" s="255"/>
      <c r="I100" s="264" t="s">
        <v>9</v>
      </c>
      <c r="J100" s="258"/>
      <c r="K100" s="258"/>
    </row>
    <row r="101" spans="1:13" x14ac:dyDescent="0.3">
      <c r="A101" s="14"/>
      <c r="B101" s="1"/>
      <c r="C101" s="261" t="s">
        <v>109</v>
      </c>
      <c r="D101" s="8"/>
      <c r="E101" s="264" t="s">
        <v>107</v>
      </c>
      <c r="F101" s="255"/>
      <c r="G101" s="264" t="s">
        <v>107</v>
      </c>
      <c r="H101" s="255"/>
      <c r="I101" s="264" t="s">
        <v>107</v>
      </c>
      <c r="J101" s="258"/>
      <c r="K101" s="258"/>
    </row>
    <row r="102" spans="1:13" x14ac:dyDescent="0.3">
      <c r="A102" s="14"/>
      <c r="B102" s="1"/>
      <c r="C102" s="261" t="s">
        <v>106</v>
      </c>
      <c r="D102" s="8"/>
      <c r="E102" s="264" t="s">
        <v>123</v>
      </c>
      <c r="F102" s="255"/>
      <c r="G102" s="264" t="s">
        <v>129</v>
      </c>
      <c r="H102" s="255"/>
      <c r="I102" s="264" t="s">
        <v>13</v>
      </c>
      <c r="J102" s="258"/>
      <c r="K102" s="258"/>
    </row>
    <row r="103" spans="1:13" x14ac:dyDescent="0.3">
      <c r="A103" s="14"/>
      <c r="B103" s="1"/>
      <c r="C103" s="261" t="s">
        <v>14</v>
      </c>
      <c r="D103" s="8"/>
      <c r="E103" s="274">
        <v>0</v>
      </c>
      <c r="F103" s="255"/>
      <c r="G103" s="274">
        <v>0</v>
      </c>
      <c r="H103" s="255"/>
      <c r="I103" s="275">
        <v>0</v>
      </c>
      <c r="J103" s="275"/>
      <c r="K103" s="275"/>
    </row>
    <row r="104" spans="1:13" x14ac:dyDescent="0.3">
      <c r="A104" s="14"/>
      <c r="B104" s="1"/>
      <c r="C104" s="261" t="s">
        <v>104</v>
      </c>
      <c r="D104" s="8"/>
      <c r="E104" s="266" t="s">
        <v>18</v>
      </c>
      <c r="F104" s="255"/>
      <c r="G104" s="266" t="s">
        <v>18</v>
      </c>
      <c r="H104" s="255"/>
      <c r="I104" s="267" t="s">
        <v>18</v>
      </c>
      <c r="J104" s="267"/>
      <c r="K104" s="275"/>
      <c r="M104" s="240"/>
    </row>
    <row r="105" spans="1:13" x14ac:dyDescent="0.3">
      <c r="A105" s="14"/>
      <c r="B105" s="1"/>
      <c r="C105" s="261" t="s">
        <v>105</v>
      </c>
      <c r="D105" s="8"/>
      <c r="E105" s="266" t="s">
        <v>18</v>
      </c>
      <c r="F105" s="255"/>
      <c r="G105" s="266" t="s">
        <v>18</v>
      </c>
      <c r="H105" s="255"/>
      <c r="I105" s="267" t="s">
        <v>18</v>
      </c>
      <c r="J105" s="267"/>
      <c r="K105" s="275"/>
      <c r="M105" s="240"/>
    </row>
    <row r="106" spans="1:13" ht="27.6" x14ac:dyDescent="0.3">
      <c r="A106" s="264"/>
      <c r="B106" s="255"/>
      <c r="C106" s="255" t="s">
        <v>15</v>
      </c>
      <c r="D106" s="265"/>
      <c r="E106" s="266" t="s">
        <v>17</v>
      </c>
      <c r="F106" s="255"/>
      <c r="G106" s="266" t="s">
        <v>132</v>
      </c>
      <c r="H106" s="255"/>
      <c r="I106" s="267" t="s">
        <v>131</v>
      </c>
      <c r="J106" s="267"/>
      <c r="K106" s="267"/>
    </row>
    <row r="107" spans="1:13" x14ac:dyDescent="0.3">
      <c r="A107" s="14"/>
      <c r="B107" s="1"/>
      <c r="C107" s="261" t="s">
        <v>108</v>
      </c>
      <c r="D107" s="8"/>
      <c r="E107" s="264">
        <v>1</v>
      </c>
      <c r="F107" s="260"/>
      <c r="G107" s="264">
        <v>1</v>
      </c>
      <c r="H107" s="260"/>
      <c r="I107" s="264">
        <v>1</v>
      </c>
      <c r="J107" s="267"/>
      <c r="K107" s="276"/>
    </row>
    <row r="108" spans="1:13" ht="14.4" thickBot="1" x14ac:dyDescent="0.35">
      <c r="A108" s="14"/>
      <c r="B108" s="1"/>
      <c r="C108" s="261" t="s">
        <v>19</v>
      </c>
      <c r="D108" s="8"/>
      <c r="E108" s="264" t="s">
        <v>21</v>
      </c>
      <c r="F108" s="255"/>
      <c r="G108" s="264" t="s">
        <v>133</v>
      </c>
      <c r="H108" s="255"/>
      <c r="I108" s="264" t="s">
        <v>133</v>
      </c>
      <c r="J108" s="258"/>
      <c r="K108" s="277"/>
    </row>
    <row r="109" spans="1:13" ht="14.4" thickBot="1" x14ac:dyDescent="0.35">
      <c r="A109" s="9"/>
      <c r="B109" s="10" t="s">
        <v>22</v>
      </c>
      <c r="C109" s="19"/>
      <c r="D109" s="19"/>
      <c r="E109" s="20"/>
      <c r="F109" s="20"/>
      <c r="G109" s="20"/>
      <c r="H109" s="20"/>
      <c r="I109" s="20"/>
      <c r="J109" s="20"/>
      <c r="K109" s="21"/>
    </row>
    <row r="110" spans="1:13" ht="15.6" x14ac:dyDescent="0.3">
      <c r="A110" s="22">
        <v>5</v>
      </c>
      <c r="B110" s="23" t="str">
        <f>E98</f>
        <v>Office C</v>
      </c>
      <c r="C110" s="24"/>
      <c r="D110" s="24"/>
      <c r="E110" s="25"/>
      <c r="F110" s="25"/>
      <c r="G110" s="25"/>
      <c r="H110" s="25"/>
      <c r="I110" s="25"/>
      <c r="J110" s="25"/>
      <c r="K110" s="26"/>
    </row>
    <row r="111" spans="1:13" x14ac:dyDescent="0.3">
      <c r="A111" s="27"/>
      <c r="B111" s="28"/>
      <c r="C111" s="29" t="s">
        <v>23</v>
      </c>
      <c r="D111" s="30"/>
      <c r="E111" s="31"/>
      <c r="F111" s="31"/>
      <c r="G111" s="31"/>
      <c r="H111" s="31"/>
      <c r="I111" s="32"/>
      <c r="J111" s="32">
        <v>0</v>
      </c>
      <c r="K111" s="33"/>
    </row>
    <row r="112" spans="1:13" x14ac:dyDescent="0.3">
      <c r="A112" s="14"/>
      <c r="B112" s="35"/>
      <c r="C112" s="1" t="s">
        <v>26</v>
      </c>
      <c r="D112" s="30"/>
      <c r="E112" s="31"/>
      <c r="F112" s="31"/>
      <c r="G112" s="31"/>
      <c r="H112" s="31"/>
      <c r="I112" s="31"/>
      <c r="J112" s="284">
        <f>E103</f>
        <v>0</v>
      </c>
      <c r="K112" s="33"/>
    </row>
    <row r="113" spans="1:12" x14ac:dyDescent="0.3">
      <c r="A113" s="14"/>
      <c r="B113" s="35"/>
      <c r="C113" s="37" t="s">
        <v>35</v>
      </c>
      <c r="D113" s="30"/>
      <c r="E113" s="31"/>
      <c r="F113" s="31"/>
      <c r="G113" s="31"/>
      <c r="H113" s="31"/>
      <c r="I113" s="31"/>
      <c r="J113" s="289"/>
      <c r="K113" s="66">
        <f>J112*J111</f>
        <v>0</v>
      </c>
    </row>
    <row r="114" spans="1:12" x14ac:dyDescent="0.3">
      <c r="A114" s="14"/>
      <c r="B114" s="35"/>
      <c r="C114" s="37"/>
      <c r="D114" s="30"/>
      <c r="E114" s="31"/>
      <c r="F114" s="31"/>
      <c r="G114" s="31"/>
      <c r="H114" s="31"/>
      <c r="I114" s="31"/>
      <c r="J114" s="285"/>
      <c r="K114" s="46"/>
    </row>
    <row r="115" spans="1:12" x14ac:dyDescent="0.3">
      <c r="A115" s="14"/>
      <c r="B115" s="35"/>
      <c r="C115" s="37" t="s">
        <v>45</v>
      </c>
      <c r="D115" s="30"/>
      <c r="E115" s="31"/>
      <c r="F115" s="31"/>
      <c r="G115" s="31"/>
      <c r="H115" s="31"/>
      <c r="I115" s="31"/>
      <c r="J115" s="285"/>
      <c r="K115" s="46"/>
    </row>
    <row r="116" spans="1:12" x14ac:dyDescent="0.3">
      <c r="A116" s="14"/>
      <c r="B116" s="35"/>
      <c r="C116" s="1" t="s">
        <v>46</v>
      </c>
      <c r="D116" s="30"/>
      <c r="E116" s="29"/>
      <c r="F116" s="31"/>
      <c r="G116" s="29" t="s">
        <v>53</v>
      </c>
      <c r="H116" s="31"/>
      <c r="I116" s="31"/>
      <c r="J116" s="293">
        <f>250+35*126</f>
        <v>4660</v>
      </c>
      <c r="K116" s="46"/>
    </row>
    <row r="117" spans="1:12" x14ac:dyDescent="0.3">
      <c r="A117" s="14"/>
      <c r="B117" s="35"/>
      <c r="C117" s="1" t="s">
        <v>47</v>
      </c>
      <c r="D117" s="30"/>
      <c r="E117" s="74"/>
      <c r="F117" s="75"/>
      <c r="G117" s="39">
        <f>J112</f>
        <v>0</v>
      </c>
      <c r="H117" s="31" t="s">
        <v>30</v>
      </c>
      <c r="I117" s="29">
        <v>0</v>
      </c>
      <c r="J117" s="293">
        <f>I117*G117</f>
        <v>0</v>
      </c>
      <c r="K117" s="46"/>
    </row>
    <row r="118" spans="1:12" x14ac:dyDescent="0.3">
      <c r="A118" s="14"/>
      <c r="B118" s="35"/>
      <c r="C118" s="1" t="s">
        <v>48</v>
      </c>
      <c r="D118" s="30"/>
      <c r="E118" s="31"/>
      <c r="F118" s="31"/>
      <c r="G118" s="31"/>
      <c r="H118" s="31"/>
      <c r="I118" s="31"/>
      <c r="J118" s="293">
        <v>0</v>
      </c>
      <c r="K118" s="46"/>
    </row>
    <row r="119" spans="1:12" x14ac:dyDescent="0.3">
      <c r="A119" s="14"/>
      <c r="B119" s="35"/>
      <c r="C119" s="1" t="s">
        <v>49</v>
      </c>
      <c r="D119" s="30"/>
      <c r="E119" s="78"/>
      <c r="F119" s="31"/>
      <c r="G119" s="39">
        <f>J112</f>
        <v>0</v>
      </c>
      <c r="H119" s="31" t="s">
        <v>30</v>
      </c>
      <c r="I119" s="29">
        <v>0</v>
      </c>
      <c r="J119" s="293">
        <f>I119*G119</f>
        <v>0</v>
      </c>
      <c r="K119" s="46"/>
    </row>
    <row r="120" spans="1:12" x14ac:dyDescent="0.3">
      <c r="A120" s="14"/>
      <c r="B120" s="35"/>
      <c r="C120" s="1" t="s">
        <v>34</v>
      </c>
      <c r="D120" s="30"/>
      <c r="E120" s="31"/>
      <c r="F120" s="31"/>
      <c r="G120" s="31"/>
      <c r="H120" s="31"/>
      <c r="I120" s="31"/>
      <c r="J120" s="289"/>
      <c r="K120" s="66">
        <f>SUM(J116:J119)</f>
        <v>4660</v>
      </c>
    </row>
    <row r="121" spans="1:12" x14ac:dyDescent="0.3">
      <c r="A121" s="14"/>
      <c r="B121" s="35"/>
      <c r="C121" s="37" t="s">
        <v>35</v>
      </c>
      <c r="D121" s="30"/>
      <c r="E121" s="31"/>
      <c r="F121" s="31"/>
      <c r="G121" s="31"/>
      <c r="H121" s="31"/>
      <c r="I121" s="31"/>
      <c r="J121" s="285"/>
      <c r="K121" s="294">
        <f>SUM(K113:K120)</f>
        <v>4660</v>
      </c>
    </row>
    <row r="122" spans="1:12" x14ac:dyDescent="0.3">
      <c r="A122" s="14"/>
      <c r="B122" s="35"/>
      <c r="C122" s="37"/>
      <c r="D122" s="30"/>
      <c r="E122" s="31"/>
      <c r="F122" s="31"/>
      <c r="G122" s="31"/>
      <c r="H122" s="31"/>
      <c r="I122" s="31"/>
      <c r="J122" s="285"/>
      <c r="K122" s="46"/>
    </row>
    <row r="123" spans="1:12" x14ac:dyDescent="0.3">
      <c r="A123" s="14"/>
      <c r="B123" s="35"/>
      <c r="C123" s="1" t="s">
        <v>36</v>
      </c>
      <c r="D123" s="47"/>
      <c r="E123" s="48"/>
      <c r="F123" s="48"/>
      <c r="G123" s="48"/>
      <c r="H123" s="48"/>
      <c r="I123" s="48"/>
      <c r="J123" s="285"/>
      <c r="K123" s="49">
        <v>1</v>
      </c>
    </row>
    <row r="124" spans="1:12" x14ac:dyDescent="0.3">
      <c r="A124" s="14"/>
      <c r="B124" s="35"/>
      <c r="C124" s="1" t="s">
        <v>37</v>
      </c>
      <c r="D124" s="47"/>
      <c r="E124" s="48"/>
      <c r="F124" s="48"/>
      <c r="G124" s="48"/>
      <c r="H124" s="48"/>
      <c r="I124" s="48"/>
      <c r="J124" s="285"/>
      <c r="K124" s="67">
        <v>1</v>
      </c>
    </row>
    <row r="125" spans="1:12" x14ac:dyDescent="0.3">
      <c r="A125" s="14"/>
      <c r="B125" s="35"/>
      <c r="C125" s="50" t="s">
        <v>110</v>
      </c>
      <c r="D125" s="241">
        <f>$D$35</f>
        <v>0.03</v>
      </c>
      <c r="E125" s="48"/>
      <c r="F125" s="48"/>
      <c r="G125" s="48"/>
      <c r="H125" s="48"/>
      <c r="I125" s="48"/>
      <c r="J125" s="285"/>
      <c r="K125" s="49">
        <f>D125+1</f>
        <v>1.03</v>
      </c>
    </row>
    <row r="126" spans="1:12" x14ac:dyDescent="0.3">
      <c r="A126" s="14"/>
      <c r="B126" s="35"/>
      <c r="C126" s="37" t="s">
        <v>40</v>
      </c>
      <c r="D126" s="47"/>
      <c r="E126" s="248" t="s">
        <v>113</v>
      </c>
      <c r="F126" s="48"/>
      <c r="G126" s="248" t="s">
        <v>114</v>
      </c>
      <c r="H126" s="48"/>
      <c r="I126" s="48"/>
      <c r="J126" s="1"/>
      <c r="K126" s="295">
        <f>K121*K123*K124*K125</f>
        <v>4799.8</v>
      </c>
    </row>
    <row r="127" spans="1:12" x14ac:dyDescent="0.3">
      <c r="A127" s="15"/>
      <c r="B127" s="53"/>
      <c r="C127" s="54" t="s">
        <v>111</v>
      </c>
      <c r="D127" s="245">
        <f>ROUND(E127/G127,3)</f>
        <v>0.15</v>
      </c>
      <c r="E127" s="246">
        <v>6</v>
      </c>
      <c r="F127" s="247" t="s">
        <v>112</v>
      </c>
      <c r="G127" s="246">
        <v>40</v>
      </c>
      <c r="H127" s="55"/>
      <c r="I127" s="55"/>
      <c r="J127" s="16"/>
      <c r="K127" s="56">
        <f>-K126*D127</f>
        <v>-719.97</v>
      </c>
      <c r="L127" s="57"/>
    </row>
    <row r="128" spans="1:12" x14ac:dyDescent="0.3">
      <c r="A128" s="14"/>
      <c r="B128" s="35"/>
      <c r="C128" s="37"/>
      <c r="D128" s="47"/>
      <c r="E128" s="48"/>
      <c r="F128" s="48"/>
      <c r="G128" s="48"/>
      <c r="H128" s="48"/>
      <c r="I128" s="48"/>
      <c r="J128" s="1"/>
      <c r="K128" s="49"/>
    </row>
    <row r="129" spans="1:14" x14ac:dyDescent="0.3">
      <c r="A129" s="58"/>
      <c r="B129" s="59"/>
      <c r="C129" s="60" t="s">
        <v>58</v>
      </c>
      <c r="D129" s="61"/>
      <c r="E129" s="62"/>
      <c r="F129" s="62"/>
      <c r="G129" s="62"/>
      <c r="H129" s="62"/>
      <c r="I129" s="243">
        <f>E103</f>
        <v>0</v>
      </c>
      <c r="J129" s="63" t="e">
        <f>K129/I129</f>
        <v>#DIV/0!</v>
      </c>
      <c r="K129" s="64">
        <f>K126+K127</f>
        <v>4079.83</v>
      </c>
    </row>
    <row r="130" spans="1:14" ht="15.6" x14ac:dyDescent="0.3">
      <c r="A130" s="22">
        <v>6</v>
      </c>
      <c r="B130" s="23" t="str">
        <f>G98</f>
        <v>Storage Shed 1</v>
      </c>
      <c r="C130" s="24"/>
      <c r="D130" s="24"/>
      <c r="E130" s="25"/>
      <c r="F130" s="25"/>
      <c r="G130" s="25"/>
      <c r="H130" s="25"/>
      <c r="I130" s="25"/>
      <c r="J130" s="25"/>
      <c r="K130" s="26"/>
    </row>
    <row r="131" spans="1:14" x14ac:dyDescent="0.3">
      <c r="A131" s="27"/>
      <c r="B131" s="28"/>
      <c r="C131" s="29" t="s">
        <v>23</v>
      </c>
      <c r="D131" s="30"/>
      <c r="E131" s="31"/>
      <c r="F131" s="31"/>
      <c r="G131" s="31"/>
      <c r="H131" s="31"/>
      <c r="I131" s="32"/>
      <c r="J131" s="32">
        <v>0</v>
      </c>
      <c r="K131" s="33"/>
    </row>
    <row r="132" spans="1:14" s="4" customFormat="1" x14ac:dyDescent="0.3">
      <c r="A132" s="27"/>
      <c r="B132" s="28"/>
      <c r="C132" s="38" t="s">
        <v>134</v>
      </c>
      <c r="D132" s="30"/>
      <c r="E132" s="31"/>
      <c r="F132" s="31"/>
      <c r="G132" s="252" t="s">
        <v>126</v>
      </c>
      <c r="H132" s="31"/>
      <c r="I132" s="38"/>
      <c r="J132" s="253">
        <v>0</v>
      </c>
      <c r="K132" s="33"/>
      <c r="L132" s="1"/>
      <c r="M132" s="1"/>
      <c r="N132" s="1"/>
    </row>
    <row r="133" spans="1:14" s="4" customFormat="1" x14ac:dyDescent="0.3">
      <c r="A133" s="27"/>
      <c r="B133" s="28"/>
      <c r="C133" s="38" t="s">
        <v>25</v>
      </c>
      <c r="D133" s="30"/>
      <c r="E133" s="31"/>
      <c r="F133" s="31"/>
      <c r="G133" s="31"/>
      <c r="H133" s="31"/>
      <c r="I133" s="32"/>
      <c r="J133" s="287">
        <f>SUM(J130:J132)</f>
        <v>0</v>
      </c>
      <c r="K133" s="33"/>
      <c r="L133" s="1"/>
      <c r="M133" s="1"/>
      <c r="N133" s="1"/>
    </row>
    <row r="134" spans="1:14" x14ac:dyDescent="0.3">
      <c r="A134" s="14"/>
      <c r="B134" s="35"/>
      <c r="C134" s="1" t="s">
        <v>26</v>
      </c>
      <c r="D134" s="30"/>
      <c r="E134" s="31"/>
      <c r="F134" s="31"/>
      <c r="G134" s="31"/>
      <c r="H134" s="31"/>
      <c r="I134" s="31"/>
      <c r="J134" s="284">
        <f>G103</f>
        <v>0</v>
      </c>
      <c r="K134" s="33"/>
    </row>
    <row r="135" spans="1:14" x14ac:dyDescent="0.3">
      <c r="A135" s="14"/>
      <c r="B135" s="35"/>
      <c r="C135" s="37" t="s">
        <v>35</v>
      </c>
      <c r="D135" s="30"/>
      <c r="E135" s="31"/>
      <c r="F135" s="31"/>
      <c r="G135" s="31"/>
      <c r="H135" s="31"/>
      <c r="I135" s="31"/>
      <c r="J135" s="289"/>
      <c r="K135" s="66">
        <f>J134*J133</f>
        <v>0</v>
      </c>
    </row>
    <row r="136" spans="1:14" ht="9" customHeight="1" x14ac:dyDescent="0.3">
      <c r="A136" s="14"/>
      <c r="B136" s="35"/>
      <c r="C136" s="1"/>
      <c r="D136" s="278"/>
      <c r="E136" s="278"/>
      <c r="F136" s="31"/>
      <c r="G136" s="31"/>
      <c r="H136" s="31"/>
      <c r="I136" s="31"/>
      <c r="J136" s="1"/>
      <c r="K136" s="41"/>
    </row>
    <row r="137" spans="1:14" s="4" customFormat="1" x14ac:dyDescent="0.3">
      <c r="A137" s="14"/>
      <c r="B137" s="35"/>
      <c r="C137" s="1" t="s">
        <v>36</v>
      </c>
      <c r="D137" s="47"/>
      <c r="E137" s="48"/>
      <c r="F137" s="48"/>
      <c r="G137" s="48"/>
      <c r="H137" s="48"/>
      <c r="I137" s="48"/>
      <c r="J137" s="1"/>
      <c r="K137" s="49">
        <v>1</v>
      </c>
      <c r="L137" s="1"/>
      <c r="M137" s="1"/>
      <c r="N137" s="1"/>
    </row>
    <row r="138" spans="1:14" s="4" customFormat="1" x14ac:dyDescent="0.3">
      <c r="A138" s="14"/>
      <c r="B138" s="35"/>
      <c r="C138" s="1" t="s">
        <v>37</v>
      </c>
      <c r="D138" s="47"/>
      <c r="E138" s="48"/>
      <c r="F138" s="48"/>
      <c r="G138" s="48"/>
      <c r="H138" s="48"/>
      <c r="I138" s="48"/>
      <c r="J138" s="1"/>
      <c r="K138" s="49">
        <v>1</v>
      </c>
      <c r="L138" s="1"/>
      <c r="M138" s="1"/>
      <c r="N138" s="1"/>
    </row>
    <row r="139" spans="1:14" x14ac:dyDescent="0.3">
      <c r="A139" s="14"/>
      <c r="B139" s="35"/>
      <c r="C139" s="1" t="s">
        <v>38</v>
      </c>
      <c r="D139" s="47"/>
      <c r="E139" s="48"/>
      <c r="F139" s="48"/>
      <c r="G139" s="48"/>
      <c r="H139" s="48"/>
      <c r="I139" s="48"/>
      <c r="J139" s="1"/>
      <c r="K139" s="49">
        <v>1</v>
      </c>
    </row>
    <row r="140" spans="1:14" x14ac:dyDescent="0.3">
      <c r="A140" s="14"/>
      <c r="B140" s="35"/>
      <c r="C140" s="1" t="s">
        <v>39</v>
      </c>
      <c r="D140" s="47"/>
      <c r="E140" s="48"/>
      <c r="F140" s="48"/>
      <c r="G140" s="48"/>
      <c r="H140" s="48"/>
      <c r="I140" s="48"/>
      <c r="J140" s="1"/>
      <c r="K140" s="67">
        <v>1</v>
      </c>
    </row>
    <row r="141" spans="1:14" x14ac:dyDescent="0.3">
      <c r="A141" s="14"/>
      <c r="B141" s="35"/>
      <c r="C141" s="50" t="s">
        <v>110</v>
      </c>
      <c r="D141" s="241">
        <f>$D$35</f>
        <v>0.03</v>
      </c>
      <c r="E141" s="48"/>
      <c r="F141" s="48"/>
      <c r="G141" s="48"/>
      <c r="H141" s="48"/>
      <c r="I141" s="48"/>
      <c r="J141" s="1"/>
      <c r="K141" s="51">
        <f>D141+1</f>
        <v>1.03</v>
      </c>
    </row>
    <row r="142" spans="1:14" x14ac:dyDescent="0.3">
      <c r="A142" s="14"/>
      <c r="B142" s="35"/>
      <c r="C142" s="37" t="s">
        <v>40</v>
      </c>
      <c r="D142" s="47"/>
      <c r="E142" s="248" t="s">
        <v>113</v>
      </c>
      <c r="F142" s="48"/>
      <c r="G142" s="248" t="s">
        <v>114</v>
      </c>
      <c r="H142" s="48"/>
      <c r="I142" s="48"/>
      <c r="J142" s="1"/>
      <c r="K142" s="52">
        <f>K135*K137*K138*K139*K140*K141</f>
        <v>0</v>
      </c>
    </row>
    <row r="143" spans="1:14" x14ac:dyDescent="0.3">
      <c r="A143" s="15"/>
      <c r="B143" s="53"/>
      <c r="C143" s="54" t="s">
        <v>111</v>
      </c>
      <c r="D143" s="245">
        <f>ROUND(E143/G143,3)</f>
        <v>0.5</v>
      </c>
      <c r="E143" s="246">
        <v>20</v>
      </c>
      <c r="F143" s="247" t="s">
        <v>112</v>
      </c>
      <c r="G143" s="246">
        <v>40</v>
      </c>
      <c r="H143" s="55"/>
      <c r="I143" s="55"/>
      <c r="J143" s="16"/>
      <c r="K143" s="56">
        <f>-K142*D143</f>
        <v>0</v>
      </c>
      <c r="L143" s="57"/>
    </row>
    <row r="144" spans="1:14" x14ac:dyDescent="0.3">
      <c r="A144" s="14"/>
      <c r="B144" s="35"/>
      <c r="C144" s="37"/>
      <c r="D144" s="47"/>
      <c r="E144" s="48"/>
      <c r="F144" s="48"/>
      <c r="G144" s="48"/>
      <c r="H144" s="48"/>
      <c r="I144" s="48"/>
      <c r="J144" s="1"/>
      <c r="K144" s="49"/>
    </row>
    <row r="145" spans="1:14" x14ac:dyDescent="0.3">
      <c r="A145" s="58"/>
      <c r="B145" s="59"/>
      <c r="C145" s="60" t="s">
        <v>58</v>
      </c>
      <c r="D145" s="61"/>
      <c r="E145" s="62"/>
      <c r="F145" s="62"/>
      <c r="G145" s="62"/>
      <c r="H145" s="62"/>
      <c r="I145" s="243">
        <f>G103</f>
        <v>0</v>
      </c>
      <c r="J145" s="63" t="e">
        <f>K145/I145</f>
        <v>#DIV/0!</v>
      </c>
      <c r="K145" s="64">
        <f>K142+K143</f>
        <v>0</v>
      </c>
    </row>
    <row r="146" spans="1:14" ht="15.6" x14ac:dyDescent="0.3">
      <c r="A146" s="22">
        <v>7</v>
      </c>
      <c r="B146" s="23" t="str">
        <f>I98</f>
        <v>Storage Shed 2</v>
      </c>
      <c r="C146" s="24"/>
      <c r="D146" s="24"/>
      <c r="E146" s="25"/>
      <c r="F146" s="25"/>
      <c r="G146" s="25"/>
      <c r="H146" s="25"/>
      <c r="I146" s="25"/>
      <c r="J146" s="25"/>
      <c r="K146" s="26"/>
    </row>
    <row r="147" spans="1:14" x14ac:dyDescent="0.3">
      <c r="A147" s="27"/>
      <c r="B147" s="28"/>
      <c r="C147" s="29" t="s">
        <v>23</v>
      </c>
      <c r="D147" s="30"/>
      <c r="E147" s="31"/>
      <c r="F147" s="31"/>
      <c r="G147" s="31"/>
      <c r="H147" s="31"/>
      <c r="I147" s="32"/>
      <c r="J147" s="32">
        <v>0</v>
      </c>
      <c r="K147" s="33"/>
    </row>
    <row r="148" spans="1:14" s="4" customFormat="1" x14ac:dyDescent="0.3">
      <c r="A148" s="27"/>
      <c r="B148" s="28"/>
      <c r="C148" s="38" t="s">
        <v>134</v>
      </c>
      <c r="D148" s="30"/>
      <c r="E148" s="31"/>
      <c r="F148" s="31"/>
      <c r="G148" s="252" t="s">
        <v>126</v>
      </c>
      <c r="H148" s="31"/>
      <c r="I148" s="38"/>
      <c r="J148" s="253">
        <v>0</v>
      </c>
      <c r="K148" s="33"/>
      <c r="L148" s="1"/>
      <c r="M148" s="1"/>
      <c r="N148" s="1"/>
    </row>
    <row r="149" spans="1:14" s="4" customFormat="1" x14ac:dyDescent="0.3">
      <c r="A149" s="27"/>
      <c r="B149" s="28"/>
      <c r="C149" s="38" t="s">
        <v>25</v>
      </c>
      <c r="D149" s="30"/>
      <c r="E149" s="31"/>
      <c r="F149" s="31"/>
      <c r="G149" s="31"/>
      <c r="H149" s="31"/>
      <c r="I149" s="32"/>
      <c r="J149" s="287">
        <f>SUM(J146:J148)</f>
        <v>0</v>
      </c>
      <c r="K149" s="33"/>
      <c r="L149" s="1"/>
      <c r="M149" s="1"/>
      <c r="N149" s="1"/>
    </row>
    <row r="150" spans="1:14" x14ac:dyDescent="0.3">
      <c r="A150" s="14"/>
      <c r="B150" s="35"/>
      <c r="C150" s="1" t="s">
        <v>26</v>
      </c>
      <c r="D150" s="30"/>
      <c r="E150" s="31"/>
      <c r="F150" s="31"/>
      <c r="G150" s="31"/>
      <c r="H150" s="31"/>
      <c r="I150" s="31"/>
      <c r="J150" s="284">
        <f>I103</f>
        <v>0</v>
      </c>
      <c r="K150" s="33"/>
    </row>
    <row r="151" spans="1:14" x14ac:dyDescent="0.3">
      <c r="A151" s="14"/>
      <c r="B151" s="35"/>
      <c r="C151" s="37" t="s">
        <v>35</v>
      </c>
      <c r="D151" s="30"/>
      <c r="E151" s="31"/>
      <c r="F151" s="31"/>
      <c r="G151" s="31"/>
      <c r="H151" s="31"/>
      <c r="I151" s="31"/>
      <c r="J151" s="285"/>
      <c r="K151" s="66">
        <f>J150*J149</f>
        <v>0</v>
      </c>
    </row>
    <row r="152" spans="1:14" ht="6.6" customHeight="1" x14ac:dyDescent="0.3">
      <c r="A152" s="14"/>
      <c r="B152" s="35"/>
      <c r="C152" s="37"/>
      <c r="D152" s="30"/>
      <c r="E152" s="31"/>
      <c r="F152" s="31"/>
      <c r="G152" s="31"/>
      <c r="H152" s="31"/>
      <c r="I152" s="31"/>
      <c r="J152" s="285"/>
      <c r="K152" s="46"/>
    </row>
    <row r="153" spans="1:14" s="4" customFormat="1" x14ac:dyDescent="0.3">
      <c r="A153" s="14"/>
      <c r="B153" s="35"/>
      <c r="C153" s="1" t="s">
        <v>36</v>
      </c>
      <c r="D153" s="47"/>
      <c r="E153" s="48"/>
      <c r="F153" s="48"/>
      <c r="G153" s="48"/>
      <c r="H153" s="48"/>
      <c r="I153" s="48"/>
      <c r="J153" s="1"/>
      <c r="K153" s="49">
        <v>1</v>
      </c>
      <c r="L153" s="1"/>
      <c r="M153" s="1"/>
      <c r="N153" s="1"/>
    </row>
    <row r="154" spans="1:14" s="4" customFormat="1" x14ac:dyDescent="0.3">
      <c r="A154" s="14"/>
      <c r="B154" s="35"/>
      <c r="C154" s="1" t="s">
        <v>37</v>
      </c>
      <c r="D154" s="47"/>
      <c r="E154" s="48"/>
      <c r="F154" s="48"/>
      <c r="G154" s="48"/>
      <c r="H154" s="48"/>
      <c r="I154" s="48"/>
      <c r="J154" s="1"/>
      <c r="K154" s="49">
        <v>1</v>
      </c>
      <c r="L154" s="1"/>
      <c r="M154" s="1"/>
      <c r="N154" s="1"/>
    </row>
    <row r="155" spans="1:14" x14ac:dyDescent="0.3">
      <c r="A155" s="14"/>
      <c r="B155" s="35"/>
      <c r="C155" s="1" t="s">
        <v>38</v>
      </c>
      <c r="D155" s="47"/>
      <c r="E155" s="48"/>
      <c r="F155" s="48"/>
      <c r="G155" s="48"/>
      <c r="H155" s="48"/>
      <c r="I155" s="48"/>
      <c r="J155" s="1"/>
      <c r="K155" s="49">
        <v>1</v>
      </c>
    </row>
    <row r="156" spans="1:14" x14ac:dyDescent="0.3">
      <c r="A156" s="14"/>
      <c r="B156" s="35"/>
      <c r="C156" s="1" t="s">
        <v>39</v>
      </c>
      <c r="D156" s="47"/>
      <c r="E156" s="48"/>
      <c r="F156" s="48"/>
      <c r="G156" s="48"/>
      <c r="H156" s="48"/>
      <c r="I156" s="48"/>
      <c r="J156" s="1"/>
      <c r="K156" s="67">
        <v>1</v>
      </c>
    </row>
    <row r="157" spans="1:14" x14ac:dyDescent="0.3">
      <c r="A157" s="14"/>
      <c r="B157" s="35"/>
      <c r="C157" s="50" t="s">
        <v>110</v>
      </c>
      <c r="D157" s="241">
        <f>$D$35</f>
        <v>0.03</v>
      </c>
      <c r="E157" s="48"/>
      <c r="F157" s="48"/>
      <c r="G157" s="48"/>
      <c r="H157" s="48"/>
      <c r="I157" s="48"/>
      <c r="J157" s="1"/>
      <c r="K157" s="51">
        <f>D157+1</f>
        <v>1.03</v>
      </c>
    </row>
    <row r="158" spans="1:14" x14ac:dyDescent="0.3">
      <c r="A158" s="14"/>
      <c r="B158" s="35"/>
      <c r="C158" s="37" t="s">
        <v>40</v>
      </c>
      <c r="D158" s="47"/>
      <c r="E158" s="248" t="s">
        <v>113</v>
      </c>
      <c r="F158" s="48"/>
      <c r="G158" s="248" t="s">
        <v>114</v>
      </c>
      <c r="H158" s="48"/>
      <c r="I158" s="48"/>
      <c r="J158" s="1"/>
      <c r="K158" s="52">
        <f>K151*K153*K154*K155*K156*K157</f>
        <v>0</v>
      </c>
    </row>
    <row r="159" spans="1:14" x14ac:dyDescent="0.3">
      <c r="A159" s="15"/>
      <c r="B159" s="53"/>
      <c r="C159" s="54" t="s">
        <v>111</v>
      </c>
      <c r="D159" s="245">
        <f>ROUND(E159/G159,3)</f>
        <v>0.32500000000000001</v>
      </c>
      <c r="E159" s="246">
        <v>13</v>
      </c>
      <c r="F159" s="247" t="s">
        <v>112</v>
      </c>
      <c r="G159" s="246">
        <v>40</v>
      </c>
      <c r="H159" s="55"/>
      <c r="I159" s="55"/>
      <c r="J159" s="16"/>
      <c r="K159" s="56">
        <f>-K158*D159</f>
        <v>0</v>
      </c>
      <c r="L159" s="57"/>
    </row>
    <row r="160" spans="1:14" x14ac:dyDescent="0.3">
      <c r="A160" s="14"/>
      <c r="B160" s="35"/>
      <c r="C160" s="37"/>
      <c r="D160" s="47"/>
      <c r="E160" s="48"/>
      <c r="F160" s="48"/>
      <c r="G160" s="48"/>
      <c r="H160" s="48"/>
      <c r="I160" s="48"/>
      <c r="J160" s="1"/>
      <c r="K160" s="49"/>
    </row>
    <row r="161" spans="1:16" x14ac:dyDescent="0.3">
      <c r="A161" s="58"/>
      <c r="B161" s="59"/>
      <c r="C161" s="60" t="s">
        <v>58</v>
      </c>
      <c r="D161" s="61"/>
      <c r="E161" s="62"/>
      <c r="F161" s="62"/>
      <c r="G161" s="62"/>
      <c r="H161" s="62"/>
      <c r="I161" s="243">
        <f>I103</f>
        <v>0</v>
      </c>
      <c r="J161" s="63" t="e">
        <f>K161/I161</f>
        <v>#DIV/0!</v>
      </c>
      <c r="K161" s="64">
        <f>K158+K159</f>
        <v>0</v>
      </c>
    </row>
    <row r="162" spans="1:16" ht="16.8" customHeight="1" thickBot="1" x14ac:dyDescent="0.35">
      <c r="A162" s="88"/>
      <c r="B162" s="89"/>
      <c r="C162" s="90" t="s">
        <v>54</v>
      </c>
      <c r="D162" s="90"/>
      <c r="E162" s="90"/>
      <c r="F162" s="90"/>
      <c r="G162" s="90"/>
      <c r="H162" s="91"/>
      <c r="I162" s="91"/>
      <c r="J162" s="91"/>
      <c r="K162" s="92"/>
    </row>
    <row r="163" spans="1:16" s="4" customFormat="1" ht="18.600000000000001" customHeight="1" x14ac:dyDescent="0.3">
      <c r="A163" s="27"/>
      <c r="B163" s="28"/>
      <c r="C163" s="93" t="s">
        <v>55</v>
      </c>
      <c r="D163" s="30"/>
      <c r="E163" s="94" t="s">
        <v>117</v>
      </c>
      <c r="F163" s="31"/>
      <c r="G163" s="31"/>
      <c r="H163" s="31"/>
      <c r="I163" s="94" t="s">
        <v>56</v>
      </c>
      <c r="J163" s="95" t="s">
        <v>57</v>
      </c>
      <c r="K163" s="96" t="s">
        <v>58</v>
      </c>
      <c r="L163" s="1"/>
      <c r="M163" s="1"/>
      <c r="N163" s="1"/>
    </row>
    <row r="164" spans="1:16" s="4" customFormat="1" ht="3.6" customHeight="1" x14ac:dyDescent="0.3">
      <c r="A164" s="27"/>
      <c r="B164" s="28"/>
      <c r="C164" s="29"/>
      <c r="D164" s="30"/>
      <c r="E164" s="31"/>
      <c r="F164" s="31"/>
      <c r="G164" s="31"/>
      <c r="H164" s="31"/>
      <c r="I164" s="31"/>
      <c r="J164" s="97"/>
      <c r="K164" s="33"/>
      <c r="L164" s="1"/>
      <c r="M164" s="1"/>
      <c r="N164" s="1"/>
    </row>
    <row r="165" spans="1:16" s="4" customFormat="1" x14ac:dyDescent="0.3">
      <c r="A165" s="27"/>
      <c r="B165" s="28"/>
      <c r="C165" s="1" t="s">
        <v>59</v>
      </c>
      <c r="D165" s="30"/>
      <c r="E165" s="75" t="s">
        <v>118</v>
      </c>
      <c r="F165" s="31"/>
      <c r="G165" s="98"/>
      <c r="H165" s="31"/>
      <c r="I165" s="99">
        <v>69562</v>
      </c>
      <c r="J165" s="100">
        <v>0.12</v>
      </c>
      <c r="K165" s="101">
        <f t="shared" ref="K165:K169" si="0">I165*(1-J165)</f>
        <v>61214.559999999998</v>
      </c>
      <c r="L165" s="1"/>
      <c r="M165" s="1"/>
      <c r="N165" s="40"/>
      <c r="P165" s="4" t="s">
        <v>60</v>
      </c>
    </row>
    <row r="166" spans="1:16" s="4" customFormat="1" x14ac:dyDescent="0.3">
      <c r="A166" s="27"/>
      <c r="B166" s="28"/>
      <c r="C166" s="1" t="s">
        <v>61</v>
      </c>
      <c r="D166" s="30"/>
      <c r="E166" s="75" t="s">
        <v>62</v>
      </c>
      <c r="F166" s="31"/>
      <c r="G166" s="98">
        <v>4.25</v>
      </c>
      <c r="H166" s="31"/>
      <c r="I166" s="99">
        <f>L166*G166</f>
        <v>78625</v>
      </c>
      <c r="J166" s="102">
        <v>0.25</v>
      </c>
      <c r="K166" s="101">
        <f>I166*(1-J166)</f>
        <v>58968.75</v>
      </c>
      <c r="L166" s="103">
        <v>18500</v>
      </c>
      <c r="M166" s="1"/>
      <c r="N166" s="40"/>
    </row>
    <row r="167" spans="1:16" s="4" customFormat="1" x14ac:dyDescent="0.3">
      <c r="A167" s="104"/>
      <c r="B167" s="105"/>
      <c r="C167" s="16" t="s">
        <v>63</v>
      </c>
      <c r="D167" s="106"/>
      <c r="E167" s="107" t="s">
        <v>64</v>
      </c>
      <c r="F167" s="107"/>
      <c r="G167" s="108">
        <v>19.5</v>
      </c>
      <c r="H167" s="107"/>
      <c r="I167" s="109">
        <f>G167*L167</f>
        <v>39000</v>
      </c>
      <c r="J167" s="102">
        <v>0.25</v>
      </c>
      <c r="K167" s="110">
        <f t="shared" si="0"/>
        <v>29250</v>
      </c>
      <c r="L167" s="111">
        <v>2000</v>
      </c>
      <c r="M167" s="1"/>
      <c r="N167" s="40"/>
    </row>
    <row r="168" spans="1:16" s="4" customFormat="1" x14ac:dyDescent="0.3">
      <c r="A168" s="104"/>
      <c r="B168" s="105"/>
      <c r="C168" s="16" t="s">
        <v>65</v>
      </c>
      <c r="D168" s="106"/>
      <c r="E168" s="107" t="s">
        <v>66</v>
      </c>
      <c r="F168" s="107"/>
      <c r="G168" s="98">
        <v>20.5</v>
      </c>
      <c r="H168" s="107"/>
      <c r="I168" s="109">
        <f>L168*G168</f>
        <v>51250</v>
      </c>
      <c r="J168" s="102">
        <v>0.15</v>
      </c>
      <c r="K168" s="110">
        <f t="shared" si="0"/>
        <v>43562.5</v>
      </c>
      <c r="L168" s="103">
        <v>2500</v>
      </c>
      <c r="M168" s="1"/>
      <c r="N168" s="40"/>
    </row>
    <row r="169" spans="1:16" s="68" customFormat="1" x14ac:dyDescent="0.3">
      <c r="A169" s="27"/>
      <c r="B169" s="28"/>
      <c r="C169" s="50" t="s">
        <v>67</v>
      </c>
      <c r="D169" s="61"/>
      <c r="E169" s="62"/>
      <c r="F169" s="62"/>
      <c r="G169" s="62"/>
      <c r="H169" s="62"/>
      <c r="I169" s="112">
        <v>45000</v>
      </c>
      <c r="J169" s="113">
        <v>0.35</v>
      </c>
      <c r="K169" s="114">
        <f t="shared" si="0"/>
        <v>29250</v>
      </c>
      <c r="L169" s="16"/>
      <c r="M169" s="16"/>
      <c r="N169" s="250"/>
    </row>
    <row r="170" spans="1:16" s="68" customFormat="1" x14ac:dyDescent="0.3">
      <c r="A170" s="27"/>
      <c r="B170" s="28"/>
      <c r="C170" s="37" t="s">
        <v>40</v>
      </c>
      <c r="D170" s="30"/>
      <c r="E170" s="31"/>
      <c r="F170" s="31"/>
      <c r="G170" s="31"/>
      <c r="H170" s="31"/>
      <c r="I170" s="115">
        <f>SUM(I165:I169)</f>
        <v>283437</v>
      </c>
      <c r="J170" s="116"/>
      <c r="K170" s="69">
        <f>SUM(K165:K169)</f>
        <v>222245.81</v>
      </c>
      <c r="L170" s="16"/>
      <c r="M170" s="16"/>
      <c r="N170" s="250"/>
    </row>
    <row r="171" spans="1:16" s="4" customFormat="1" x14ac:dyDescent="0.3">
      <c r="A171" s="14"/>
      <c r="B171" s="35"/>
      <c r="C171" s="37" t="s">
        <v>41</v>
      </c>
      <c r="D171" s="30"/>
      <c r="E171" s="31"/>
      <c r="F171" s="31"/>
      <c r="G171" s="31"/>
      <c r="H171" s="31"/>
      <c r="I171" s="1"/>
      <c r="J171" s="117">
        <f>K170-I170</f>
        <v>-61191.19</v>
      </c>
      <c r="K171" s="69"/>
      <c r="L171" s="1"/>
      <c r="M171" s="1"/>
      <c r="N171" s="1"/>
    </row>
    <row r="172" spans="1:16" s="4" customFormat="1" x14ac:dyDescent="0.3">
      <c r="A172" s="17"/>
      <c r="B172" s="59"/>
      <c r="C172" s="60" t="s">
        <v>58</v>
      </c>
      <c r="D172" s="61"/>
      <c r="E172" s="62"/>
      <c r="F172" s="62"/>
      <c r="G172" s="62"/>
      <c r="H172" s="62"/>
      <c r="I172" s="118"/>
      <c r="J172" s="34"/>
      <c r="K172" s="71">
        <f>SUM(K165:K169)</f>
        <v>222245.81</v>
      </c>
      <c r="L172" s="1"/>
      <c r="M172" s="1"/>
      <c r="N172" s="1"/>
    </row>
    <row r="173" spans="1:16" s="4" customFormat="1" ht="18" customHeight="1" x14ac:dyDescent="0.3">
      <c r="A173" s="125"/>
      <c r="B173" s="119" t="s">
        <v>68</v>
      </c>
      <c r="C173" s="120"/>
      <c r="D173" s="120"/>
      <c r="E173" s="121"/>
      <c r="F173" s="121"/>
      <c r="G173" s="121"/>
      <c r="H173" s="121"/>
      <c r="I173" s="122"/>
      <c r="J173" s="123" t="e">
        <f>K173/M11</f>
        <v>#DIV/0!</v>
      </c>
      <c r="K173" s="124" t="e">
        <f>ROUND((K36+K54+K71+K88+K126+K142+K158+I170),-3)</f>
        <v>#DIV/0!</v>
      </c>
      <c r="L173" s="73"/>
      <c r="M173" s="1"/>
      <c r="N173" s="1"/>
    </row>
    <row r="174" spans="1:16" s="4" customFormat="1" ht="18" customHeight="1" x14ac:dyDescent="0.3">
      <c r="A174" s="125"/>
      <c r="B174" s="126" t="s">
        <v>69</v>
      </c>
      <c r="C174" s="127"/>
      <c r="D174" s="127"/>
      <c r="E174" s="128"/>
      <c r="F174" s="128"/>
      <c r="G174" s="121"/>
      <c r="H174" s="121"/>
      <c r="I174" s="122"/>
      <c r="J174" s="122"/>
      <c r="K174" s="129" t="e">
        <f>ROUND(SUM(K37,K55,K72,K89,K127,K143,K159,J171),-3)</f>
        <v>#DIV/0!</v>
      </c>
      <c r="L174" s="73"/>
      <c r="M174" s="1"/>
      <c r="N174" s="73"/>
    </row>
    <row r="175" spans="1:16" s="4" customFormat="1" ht="18" customHeight="1" x14ac:dyDescent="0.3">
      <c r="A175" s="125"/>
      <c r="B175" s="119" t="s">
        <v>70</v>
      </c>
      <c r="C175" s="120"/>
      <c r="D175" s="120"/>
      <c r="E175" s="121"/>
      <c r="F175" s="121"/>
      <c r="G175" s="121"/>
      <c r="H175" s="121"/>
      <c r="I175" s="122"/>
      <c r="J175" s="122"/>
      <c r="K175" s="130" t="e">
        <f>SUM(K173:K174)</f>
        <v>#DIV/0!</v>
      </c>
      <c r="L175" s="73"/>
      <c r="M175" s="1"/>
      <c r="N175" s="18"/>
    </row>
    <row r="176" spans="1:16" x14ac:dyDescent="0.3">
      <c r="A176" s="8"/>
      <c r="I176" s="4" t="s">
        <v>50</v>
      </c>
    </row>
    <row r="177" spans="1:11" ht="5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86"/>
    </row>
    <row r="178" spans="1:11" ht="18" x14ac:dyDescent="0.35">
      <c r="B178" s="3"/>
      <c r="G178" s="5"/>
      <c r="K178" s="6"/>
    </row>
    <row r="179" spans="1:11" ht="15.6" x14ac:dyDescent="0.3">
      <c r="A179" s="7"/>
      <c r="B179" s="131"/>
      <c r="C179" s="132"/>
      <c r="D179" s="132"/>
      <c r="E179" s="132"/>
      <c r="F179" s="132"/>
      <c r="G179" s="132"/>
      <c r="H179" s="132"/>
      <c r="I179" s="132"/>
      <c r="J179" s="132"/>
      <c r="K179" s="132"/>
    </row>
    <row r="180" spans="1:11" x14ac:dyDescent="0.3">
      <c r="A180" s="133"/>
      <c r="B180" s="134"/>
      <c r="C180" s="135"/>
      <c r="D180" s="135"/>
      <c r="E180" s="99"/>
      <c r="F180" s="99"/>
      <c r="G180" s="99"/>
      <c r="H180" s="99"/>
      <c r="I180" s="99"/>
      <c r="J180" s="99"/>
      <c r="K180" s="99"/>
    </row>
    <row r="181" spans="1:11" ht="16.5" customHeight="1" x14ac:dyDescent="0.3">
      <c r="A181" s="8"/>
      <c r="C181" s="1"/>
      <c r="D181" s="136"/>
      <c r="E181" s="137"/>
      <c r="F181" s="78"/>
      <c r="G181" s="78"/>
      <c r="H181" s="78"/>
      <c r="I181" s="73"/>
      <c r="J181" s="73"/>
      <c r="K181" s="77"/>
    </row>
    <row r="182" spans="1:11" ht="19.5" customHeight="1" x14ac:dyDescent="0.3">
      <c r="A182" s="8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7.5" customHeight="1" x14ac:dyDescent="0.3">
      <c r="A183" s="133"/>
      <c r="B183" s="134"/>
      <c r="C183" s="135"/>
      <c r="D183" s="135"/>
      <c r="E183" s="138"/>
      <c r="F183" s="99"/>
      <c r="G183" s="139"/>
      <c r="H183" s="99"/>
      <c r="I183" s="138"/>
      <c r="J183" s="138"/>
      <c r="K183" s="99"/>
    </row>
    <row r="184" spans="1:11" ht="40.5" customHeight="1" x14ac:dyDescent="0.3">
      <c r="A184" s="7"/>
      <c r="B184" s="3"/>
      <c r="C184" s="30"/>
      <c r="D184" s="31"/>
      <c r="E184" s="72"/>
      <c r="F184" s="31"/>
      <c r="G184" s="97"/>
      <c r="H184" s="2"/>
      <c r="I184" s="137"/>
      <c r="J184" s="2"/>
      <c r="K184" s="140"/>
    </row>
    <row r="185" spans="1:11" ht="19.5" customHeight="1" x14ac:dyDescent="0.3">
      <c r="A185" s="7"/>
      <c r="B185" s="141"/>
      <c r="C185" s="142"/>
      <c r="D185" s="1"/>
      <c r="E185" s="31"/>
      <c r="F185" s="31"/>
      <c r="G185" s="97"/>
      <c r="H185" s="2"/>
      <c r="I185" s="137"/>
      <c r="J185" s="2"/>
      <c r="K185" s="77"/>
    </row>
    <row r="186" spans="1:11" ht="19.5" customHeight="1" x14ac:dyDescent="0.3">
      <c r="A186" s="7"/>
      <c r="B186" s="3"/>
      <c r="C186" s="30"/>
      <c r="D186" s="31"/>
      <c r="E186" s="143"/>
      <c r="F186" s="31"/>
      <c r="G186" s="97"/>
      <c r="H186" s="2"/>
      <c r="I186" s="137"/>
      <c r="J186" s="2"/>
      <c r="K186" s="144"/>
    </row>
    <row r="187" spans="1:11" ht="19.5" customHeight="1" x14ac:dyDescent="0.3">
      <c r="A187" s="7"/>
      <c r="B187" s="3"/>
      <c r="C187" s="143"/>
      <c r="D187" s="31"/>
      <c r="E187" s="143"/>
      <c r="F187" s="31"/>
      <c r="G187" s="97"/>
      <c r="H187" s="2"/>
      <c r="I187" s="137"/>
      <c r="J187" s="2"/>
      <c r="K187" s="140"/>
    </row>
    <row r="188" spans="1:11" ht="19.5" customHeight="1" x14ac:dyDescent="0.3">
      <c r="A188" s="7"/>
      <c r="B188" s="3"/>
      <c r="C188" s="143"/>
      <c r="D188" s="31"/>
      <c r="E188" s="143"/>
      <c r="F188" s="31"/>
      <c r="G188" s="137"/>
      <c r="H188" s="2"/>
      <c r="I188" s="137"/>
      <c r="J188" s="145"/>
      <c r="K188" s="144"/>
    </row>
    <row r="189" spans="1:11" ht="19.5" customHeight="1" x14ac:dyDescent="0.3">
      <c r="A189" s="7"/>
      <c r="B189" s="3"/>
      <c r="C189" s="143"/>
      <c r="D189" s="31"/>
      <c r="E189" s="143"/>
      <c r="F189" s="31"/>
      <c r="G189" s="137"/>
      <c r="H189" s="2"/>
      <c r="I189" s="137"/>
      <c r="J189" s="145"/>
      <c r="K189" s="144"/>
    </row>
    <row r="190" spans="1:11" ht="19.5" customHeight="1" x14ac:dyDescent="0.3">
      <c r="A190" s="133"/>
      <c r="B190" s="141"/>
      <c r="C190" s="1"/>
      <c r="D190" s="30"/>
      <c r="E190" s="31"/>
      <c r="F190" s="31"/>
      <c r="G190" s="31"/>
      <c r="H190" s="31"/>
      <c r="I190" s="99"/>
      <c r="J190" s="146"/>
      <c r="K190" s="140"/>
    </row>
    <row r="191" spans="1:11" ht="19.5" customHeight="1" x14ac:dyDescent="0.3">
      <c r="A191" s="7"/>
      <c r="B191" s="3"/>
      <c r="C191" s="30"/>
      <c r="D191" s="31"/>
      <c r="E191" s="72"/>
      <c r="F191" s="31"/>
      <c r="G191" s="97"/>
      <c r="H191" s="2"/>
      <c r="I191" s="137"/>
      <c r="J191" s="147"/>
      <c r="K191" s="140"/>
    </row>
    <row r="192" spans="1:11" ht="19.5" customHeight="1" x14ac:dyDescent="0.3">
      <c r="A192" s="7"/>
      <c r="B192" s="141"/>
      <c r="C192" s="142"/>
      <c r="D192" s="1"/>
      <c r="E192" s="31"/>
      <c r="F192" s="31"/>
      <c r="G192" s="97"/>
      <c r="H192" s="2"/>
      <c r="I192" s="137"/>
      <c r="J192" s="2"/>
      <c r="K192" s="77"/>
    </row>
    <row r="193" spans="1:11" ht="19.5" customHeight="1" x14ac:dyDescent="0.3">
      <c r="A193" s="7"/>
      <c r="B193" s="3"/>
      <c r="C193" s="30"/>
      <c r="D193" s="31"/>
      <c r="E193" s="72"/>
      <c r="F193" s="31"/>
      <c r="G193" s="97"/>
      <c r="H193" s="2"/>
      <c r="I193" s="137"/>
      <c r="J193" s="2"/>
      <c r="K193" s="140"/>
    </row>
    <row r="194" spans="1:11" ht="19.5" customHeight="1" x14ac:dyDescent="0.3">
      <c r="A194" s="7"/>
      <c r="B194" s="141"/>
      <c r="C194" s="142"/>
      <c r="D194" s="1"/>
      <c r="E194" s="31"/>
      <c r="F194" s="31"/>
      <c r="G194" s="97"/>
      <c r="H194" s="2"/>
      <c r="I194" s="137"/>
      <c r="J194" s="2"/>
      <c r="K194" s="77"/>
    </row>
    <row r="195" spans="1:11" ht="19.5" customHeight="1" x14ac:dyDescent="0.3">
      <c r="A195" s="7"/>
      <c r="B195" s="3"/>
      <c r="C195" s="30"/>
      <c r="D195" s="31"/>
      <c r="E195" s="72"/>
      <c r="F195" s="31"/>
      <c r="G195" s="97"/>
      <c r="H195" s="2"/>
      <c r="I195" s="137"/>
      <c r="J195" s="2"/>
      <c r="K195" s="140"/>
    </row>
    <row r="196" spans="1:11" ht="19.5" customHeight="1" x14ac:dyDescent="0.3">
      <c r="A196" s="7"/>
      <c r="B196" s="3"/>
      <c r="C196" s="74"/>
      <c r="D196" s="31"/>
      <c r="E196" s="143"/>
      <c r="F196" s="31"/>
      <c r="G196" s="97"/>
      <c r="H196" s="2"/>
      <c r="I196" s="137"/>
      <c r="J196" s="147"/>
      <c r="K196" s="140"/>
    </row>
    <row r="197" spans="1:11" ht="19.5" customHeight="1" x14ac:dyDescent="0.3">
      <c r="A197" s="7"/>
      <c r="B197" s="3"/>
      <c r="C197" s="74"/>
      <c r="D197" s="31"/>
      <c r="E197" s="143"/>
      <c r="F197" s="31"/>
      <c r="G197" s="97"/>
      <c r="H197" s="2"/>
      <c r="I197" s="137"/>
      <c r="J197" s="147"/>
      <c r="K197" s="140"/>
    </row>
    <row r="198" spans="1:11" ht="19.5" customHeight="1" x14ac:dyDescent="0.3">
      <c r="A198" s="7"/>
      <c r="B198" s="3"/>
      <c r="C198" s="74"/>
      <c r="D198" s="31"/>
      <c r="E198" s="72"/>
      <c r="F198" s="31"/>
      <c r="G198" s="100"/>
      <c r="H198" s="2"/>
      <c r="I198" s="137"/>
      <c r="J198" s="2"/>
      <c r="K198" s="140"/>
    </row>
    <row r="199" spans="1:11" ht="19.5" customHeight="1" x14ac:dyDescent="0.3">
      <c r="A199" s="7"/>
      <c r="B199" s="141"/>
      <c r="C199" s="142"/>
      <c r="D199" s="1"/>
      <c r="E199" s="31"/>
      <c r="F199" s="31"/>
      <c r="G199" s="97"/>
      <c r="H199" s="2"/>
      <c r="I199" s="137"/>
      <c r="J199" s="133"/>
      <c r="K199" s="140"/>
    </row>
    <row r="200" spans="1:11" ht="19.5" customHeight="1" x14ac:dyDescent="0.3">
      <c r="A200" s="7"/>
      <c r="B200" s="3"/>
      <c r="C200" s="30"/>
      <c r="D200" s="31"/>
      <c r="E200" s="72"/>
      <c r="F200" s="31"/>
      <c r="G200" s="97"/>
      <c r="H200" s="2"/>
      <c r="I200" s="137"/>
      <c r="J200" s="147"/>
      <c r="K200" s="140"/>
    </row>
    <row r="201" spans="1:11" ht="19.5" customHeight="1" x14ac:dyDescent="0.3">
      <c r="A201" s="7"/>
      <c r="B201" s="141"/>
      <c r="C201" s="142"/>
      <c r="D201" s="1"/>
      <c r="E201" s="31"/>
      <c r="F201" s="31"/>
      <c r="G201" s="97"/>
      <c r="H201" s="2"/>
      <c r="I201" s="137"/>
      <c r="J201" s="2"/>
      <c r="K201" s="77"/>
    </row>
    <row r="202" spans="1:11" ht="19.5" customHeight="1" x14ac:dyDescent="0.3">
      <c r="A202" s="7"/>
      <c r="B202" s="3"/>
      <c r="C202" s="30"/>
      <c r="D202" s="31"/>
      <c r="E202" s="72"/>
      <c r="F202" s="31"/>
      <c r="G202" s="97"/>
      <c r="H202" s="2"/>
      <c r="I202" s="137"/>
      <c r="J202" s="147"/>
      <c r="K202" s="140"/>
    </row>
    <row r="203" spans="1:11" ht="19.5" customHeight="1" x14ac:dyDescent="0.3">
      <c r="A203" s="133"/>
      <c r="B203" s="141"/>
      <c r="C203" s="1"/>
      <c r="D203" s="30"/>
      <c r="E203" s="31"/>
      <c r="F203" s="31"/>
      <c r="G203" s="31"/>
      <c r="H203" s="31"/>
      <c r="I203" s="31"/>
      <c r="J203" s="148"/>
      <c r="K203" s="31"/>
    </row>
    <row r="204" spans="1:11" ht="19.5" customHeight="1" x14ac:dyDescent="0.3">
      <c r="A204" s="7"/>
      <c r="B204" s="3"/>
      <c r="C204" s="30"/>
      <c r="D204" s="31"/>
      <c r="E204" s="72"/>
      <c r="F204" s="31"/>
      <c r="G204" s="97"/>
      <c r="H204" s="2"/>
      <c r="I204" s="137"/>
      <c r="J204" s="147"/>
      <c r="K204" s="140"/>
    </row>
    <row r="205" spans="1:11" ht="19.5" customHeight="1" x14ac:dyDescent="0.3">
      <c r="A205" s="7"/>
      <c r="B205" s="3"/>
      <c r="C205" s="31"/>
      <c r="D205" s="31"/>
      <c r="E205" s="143"/>
      <c r="F205" s="31"/>
      <c r="G205" s="97"/>
      <c r="H205" s="2"/>
      <c r="I205" s="137"/>
      <c r="J205" s="147"/>
      <c r="K205" s="140"/>
    </row>
    <row r="206" spans="1:11" ht="19.5" customHeight="1" x14ac:dyDescent="0.3">
      <c r="A206" s="133"/>
      <c r="B206" s="141"/>
      <c r="C206" s="1"/>
      <c r="D206" s="30"/>
      <c r="E206" s="31"/>
      <c r="F206" s="31"/>
      <c r="G206" s="31"/>
      <c r="H206" s="31"/>
      <c r="I206" s="31"/>
      <c r="J206" s="146"/>
      <c r="K206" s="149"/>
    </row>
    <row r="207" spans="1:11" ht="19.5" customHeight="1" x14ac:dyDescent="0.3">
      <c r="A207" s="7"/>
      <c r="B207" s="3"/>
      <c r="C207" s="30"/>
      <c r="D207" s="31"/>
      <c r="E207" s="72"/>
      <c r="F207" s="31"/>
      <c r="G207" s="97"/>
      <c r="H207" s="2"/>
      <c r="I207" s="137"/>
      <c r="J207" s="147"/>
      <c r="K207" s="140"/>
    </row>
    <row r="208" spans="1:11" ht="19.5" customHeight="1" x14ac:dyDescent="0.3">
      <c r="A208" s="7"/>
      <c r="B208" s="3"/>
      <c r="C208" s="31"/>
      <c r="D208" s="31"/>
      <c r="E208" s="72"/>
      <c r="F208" s="31"/>
      <c r="G208" s="97"/>
      <c r="H208" s="2"/>
      <c r="I208" s="137"/>
      <c r="J208" s="147"/>
      <c r="K208" s="140"/>
    </row>
    <row r="209" spans="1:12" ht="19.5" customHeight="1" x14ac:dyDescent="0.3">
      <c r="A209" s="133"/>
      <c r="B209" s="141"/>
      <c r="C209" s="1"/>
      <c r="D209" s="30"/>
      <c r="E209" s="31"/>
      <c r="F209" s="31"/>
      <c r="G209" s="31"/>
      <c r="H209" s="31"/>
      <c r="I209" s="150"/>
      <c r="J209" s="146"/>
      <c r="K209" s="140"/>
    </row>
    <row r="210" spans="1:12" ht="19.5" customHeight="1" x14ac:dyDescent="0.3">
      <c r="A210" s="7"/>
      <c r="B210" s="3"/>
      <c r="C210" s="30"/>
      <c r="D210" s="31"/>
      <c r="E210" s="2"/>
      <c r="F210" s="31"/>
      <c r="G210" s="137"/>
      <c r="H210" s="2"/>
      <c r="I210" s="137"/>
      <c r="J210" s="2"/>
      <c r="K210" s="140"/>
    </row>
    <row r="211" spans="1:12" ht="19.5" customHeight="1" x14ac:dyDescent="0.3">
      <c r="A211" s="7"/>
      <c r="B211" s="3"/>
      <c r="C211" s="30"/>
      <c r="D211" s="31"/>
      <c r="E211" s="145"/>
      <c r="F211" s="31"/>
      <c r="G211" s="137"/>
      <c r="H211" s="2"/>
      <c r="I211" s="137"/>
      <c r="J211" s="2"/>
      <c r="K211" s="140"/>
    </row>
    <row r="212" spans="1:12" ht="19.5" customHeight="1" x14ac:dyDescent="0.3">
      <c r="A212" s="133"/>
      <c r="B212" s="141"/>
      <c r="C212" s="1"/>
      <c r="D212" s="30"/>
      <c r="E212" s="31"/>
      <c r="F212" s="31"/>
      <c r="G212" s="31"/>
      <c r="H212" s="31"/>
      <c r="I212" s="31"/>
      <c r="J212" s="148"/>
      <c r="K212" s="31"/>
    </row>
    <row r="213" spans="1:12" ht="19.5" customHeight="1" x14ac:dyDescent="0.3">
      <c r="A213" s="7"/>
      <c r="B213" s="3"/>
      <c r="C213" s="30"/>
      <c r="D213" s="31"/>
      <c r="E213" s="2"/>
      <c r="F213" s="31"/>
      <c r="G213" s="137"/>
      <c r="H213" s="2"/>
      <c r="I213" s="137"/>
      <c r="J213" s="2"/>
      <c r="K213" s="140"/>
    </row>
    <row r="214" spans="1:12" ht="19.5" customHeight="1" x14ac:dyDescent="0.3">
      <c r="A214" s="7"/>
      <c r="B214" s="3"/>
      <c r="C214" s="30"/>
      <c r="D214" s="31"/>
      <c r="E214" s="145"/>
      <c r="F214" s="31"/>
      <c r="G214" s="137"/>
      <c r="H214" s="2"/>
      <c r="I214" s="137"/>
      <c r="J214" s="2"/>
      <c r="K214" s="140"/>
    </row>
    <row r="215" spans="1:12" ht="19.5" customHeight="1" x14ac:dyDescent="0.3">
      <c r="A215" s="133"/>
      <c r="B215" s="141"/>
      <c r="C215" s="1"/>
      <c r="D215" s="30"/>
      <c r="E215" s="31"/>
      <c r="F215" s="31"/>
      <c r="G215" s="31"/>
      <c r="H215" s="31"/>
      <c r="I215" s="31"/>
      <c r="J215" s="148"/>
      <c r="K215" s="31"/>
    </row>
    <row r="216" spans="1:12" ht="19.5" customHeight="1" x14ac:dyDescent="0.3">
      <c r="A216" s="133"/>
      <c r="B216" s="141"/>
      <c r="C216" s="1"/>
      <c r="D216" s="30"/>
      <c r="E216" s="31"/>
      <c r="F216" s="31"/>
      <c r="G216" s="31"/>
      <c r="H216" s="31"/>
      <c r="I216" s="31"/>
      <c r="J216" s="148"/>
      <c r="K216" s="31"/>
    </row>
    <row r="217" spans="1:12" ht="20.25" customHeight="1" x14ac:dyDescent="0.3">
      <c r="A217" s="133"/>
      <c r="B217" s="134"/>
      <c r="C217" s="1"/>
      <c r="D217" s="30"/>
      <c r="E217" s="31"/>
      <c r="F217" s="31"/>
      <c r="G217" s="148"/>
      <c r="H217" s="31"/>
      <c r="I217" s="32"/>
      <c r="J217" s="32"/>
      <c r="K217" s="77"/>
    </row>
    <row r="218" spans="1:12" ht="16.5" customHeight="1" x14ac:dyDescent="0.3">
      <c r="A218" s="8"/>
      <c r="B218" s="37"/>
      <c r="C218" s="1"/>
      <c r="D218" s="1"/>
      <c r="E218" s="1"/>
      <c r="F218" s="1"/>
      <c r="G218" s="1"/>
      <c r="H218" s="1"/>
      <c r="I218" s="1"/>
      <c r="J218" s="1"/>
      <c r="K218" s="151"/>
    </row>
    <row r="219" spans="1:12" x14ac:dyDescent="0.3">
      <c r="A219" s="133"/>
      <c r="B219" s="37"/>
      <c r="L219" s="73"/>
    </row>
    <row r="220" spans="1:12" ht="16.5" customHeight="1" x14ac:dyDescent="0.3">
      <c r="A220" s="8"/>
      <c r="B220" s="37"/>
      <c r="C220" s="1"/>
      <c r="D220" s="1"/>
      <c r="E220" s="1"/>
      <c r="F220" s="1"/>
      <c r="G220" s="1"/>
      <c r="H220" s="1"/>
      <c r="I220" s="40"/>
      <c r="J220" s="40"/>
      <c r="K220" s="152"/>
    </row>
    <row r="221" spans="1:12" ht="19.5" customHeight="1" x14ac:dyDescent="0.3">
      <c r="B221" s="37"/>
      <c r="C221" s="1"/>
      <c r="D221" s="1"/>
      <c r="E221" s="1"/>
      <c r="F221" s="1"/>
      <c r="G221" s="1"/>
      <c r="H221" s="1"/>
      <c r="I221" s="153"/>
      <c r="J221" s="153"/>
      <c r="K221" s="1"/>
    </row>
    <row r="222" spans="1:12" ht="19.5" customHeight="1" x14ac:dyDescent="0.3">
      <c r="B222" s="37"/>
      <c r="C222" s="1"/>
      <c r="I222" s="1"/>
      <c r="J222" s="1"/>
      <c r="K222" s="140"/>
    </row>
    <row r="223" spans="1:12" ht="19.5" customHeight="1" x14ac:dyDescent="0.3">
      <c r="A223" s="8"/>
      <c r="C223" s="1"/>
      <c r="D223" s="1"/>
      <c r="E223" s="1"/>
      <c r="F223" s="1"/>
      <c r="G223" s="1"/>
      <c r="H223" s="1"/>
      <c r="I223" s="1"/>
      <c r="J223" s="1"/>
      <c r="K223" s="1"/>
    </row>
    <row r="224" spans="1:12" ht="7.5" customHeight="1" x14ac:dyDescent="0.3">
      <c r="B224" s="1"/>
      <c r="C224" s="1"/>
      <c r="I224" s="1"/>
      <c r="J224" s="1"/>
      <c r="K224" s="40"/>
    </row>
    <row r="225" spans="1:11" ht="4.5" customHeight="1" x14ac:dyDescent="0.3">
      <c r="A225" s="133"/>
      <c r="B225" s="134"/>
      <c r="C225" s="154"/>
      <c r="D225" s="1"/>
      <c r="E225" s="154"/>
      <c r="F225" s="154"/>
      <c r="G225" s="154"/>
      <c r="H225" s="154"/>
      <c r="I225" s="1"/>
      <c r="J225" s="1"/>
      <c r="K225" s="1"/>
    </row>
    <row r="226" spans="1:11" ht="15.6" x14ac:dyDescent="0.3">
      <c r="A226" s="8"/>
      <c r="B226" s="3"/>
      <c r="C226" s="1"/>
      <c r="D226" s="86"/>
      <c r="E226" s="40"/>
      <c r="F226" s="40"/>
      <c r="G226" s="40"/>
      <c r="H226" s="40"/>
      <c r="I226" s="1"/>
      <c r="J226" s="1"/>
      <c r="K226" s="151"/>
    </row>
    <row r="227" spans="1:11" ht="22.5" customHeight="1" x14ac:dyDescent="0.3">
      <c r="A227" s="8"/>
      <c r="B227" s="3"/>
      <c r="C227" s="1"/>
      <c r="D227" s="86"/>
      <c r="E227" s="40"/>
      <c r="F227" s="40"/>
      <c r="G227" s="40"/>
      <c r="H227" s="40"/>
      <c r="I227" s="1"/>
      <c r="J227" s="1"/>
      <c r="K227" s="140"/>
    </row>
    <row r="228" spans="1:11" ht="22.5" customHeight="1" x14ac:dyDescent="0.3">
      <c r="A228" s="8"/>
      <c r="B228" s="3"/>
      <c r="C228" s="1"/>
      <c r="D228" s="86"/>
      <c r="E228" s="40"/>
      <c r="F228" s="40"/>
      <c r="G228" s="40"/>
      <c r="H228" s="40"/>
      <c r="I228" s="1"/>
      <c r="J228" s="1"/>
      <c r="K228" s="151"/>
    </row>
    <row r="229" spans="1:11" ht="22.5" customHeight="1" x14ac:dyDescent="0.3">
      <c r="A229" s="8"/>
      <c r="B229" s="3"/>
      <c r="C229" s="1"/>
      <c r="D229" s="86"/>
      <c r="E229" s="155"/>
      <c r="F229" s="155"/>
      <c r="G229" s="155"/>
      <c r="H229" s="155"/>
      <c r="I229" s="1"/>
      <c r="J229" s="1"/>
      <c r="K229" s="151"/>
    </row>
    <row r="230" spans="1:11" ht="22.5" customHeight="1" x14ac:dyDescent="0.3">
      <c r="A230" s="7"/>
      <c r="B230" s="3"/>
      <c r="C230" s="37"/>
      <c r="D230" s="37"/>
      <c r="E230" s="156"/>
      <c r="F230" s="156"/>
      <c r="G230" s="156"/>
      <c r="H230" s="156"/>
      <c r="I230" s="157"/>
      <c r="J230" s="157"/>
      <c r="K230" s="158"/>
    </row>
    <row r="231" spans="1:11" ht="21.75" customHeight="1" x14ac:dyDescent="0.3">
      <c r="A231" s="159"/>
      <c r="B231" s="160"/>
      <c r="C231" s="37"/>
      <c r="D231" s="37"/>
      <c r="E231" s="156"/>
      <c r="F231" s="156"/>
      <c r="G231" s="156"/>
      <c r="H231" s="156"/>
      <c r="I231" s="157"/>
      <c r="J231" s="161"/>
      <c r="K231" s="162"/>
    </row>
    <row r="232" spans="1:11" x14ac:dyDescent="0.3">
      <c r="A232" s="8"/>
      <c r="I232" s="4" t="s">
        <v>50</v>
      </c>
    </row>
    <row r="233" spans="1:11" ht="5.25" customHeight="1" x14ac:dyDescent="0.3">
      <c r="A233" s="1" t="s">
        <v>71</v>
      </c>
      <c r="B233" s="1"/>
      <c r="C233" s="1"/>
      <c r="D233" s="1"/>
      <c r="E233" s="1"/>
      <c r="F233" s="1"/>
      <c r="G233" s="1"/>
      <c r="H233" s="1"/>
      <c r="I233" s="1"/>
      <c r="J233" s="1"/>
      <c r="K233" s="86" t="s">
        <v>72</v>
      </c>
    </row>
  </sheetData>
  <mergeCells count="6">
    <mergeCell ref="D136:E136"/>
    <mergeCell ref="A1:K1"/>
    <mergeCell ref="A2:K2"/>
    <mergeCell ref="D24:E24"/>
    <mergeCell ref="A93:K93"/>
    <mergeCell ref="A94:K94"/>
  </mergeCells>
  <dataValidations count="7">
    <dataValidation type="list" allowBlank="1" showInputMessage="1" sqref="G100 I100 E100 E8 G8 I8:J8" xr:uid="{1BF45B42-ECDE-42E9-94D9-0983E6DBF3C2}">
      <formula1>"""A"", ""B"", ""C"", ""D"", ""S"", Modular Office"</formula1>
    </dataValidation>
    <dataValidation type="list" allowBlank="1" showInputMessage="1" sqref="I107 E15 G15 I15:J15 E107 G107" xr:uid="{70D36D36-A555-4335-A1AD-DCB5B45D6B5C}">
      <formula1>"1, 2, 3, 4, 1 + Bsmt., 2 + Bsmt., 3 + Bsmt., 4 + Bsmt."</formula1>
    </dataValidation>
    <dataValidation type="list" allowBlank="1" showInputMessage="1" showErrorMessage="1" sqref="C13 C105" xr:uid="{08011E86-5AAE-4987-953B-E7D5BE86B643}">
      <formula1>"Storage Mezzanine:, Storage Basement:, Finished Basement:"</formula1>
    </dataValidation>
    <dataValidation type="list" allowBlank="1" showInputMessage="1" sqref="G102 I10:J10 E102 G10 E10 I102" xr:uid="{72AFB116-4C43-4998-820C-595BE06064BF}">
      <formula1>"CTU, Metal, CMU, Metal / CMU, Wood, Wood / Metal"</formula1>
    </dataValidation>
    <dataValidation type="list" allowBlank="1" showInputMessage="1" sqref="I99 G99" xr:uid="{452CD888-2B8E-4809-9721-E4E0BCA92083}">
      <formula1>"Material Storage Bldg. (391), Lumber Storage Shed (339), Tool Shed (456), Farm Utility Bldg. (477), Barn (102), "</formula1>
    </dataValidation>
    <dataValidation allowBlank="1" showInputMessage="1" sqref="E99 E7 G7 I7:J7" xr:uid="{40801B72-99F1-411E-8538-87D9A44740E7}"/>
    <dataValidation type="list" allowBlank="1" showInputMessage="1" sqref="E101 G101 I101 E9 G9 I9:J9" xr:uid="{C74E2169-3C1D-4AAD-B2FD-23A81C2BCA89}">
      <formula1>"Low Cost, Average, Good, Excellent, High Cost"</formula1>
    </dataValidation>
  </dataValidations>
  <printOptions horizontalCentered="1"/>
  <pageMargins left="0.25" right="0.25" top="0.5" bottom="0.25" header="0.26" footer="0.27"/>
  <pageSetup scale="63" orientation="portrait" r:id="rId1"/>
  <headerFooter alignWithMargins="0"/>
  <rowBreaks count="1" manualBreakCount="1">
    <brk id="178" max="16383" man="1"/>
  </rowBreaks>
  <ignoredErrors>
    <ignoredError sqref="I16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27AF-7A9A-4340-8AE9-713AE59D6606}">
  <sheetPr>
    <pageSetUpPr fitToPage="1"/>
  </sheetPr>
  <dimension ref="A1:T47"/>
  <sheetViews>
    <sheetView showGridLines="0" defaultGridColor="0" colorId="12" zoomScaleNormal="100" workbookViewId="0">
      <selection sqref="A1:I1"/>
    </sheetView>
  </sheetViews>
  <sheetFormatPr defaultColWidth="12" defaultRowHeight="13.8" x14ac:dyDescent="0.3"/>
  <cols>
    <col min="1" max="1" width="2.83203125" style="163" customWidth="1"/>
    <col min="2" max="2" width="45" style="163" customWidth="1"/>
    <col min="3" max="3" width="13" style="163" customWidth="1"/>
    <col min="4" max="4" width="16.83203125" style="163" customWidth="1"/>
    <col min="5" max="6" width="5.83203125" style="163" customWidth="1"/>
    <col min="7" max="7" width="18.83203125" style="163" customWidth="1"/>
    <col min="8" max="8" width="22.33203125" style="163" customWidth="1"/>
    <col min="9" max="9" width="16.5" style="163" customWidth="1"/>
    <col min="10" max="10" width="7.5" style="163" customWidth="1"/>
    <col min="11" max="11" width="17.83203125" style="163" customWidth="1"/>
    <col min="12" max="15" width="12.6640625" style="163" customWidth="1"/>
    <col min="16" max="16" width="17.83203125" style="163" customWidth="1"/>
    <col min="17" max="17" width="12" style="163" customWidth="1"/>
    <col min="18" max="18" width="17.83203125" style="163" customWidth="1"/>
    <col min="19" max="16384" width="12" style="163"/>
  </cols>
  <sheetData>
    <row r="1" spans="1:19" ht="18" x14ac:dyDescent="0.35">
      <c r="A1" s="281" t="s">
        <v>73</v>
      </c>
      <c r="B1" s="282"/>
      <c r="C1" s="282"/>
      <c r="D1" s="282"/>
      <c r="E1" s="282"/>
      <c r="F1" s="282"/>
      <c r="G1" s="282"/>
      <c r="H1" s="282"/>
      <c r="I1" s="282"/>
      <c r="M1" s="164"/>
    </row>
    <row r="2" spans="1:19" ht="18" x14ac:dyDescent="0.35">
      <c r="A2" s="281" t="s">
        <v>74</v>
      </c>
      <c r="B2" s="282"/>
      <c r="C2" s="282"/>
      <c r="D2" s="282"/>
      <c r="E2" s="282"/>
      <c r="F2" s="282"/>
      <c r="G2" s="282"/>
      <c r="H2" s="282"/>
      <c r="I2" s="282"/>
      <c r="M2" s="164"/>
    </row>
    <row r="3" spans="1:19" ht="15.6" hidden="1" x14ac:dyDescent="0.3">
      <c r="A3" s="165"/>
      <c r="B3" s="165"/>
      <c r="C3" s="165"/>
      <c r="D3" s="166" t="s">
        <v>75</v>
      </c>
      <c r="G3" s="164"/>
      <c r="H3" s="164"/>
      <c r="M3" s="164"/>
    </row>
    <row r="4" spans="1:19" x14ac:dyDescent="0.3">
      <c r="A4" s="165"/>
      <c r="B4" s="165"/>
      <c r="C4" s="165"/>
      <c r="D4" s="165"/>
      <c r="E4" s="165"/>
      <c r="F4" s="165"/>
      <c r="G4" s="164"/>
      <c r="H4" s="164"/>
      <c r="M4" s="164"/>
    </row>
    <row r="5" spans="1:19" ht="24.75" customHeight="1" x14ac:dyDescent="0.3">
      <c r="A5" s="167"/>
      <c r="B5" s="168" t="s">
        <v>76</v>
      </c>
      <c r="C5" s="168"/>
      <c r="D5" s="168"/>
      <c r="E5" s="168"/>
      <c r="F5" s="168"/>
      <c r="G5" s="168"/>
      <c r="H5" s="168"/>
      <c r="I5" s="169"/>
      <c r="M5" s="164"/>
    </row>
    <row r="6" spans="1:19" ht="24" customHeight="1" x14ac:dyDescent="0.3">
      <c r="A6" s="170"/>
      <c r="B6" s="171" t="s">
        <v>77</v>
      </c>
      <c r="C6" s="171"/>
      <c r="D6" s="171"/>
      <c r="E6" s="171"/>
      <c r="F6" s="171"/>
      <c r="G6" s="171"/>
      <c r="H6" s="171"/>
      <c r="I6" s="269">
        <v>0</v>
      </c>
    </row>
    <row r="7" spans="1:19" ht="24.75" customHeight="1" thickBot="1" x14ac:dyDescent="0.35">
      <c r="A7" s="172"/>
      <c r="B7" s="173" t="s">
        <v>78</v>
      </c>
      <c r="C7" s="174"/>
      <c r="D7" s="174"/>
      <c r="E7" s="174"/>
      <c r="F7" s="175"/>
      <c r="G7" s="176" t="s">
        <v>79</v>
      </c>
      <c r="H7" s="177" t="s">
        <v>80</v>
      </c>
      <c r="I7" s="178" t="s">
        <v>81</v>
      </c>
      <c r="L7" s="179"/>
      <c r="R7" s="179"/>
    </row>
    <row r="8" spans="1:19" x14ac:dyDescent="0.3">
      <c r="A8" s="180"/>
      <c r="B8" s="181"/>
      <c r="C8" s="181"/>
      <c r="D8" s="181"/>
      <c r="E8" s="181"/>
      <c r="F8" s="182"/>
      <c r="G8" s="183"/>
      <c r="H8" s="184"/>
      <c r="I8" s="185"/>
      <c r="R8" s="179"/>
    </row>
    <row r="9" spans="1:19" x14ac:dyDescent="0.3">
      <c r="A9" s="186"/>
      <c r="B9" s="187" t="s">
        <v>82</v>
      </c>
      <c r="C9" s="188"/>
      <c r="D9" s="189"/>
      <c r="E9" s="190"/>
      <c r="F9" s="191"/>
      <c r="G9" s="192"/>
      <c r="H9" s="164"/>
      <c r="I9" s="193"/>
    </row>
    <row r="10" spans="1:19" ht="2.25" customHeight="1" x14ac:dyDescent="0.3">
      <c r="A10" s="186"/>
      <c r="B10" s="187"/>
      <c r="C10" s="188"/>
      <c r="D10" s="189"/>
      <c r="E10" s="190"/>
      <c r="F10" s="191"/>
      <c r="G10" s="192"/>
      <c r="H10" s="164"/>
      <c r="I10" s="193"/>
    </row>
    <row r="11" spans="1:19" x14ac:dyDescent="0.3">
      <c r="A11" s="186"/>
      <c r="B11" s="194" t="e">
        <f>'MVS + Deprec.'!J173</f>
        <v>#DIV/0!</v>
      </c>
      <c r="C11" s="189" t="s">
        <v>83</v>
      </c>
      <c r="D11" s="251">
        <f>'MVS + Deprec.'!M11</f>
        <v>0</v>
      </c>
      <c r="E11" s="191" t="s">
        <v>84</v>
      </c>
      <c r="G11" s="192" t="e">
        <f>MROUND(SUM(B11*D11),1000)</f>
        <v>#DIV/0!</v>
      </c>
      <c r="H11" s="192"/>
      <c r="I11" s="193"/>
    </row>
    <row r="12" spans="1:19" x14ac:dyDescent="0.3">
      <c r="A12" s="186"/>
      <c r="B12" s="187"/>
      <c r="C12" s="187"/>
      <c r="D12" s="187"/>
      <c r="E12" s="187"/>
      <c r="F12" s="164"/>
      <c r="G12" s="195"/>
      <c r="H12" s="196"/>
      <c r="I12" s="193"/>
    </row>
    <row r="13" spans="1:19" x14ac:dyDescent="0.3">
      <c r="A13" s="186"/>
      <c r="B13" s="187" t="s">
        <v>85</v>
      </c>
      <c r="C13" s="197">
        <v>0</v>
      </c>
      <c r="D13" s="187"/>
      <c r="E13" s="187"/>
      <c r="F13" s="164"/>
      <c r="G13" s="198" t="e">
        <f>ROUND(G11*C13,-3)</f>
        <v>#DIV/0!</v>
      </c>
      <c r="H13" s="164"/>
      <c r="I13" s="193"/>
      <c r="L13" s="199"/>
      <c r="M13" s="200"/>
      <c r="P13" s="199"/>
      <c r="Q13" s="200"/>
      <c r="R13" s="199"/>
      <c r="S13" s="200"/>
    </row>
    <row r="14" spans="1:19" ht="6.75" customHeight="1" thickBot="1" x14ac:dyDescent="0.35">
      <c r="A14" s="201"/>
      <c r="F14" s="164"/>
      <c r="G14" s="202"/>
      <c r="H14" s="203"/>
      <c r="I14" s="204"/>
      <c r="M14" s="200"/>
      <c r="Q14" s="200"/>
      <c r="S14" s="200"/>
    </row>
    <row r="15" spans="1:19" x14ac:dyDescent="0.3">
      <c r="A15" s="186"/>
      <c r="B15" s="187" t="s">
        <v>86</v>
      </c>
      <c r="C15" s="187"/>
      <c r="D15" s="187"/>
      <c r="E15" s="187"/>
      <c r="F15" s="164"/>
      <c r="G15" s="202"/>
      <c r="H15" s="205" t="e">
        <f>SUM(G11:G13)</f>
        <v>#DIV/0!</v>
      </c>
      <c r="I15" s="193"/>
      <c r="K15" s="206" t="s">
        <v>87</v>
      </c>
      <c r="M15" s="200"/>
      <c r="Q15" s="200"/>
      <c r="S15" s="200"/>
    </row>
    <row r="16" spans="1:19" ht="18.75" customHeight="1" x14ac:dyDescent="0.3">
      <c r="A16" s="186"/>
      <c r="B16" s="187" t="s">
        <v>88</v>
      </c>
      <c r="C16" s="187"/>
      <c r="D16" s="187"/>
      <c r="E16" s="187"/>
      <c r="F16" s="164"/>
      <c r="G16" s="202"/>
      <c r="H16" s="164"/>
      <c r="I16" s="202"/>
      <c r="K16" s="207" t="s">
        <v>89</v>
      </c>
      <c r="L16" s="199"/>
      <c r="M16" s="200"/>
      <c r="P16" s="199"/>
      <c r="Q16" s="200"/>
      <c r="R16" s="199"/>
      <c r="S16" s="200"/>
    </row>
    <row r="17" spans="1:20" x14ac:dyDescent="0.3">
      <c r="A17" s="186"/>
      <c r="B17" s="187" t="s">
        <v>90</v>
      </c>
      <c r="C17" s="187"/>
      <c r="D17" s="187"/>
      <c r="E17" s="187"/>
      <c r="F17" s="164"/>
      <c r="G17" s="208">
        <f>ROUND('MVS + Deprec.'!J171,-3)</f>
        <v>-61000</v>
      </c>
      <c r="H17" s="209"/>
      <c r="I17" s="202"/>
      <c r="K17" s="210"/>
      <c r="L17" s="199"/>
      <c r="M17" s="200"/>
      <c r="P17" s="199"/>
      <c r="Q17" s="200"/>
      <c r="R17" s="199"/>
      <c r="S17" s="200"/>
    </row>
    <row r="18" spans="1:20" ht="14.4" thickBot="1" x14ac:dyDescent="0.35">
      <c r="A18" s="186"/>
      <c r="B18" s="187" t="s">
        <v>91</v>
      </c>
      <c r="C18" s="187"/>
      <c r="D18" s="187"/>
      <c r="E18" s="187"/>
      <c r="F18" s="164"/>
      <c r="G18" s="208" t="e">
        <f>ROUND(H15*K18,-3)</f>
        <v>#DIV/0!</v>
      </c>
      <c r="H18" s="209"/>
      <c r="I18" s="202"/>
      <c r="K18" s="211">
        <v>0</v>
      </c>
      <c r="L18" s="199"/>
      <c r="M18" s="200"/>
      <c r="P18" s="199"/>
      <c r="Q18" s="200"/>
      <c r="R18" s="199"/>
      <c r="S18" s="200"/>
    </row>
    <row r="19" spans="1:20" x14ac:dyDescent="0.3">
      <c r="A19" s="186"/>
      <c r="B19" s="187" t="s">
        <v>92</v>
      </c>
      <c r="C19" s="187"/>
      <c r="D19" s="187"/>
      <c r="E19" s="187"/>
      <c r="F19" s="164"/>
      <c r="G19" s="208">
        <v>0</v>
      </c>
      <c r="H19" s="209"/>
      <c r="I19" s="202"/>
      <c r="L19" s="199"/>
      <c r="M19" s="200"/>
      <c r="P19" s="199"/>
      <c r="Q19" s="200"/>
      <c r="R19" s="199"/>
      <c r="S19" s="200"/>
    </row>
    <row r="20" spans="1:20" x14ac:dyDescent="0.3">
      <c r="A20" s="186"/>
      <c r="B20" s="187"/>
      <c r="C20" s="187"/>
      <c r="D20" s="187"/>
      <c r="E20" s="187"/>
      <c r="F20" s="164"/>
      <c r="G20" s="185"/>
      <c r="H20" s="208" t="e">
        <f>SUM(G17:G19)</f>
        <v>#DIV/0!</v>
      </c>
      <c r="I20" s="202"/>
      <c r="K20" s="199"/>
      <c r="L20" s="199"/>
      <c r="M20" s="200"/>
      <c r="P20" s="199"/>
      <c r="Q20" s="200"/>
      <c r="R20" s="199"/>
      <c r="S20" s="200"/>
    </row>
    <row r="21" spans="1:20" ht="6.75" customHeight="1" x14ac:dyDescent="0.3">
      <c r="A21" s="201"/>
      <c r="F21" s="164"/>
      <c r="G21" s="202"/>
      <c r="H21" s="212"/>
      <c r="I21" s="204"/>
      <c r="J21" s="213" t="s">
        <v>50</v>
      </c>
      <c r="M21" s="200"/>
      <c r="Q21" s="200"/>
      <c r="S21" s="200"/>
    </row>
    <row r="22" spans="1:20" ht="12.75" customHeight="1" x14ac:dyDescent="0.3">
      <c r="A22" s="186"/>
      <c r="B22" s="187" t="s">
        <v>93</v>
      </c>
      <c r="C22" s="187"/>
      <c r="D22" s="187"/>
      <c r="E22" s="187"/>
      <c r="F22" s="164"/>
      <c r="G22" s="202"/>
      <c r="H22" s="205" t="e">
        <f>SUM(H15:H20)</f>
        <v>#DIV/0!</v>
      </c>
      <c r="I22" s="193" t="e">
        <f>H22/(H22+H25)</f>
        <v>#DIV/0!</v>
      </c>
      <c r="K22" s="214" t="e">
        <f>H22/$D$11</f>
        <v>#DIV/0!</v>
      </c>
      <c r="L22" s="215" t="s">
        <v>94</v>
      </c>
      <c r="M22" s="200"/>
      <c r="Q22" s="200"/>
      <c r="S22" s="200"/>
    </row>
    <row r="23" spans="1:20" ht="12.75" customHeight="1" x14ac:dyDescent="0.3">
      <c r="A23" s="186"/>
      <c r="B23" s="187"/>
      <c r="C23" s="187"/>
      <c r="D23" s="187"/>
      <c r="E23" s="187"/>
      <c r="F23" s="164"/>
      <c r="G23" s="202"/>
      <c r="H23" s="205"/>
      <c r="I23" s="193"/>
      <c r="M23" s="200"/>
      <c r="Q23" s="200"/>
      <c r="S23" s="200"/>
    </row>
    <row r="24" spans="1:20" ht="12.75" customHeight="1" x14ac:dyDescent="0.3">
      <c r="A24" s="186"/>
      <c r="B24" s="187" t="s">
        <v>95</v>
      </c>
      <c r="C24" s="187"/>
      <c r="D24" s="187"/>
      <c r="E24" s="187"/>
      <c r="F24" s="164"/>
      <c r="G24" s="202"/>
      <c r="H24" s="205"/>
      <c r="I24" s="193"/>
      <c r="M24" s="200"/>
      <c r="Q24" s="200"/>
      <c r="S24" s="200"/>
    </row>
    <row r="25" spans="1:20" x14ac:dyDescent="0.3">
      <c r="A25" s="186"/>
      <c r="B25" s="194">
        <v>0</v>
      </c>
      <c r="C25" s="189" t="s">
        <v>96</v>
      </c>
      <c r="D25" s="270">
        <v>0</v>
      </c>
      <c r="E25" s="191" t="s">
        <v>97</v>
      </c>
      <c r="G25" s="202"/>
      <c r="H25" s="216">
        <f>MROUND(+B25*D25,1000)</f>
        <v>0</v>
      </c>
      <c r="I25" s="217" t="e">
        <f>H25/(H22+H25)</f>
        <v>#DIV/0!</v>
      </c>
      <c r="L25" s="199"/>
      <c r="M25" s="200"/>
      <c r="P25" s="199"/>
      <c r="Q25" s="200"/>
      <c r="S25" s="200"/>
    </row>
    <row r="26" spans="1:20" ht="4.5" customHeight="1" x14ac:dyDescent="0.3">
      <c r="A26" s="186"/>
      <c r="B26" s="187"/>
      <c r="C26" s="187"/>
      <c r="D26" s="187"/>
      <c r="E26" s="187"/>
      <c r="F26" s="164"/>
      <c r="G26" s="202"/>
      <c r="H26" s="218"/>
      <c r="I26" s="204"/>
      <c r="L26" s="199"/>
      <c r="M26" s="200"/>
      <c r="P26" s="199"/>
      <c r="Q26" s="200"/>
      <c r="S26" s="200"/>
    </row>
    <row r="27" spans="1:20" ht="3" customHeight="1" x14ac:dyDescent="0.3">
      <c r="A27" s="219"/>
      <c r="B27" s="220"/>
      <c r="C27" s="220"/>
      <c r="D27" s="220"/>
      <c r="E27" s="220"/>
      <c r="F27" s="221"/>
      <c r="G27" s="222"/>
      <c r="H27" s="218"/>
      <c r="I27" s="204"/>
      <c r="K27" s="199"/>
      <c r="M27" s="200"/>
      <c r="Q27" s="200"/>
      <c r="S27" s="200"/>
    </row>
    <row r="28" spans="1:20" x14ac:dyDescent="0.3">
      <c r="A28" s="223"/>
      <c r="B28" s="224" t="s">
        <v>98</v>
      </c>
      <c r="C28" s="224"/>
      <c r="D28" s="224"/>
      <c r="E28" s="224"/>
      <c r="F28" s="225"/>
      <c r="G28" s="226"/>
      <c r="H28" s="164"/>
      <c r="I28" s="193"/>
      <c r="K28" s="199"/>
      <c r="M28" s="200"/>
      <c r="Q28" s="200"/>
      <c r="S28" s="200"/>
    </row>
    <row r="29" spans="1:20" x14ac:dyDescent="0.3">
      <c r="A29" s="223"/>
      <c r="B29" s="224" t="s">
        <v>99</v>
      </c>
      <c r="C29" s="224"/>
      <c r="D29" s="224"/>
      <c r="E29" s="224"/>
      <c r="F29" s="225"/>
      <c r="G29" s="226" t="str">
        <f>G34</f>
        <v>(Rounded)</v>
      </c>
      <c r="H29" s="205" t="e">
        <f>MROUND(SUM(H22:H25),5000)</f>
        <v>#DIV/0!</v>
      </c>
      <c r="I29" s="193" t="e">
        <f>H29/$H$29</f>
        <v>#DIV/0!</v>
      </c>
      <c r="K29" s="214" t="e">
        <f>H29/$D$11</f>
        <v>#DIV/0!</v>
      </c>
      <c r="L29" s="215" t="s">
        <v>94</v>
      </c>
      <c r="M29" s="200"/>
      <c r="Q29" s="200"/>
      <c r="S29" s="200"/>
    </row>
    <row r="30" spans="1:20" ht="3" customHeight="1" thickBot="1" x14ac:dyDescent="0.35">
      <c r="A30" s="227"/>
      <c r="B30" s="228"/>
      <c r="C30" s="228"/>
      <c r="D30" s="228"/>
      <c r="E30" s="228"/>
      <c r="F30" s="229"/>
      <c r="G30" s="230"/>
      <c r="H30" s="231"/>
      <c r="I30" s="232"/>
      <c r="K30" s="199"/>
      <c r="M30" s="200"/>
      <c r="Q30" s="200"/>
      <c r="S30" s="200"/>
    </row>
    <row r="31" spans="1:20" ht="6" customHeight="1" x14ac:dyDescent="0.3"/>
    <row r="32" spans="1:20" x14ac:dyDescent="0.3">
      <c r="F32" s="233"/>
      <c r="G32" s="233"/>
      <c r="H32" s="233"/>
      <c r="I32" s="234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164"/>
    </row>
    <row r="33" spans="2:7" x14ac:dyDescent="0.3">
      <c r="B33" s="181"/>
      <c r="C33" s="181"/>
      <c r="D33" s="181"/>
      <c r="E33" s="181"/>
      <c r="F33" s="164"/>
    </row>
    <row r="34" spans="2:7" x14ac:dyDescent="0.3">
      <c r="B34" s="181"/>
      <c r="C34" s="181"/>
      <c r="D34" s="181"/>
      <c r="E34" s="181"/>
      <c r="F34" s="164"/>
      <c r="G34" s="235" t="s">
        <v>100</v>
      </c>
    </row>
    <row r="35" spans="2:7" x14ac:dyDescent="0.3">
      <c r="B35" s="181"/>
      <c r="C35" s="181"/>
      <c r="D35" s="181"/>
      <c r="E35" s="181"/>
      <c r="F35" s="164"/>
    </row>
    <row r="36" spans="2:7" x14ac:dyDescent="0.3">
      <c r="B36" s="181"/>
      <c r="C36" s="181"/>
      <c r="D36" s="181"/>
      <c r="E36" s="181"/>
      <c r="F36" s="164"/>
      <c r="G36" s="236"/>
    </row>
    <row r="37" spans="2:7" x14ac:dyDescent="0.3">
      <c r="B37" s="181"/>
      <c r="C37" s="181"/>
      <c r="D37" s="181"/>
      <c r="E37" s="181"/>
      <c r="F37" s="164"/>
    </row>
    <row r="38" spans="2:7" x14ac:dyDescent="0.3">
      <c r="B38" s="181"/>
      <c r="C38" s="181"/>
      <c r="D38" s="181"/>
      <c r="E38" s="181"/>
      <c r="F38" s="164"/>
      <c r="G38" s="237"/>
    </row>
    <row r="39" spans="2:7" x14ac:dyDescent="0.3">
      <c r="B39" s="164"/>
      <c r="C39" s="164"/>
      <c r="D39" s="164"/>
      <c r="E39" s="164"/>
      <c r="F39" s="164"/>
    </row>
    <row r="40" spans="2:7" x14ac:dyDescent="0.3">
      <c r="B40" s="181"/>
      <c r="C40" s="181"/>
      <c r="D40" s="181"/>
      <c r="E40" s="181"/>
      <c r="F40" s="164"/>
      <c r="G40" s="237"/>
    </row>
    <row r="41" spans="2:7" x14ac:dyDescent="0.3">
      <c r="B41" s="181"/>
      <c r="C41" s="181"/>
      <c r="D41" s="181"/>
      <c r="E41" s="181"/>
      <c r="F41" s="164"/>
    </row>
    <row r="42" spans="2:7" x14ac:dyDescent="0.3">
      <c r="B42" s="181"/>
      <c r="C42" s="181"/>
      <c r="D42" s="181"/>
      <c r="E42" s="181"/>
      <c r="F42" s="164"/>
      <c r="G42" s="200"/>
    </row>
    <row r="43" spans="2:7" x14ac:dyDescent="0.3">
      <c r="B43" s="181"/>
      <c r="C43" s="181"/>
      <c r="D43" s="181"/>
      <c r="E43" s="181"/>
      <c r="F43" s="164"/>
    </row>
    <row r="44" spans="2:7" x14ac:dyDescent="0.3">
      <c r="B44" s="181"/>
      <c r="C44" s="181"/>
      <c r="D44" s="181"/>
      <c r="E44" s="181"/>
      <c r="F44" s="164"/>
    </row>
    <row r="45" spans="2:7" x14ac:dyDescent="0.3">
      <c r="B45" s="181"/>
      <c r="C45" s="181"/>
      <c r="D45" s="181"/>
      <c r="E45" s="181"/>
      <c r="F45" s="164"/>
      <c r="G45" s="199"/>
    </row>
    <row r="46" spans="2:7" x14ac:dyDescent="0.3">
      <c r="F46" s="164"/>
      <c r="G46" s="199"/>
    </row>
    <row r="47" spans="2:7" x14ac:dyDescent="0.3">
      <c r="F47" s="164"/>
      <c r="G47" s="196"/>
    </row>
  </sheetData>
  <mergeCells count="2">
    <mergeCell ref="A1:I1"/>
    <mergeCell ref="A2:I2"/>
  </mergeCells>
  <dataValidations count="2">
    <dataValidation type="list" allowBlank="1" showInputMessage="1" showErrorMessage="1" sqref="C25" xr:uid="{0402B4C3-84E6-4EA4-82E5-452717CDC63A}">
      <formula1>"/ SF, / Acre, / Lot, / Unit"</formula1>
    </dataValidation>
    <dataValidation type="list" allowBlank="1" showInputMessage="1" showErrorMessage="1" sqref="E25" xr:uid="{3C8B918B-F8A1-4777-BABE-DC9C5421098F}">
      <formula1>"SF, Acre, Lot, Unit"</formula1>
    </dataValidation>
  </dataValidations>
  <printOptions horizontalCentered="1" verticalCentered="1"/>
  <pageMargins left="0.25" right="0.25" top="0" bottom="0" header="0.5" footer="0.5"/>
  <pageSetup scale="8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0258F8-D30E-4CE2-B07D-5B119514FF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B6CEBD-6D78-41C6-AFD7-49309ECF3B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A0380B7-11DD-4A81-9BF8-69E11BEEFF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MVS + Deprec.</vt:lpstr>
      <vt:lpstr>Cost Approach</vt:lpstr>
      <vt:lpstr>'Cost Approach'!Print_Area</vt:lpstr>
      <vt:lpstr>'MVS + Deprec.'!Print_Area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kmuel</dc:creator>
  <cp:lastModifiedBy>kmuel</cp:lastModifiedBy>
  <dcterms:created xsi:type="dcterms:W3CDTF">2020-03-09T01:26:58Z</dcterms:created>
  <dcterms:modified xsi:type="dcterms:W3CDTF">2020-11-16T01:55:50Z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